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5.wmf" ContentType="image/x-wmf"/>
  <Override PartName="/xl/media/image6.wmf" ContentType="image/x-wmf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70.xml" ContentType="application/vnd.openxmlformats-officedocument.drawingml.chart+xml"/>
  <Override PartName="/xl/charts/chart66.xml" ContentType="application/vnd.openxmlformats-officedocument.drawingml.chart+xml"/>
  <Override PartName="/xl/charts/chart71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<sst xmlns="http://schemas.openxmlformats.org/spreadsheetml/2006/main" count="908" uniqueCount="280">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</sst>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113.221252538339</c:v>
                </c:pt>
                <c:pt idx="49">
                  <c:v>113.865598106933</c:v>
                </c:pt>
                <c:pt idx="50">
                  <c:v>115.433325205829</c:v>
                </c:pt>
                <c:pt idx="51">
                  <c:v>116.922236329845</c:v>
                </c:pt>
                <c:pt idx="52">
                  <c:v>118.035207649372</c:v>
                </c:pt>
                <c:pt idx="53">
                  <c:v>118.701430473434</c:v>
                </c:pt>
                <c:pt idx="54">
                  <c:v>119.653005133977</c:v>
                </c:pt>
                <c:pt idx="55">
                  <c:v>121.12464149155</c:v>
                </c:pt>
                <c:pt idx="56">
                  <c:v>122.440266720789</c:v>
                </c:pt>
                <c:pt idx="57">
                  <c:v>123.194463248032</c:v>
                </c:pt>
                <c:pt idx="58">
                  <c:v>124.018941479643</c:v>
                </c:pt>
                <c:pt idx="59">
                  <c:v>124.758375113288</c:v>
                </c:pt>
                <c:pt idx="60">
                  <c:v>125.362956777261</c:v>
                </c:pt>
                <c:pt idx="61">
                  <c:v>126.435299517244</c:v>
                </c:pt>
                <c:pt idx="62">
                  <c:v>127.503829344675</c:v>
                </c:pt>
                <c:pt idx="63">
                  <c:v>128.347631002737</c:v>
                </c:pt>
                <c:pt idx="64">
                  <c:v>128.885285054052</c:v>
                </c:pt>
                <c:pt idx="65">
                  <c:v>129.718748995555</c:v>
                </c:pt>
                <c:pt idx="66">
                  <c:v>130.398251563073</c:v>
                </c:pt>
                <c:pt idx="67">
                  <c:v>131.625362954341</c:v>
                </c:pt>
                <c:pt idx="68">
                  <c:v>131.874012893633</c:v>
                </c:pt>
                <c:pt idx="69">
                  <c:v>132.411927357724</c:v>
                </c:pt>
                <c:pt idx="70">
                  <c:v>133.155372394656</c:v>
                </c:pt>
                <c:pt idx="71">
                  <c:v>133.81974099855</c:v>
                </c:pt>
                <c:pt idx="72">
                  <c:v>134.116263869494</c:v>
                </c:pt>
                <c:pt idx="73">
                  <c:v>135.050484899425</c:v>
                </c:pt>
                <c:pt idx="74">
                  <c:v>135.911883513072</c:v>
                </c:pt>
                <c:pt idx="75">
                  <c:v>135.936371802447</c:v>
                </c:pt>
                <c:pt idx="76">
                  <c:v>136.640328787884</c:v>
                </c:pt>
                <c:pt idx="77">
                  <c:v>137.363219262264</c:v>
                </c:pt>
                <c:pt idx="78">
                  <c:v>137.421628695548</c:v>
                </c:pt>
                <c:pt idx="79">
                  <c:v>138.475896368011</c:v>
                </c:pt>
                <c:pt idx="80">
                  <c:v>138.392216098046</c:v>
                </c:pt>
                <c:pt idx="81">
                  <c:v>139.848836480374</c:v>
                </c:pt>
                <c:pt idx="82">
                  <c:v>140.65490814973</c:v>
                </c:pt>
                <c:pt idx="83">
                  <c:v>141.764623772895</c:v>
                </c:pt>
                <c:pt idx="84">
                  <c:v>142.55372517513</c:v>
                </c:pt>
                <c:pt idx="85">
                  <c:v>143.432555505432</c:v>
                </c:pt>
                <c:pt idx="86">
                  <c:v>144.332423805584</c:v>
                </c:pt>
                <c:pt idx="87">
                  <c:v>144.296500321182</c:v>
                </c:pt>
                <c:pt idx="88">
                  <c:v>145.155451842649</c:v>
                </c:pt>
                <c:pt idx="89">
                  <c:v>144.937206526485</c:v>
                </c:pt>
                <c:pt idx="90">
                  <c:v>146.189723675384</c:v>
                </c:pt>
                <c:pt idx="91">
                  <c:v>146.541444659041</c:v>
                </c:pt>
                <c:pt idx="92">
                  <c:v>147.36947579602</c:v>
                </c:pt>
                <c:pt idx="93">
                  <c:v>147.723117312592</c:v>
                </c:pt>
                <c:pt idx="94">
                  <c:v>148.61333381788</c:v>
                </c:pt>
                <c:pt idx="95">
                  <c:v>150.046734023015</c:v>
                </c:pt>
                <c:pt idx="96">
                  <c:v>151.017107021704</c:v>
                </c:pt>
                <c:pt idx="97">
                  <c:v>151.855049539121</c:v>
                </c:pt>
                <c:pt idx="98">
                  <c:v>152.18528692806</c:v>
                </c:pt>
                <c:pt idx="99">
                  <c:v>152.919534464518</c:v>
                </c:pt>
                <c:pt idx="100">
                  <c:v>153.493676052824</c:v>
                </c:pt>
                <c:pt idx="101">
                  <c:v>154.128671705554</c:v>
                </c:pt>
                <c:pt idx="102">
                  <c:v>154.918333115289</c:v>
                </c:pt>
                <c:pt idx="103">
                  <c:v>155.991318888637</c:v>
                </c:pt>
                <c:pt idx="104">
                  <c:v>156.523558169738</c:v>
                </c:pt>
                <c:pt idx="105">
                  <c:v>156.574143581621</c:v>
                </c:pt>
                <c:pt idx="106">
                  <c:v>156.862370992605</c:v>
                </c:pt>
                <c:pt idx="107">
                  <c:v>156.868298676295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973867"/>
        <c:axId val="66296030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0.031051757006757</c:v>
                </c:pt>
                <c:pt idx="54">
                  <c:v>0.0393343585360375</c:v>
                </c:pt>
                <c:pt idx="58">
                  <c:v>0.0353869242306026</c:v>
                </c:pt>
                <c:pt idx="62">
                  <c:v>0.0267745702642646</c:v>
                </c:pt>
                <c:pt idx="66">
                  <c:v>0.0255647378490669</c:v>
                </c:pt>
                <c:pt idx="70">
                  <c:v>0.0204242035681526</c:v>
                </c:pt>
                <c:pt idx="74">
                  <c:v>0.01835999528473</c:v>
                </c:pt>
                <c:pt idx="78">
                  <c:v>0.0164248107024441</c:v>
                </c:pt>
                <c:pt idx="82">
                  <c:v>0.019566267304068</c:v>
                </c:pt>
                <c:pt idx="86">
                  <c:v>0.0248896046771367</c:v>
                </c:pt>
                <c:pt idx="90">
                  <c:v>0.014285424102177</c:v>
                </c:pt>
                <c:pt idx="94">
                  <c:v>0.0187515227504707</c:v>
                </c:pt>
                <c:pt idx="98">
                  <c:v>0.0239566370635684</c:v>
                </c:pt>
                <c:pt idx="102">
                  <c:v>0.0173608906120621</c:v>
                </c:pt>
                <c:pt idx="106">
                  <c:v>0.0134130031447754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254673"/>
        <c:axId val="57565509"/>
      </c:lineChart>
      <c:catAx>
        <c:axId val="889738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296030"/>
        <c:crosses val="autoZero"/>
        <c:auto val="1"/>
        <c:lblAlgn val="ctr"/>
        <c:lblOffset val="100"/>
      </c:catAx>
      <c:valAx>
        <c:axId val="6629603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973867"/>
        <c:crossesAt val="1"/>
        <c:crossBetween val="midCat"/>
      </c:valAx>
      <c:catAx>
        <c:axId val="3525467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565509"/>
        <c:auto val="1"/>
        <c:lblAlgn val="ctr"/>
        <c:lblOffset val="100"/>
      </c:catAx>
      <c:valAx>
        <c:axId val="5756550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25467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88.8510294568168</c:v>
                </c:pt>
                <c:pt idx="27">
                  <c:v>92.3679550482729</c:v>
                </c:pt>
                <c:pt idx="28">
                  <c:v>94.3792536538428</c:v>
                </c:pt>
                <c:pt idx="29">
                  <c:v>95.9616378808853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119.786643907201</c:v>
                </c:pt>
                <c:pt idx="49">
                  <c:v>120.969045703599</c:v>
                </c:pt>
                <c:pt idx="50">
                  <c:v>122.315536129503</c:v>
                </c:pt>
                <c:pt idx="51">
                  <c:v>122.978821285144</c:v>
                </c:pt>
                <c:pt idx="52">
                  <c:v>123.70625176397</c:v>
                </c:pt>
                <c:pt idx="53">
                  <c:v>124.426290498925</c:v>
                </c:pt>
                <c:pt idx="54">
                  <c:v>125.700005817429</c:v>
                </c:pt>
                <c:pt idx="55">
                  <c:v>127.416859801507</c:v>
                </c:pt>
                <c:pt idx="56">
                  <c:v>128.215502719255</c:v>
                </c:pt>
                <c:pt idx="57">
                  <c:v>129.44224767069</c:v>
                </c:pt>
                <c:pt idx="58">
                  <c:v>131.053611222045</c:v>
                </c:pt>
                <c:pt idx="59">
                  <c:v>132.026280649017</c:v>
                </c:pt>
                <c:pt idx="60">
                  <c:v>133.327558941754</c:v>
                </c:pt>
                <c:pt idx="61">
                  <c:v>134.653397925032</c:v>
                </c:pt>
                <c:pt idx="62">
                  <c:v>135.097258502484</c:v>
                </c:pt>
                <c:pt idx="63">
                  <c:v>136.300956909696</c:v>
                </c:pt>
                <c:pt idx="64">
                  <c:v>137.740056506861</c:v>
                </c:pt>
                <c:pt idx="65">
                  <c:v>139.007291060548</c:v>
                </c:pt>
                <c:pt idx="66">
                  <c:v>140.15055414595</c:v>
                </c:pt>
                <c:pt idx="67">
                  <c:v>140.656893265343</c:v>
                </c:pt>
                <c:pt idx="68">
                  <c:v>142.196308398967</c:v>
                </c:pt>
                <c:pt idx="69">
                  <c:v>143.808104004923</c:v>
                </c:pt>
                <c:pt idx="70">
                  <c:v>144.809743756315</c:v>
                </c:pt>
                <c:pt idx="71">
                  <c:v>146.057360672991</c:v>
                </c:pt>
                <c:pt idx="72">
                  <c:v>146.737446401608</c:v>
                </c:pt>
                <c:pt idx="73">
                  <c:v>147.241547259734</c:v>
                </c:pt>
                <c:pt idx="74">
                  <c:v>148.04074631822</c:v>
                </c:pt>
                <c:pt idx="75">
                  <c:v>149.343853522024</c:v>
                </c:pt>
                <c:pt idx="76">
                  <c:v>150.848537730203</c:v>
                </c:pt>
                <c:pt idx="77">
                  <c:v>151.917308421067</c:v>
                </c:pt>
                <c:pt idx="78">
                  <c:v>153.010593682812</c:v>
                </c:pt>
                <c:pt idx="79">
                  <c:v>153.151830528394</c:v>
                </c:pt>
                <c:pt idx="80">
                  <c:v>154.541478806081</c:v>
                </c:pt>
                <c:pt idx="81">
                  <c:v>156.113299900136</c:v>
                </c:pt>
                <c:pt idx="82">
                  <c:v>157.380469199518</c:v>
                </c:pt>
                <c:pt idx="83">
                  <c:v>158.576583301704</c:v>
                </c:pt>
                <c:pt idx="84">
                  <c:v>159.862299806427</c:v>
                </c:pt>
                <c:pt idx="85">
                  <c:v>160.614173344507</c:v>
                </c:pt>
                <c:pt idx="86">
                  <c:v>161.502602989148</c:v>
                </c:pt>
                <c:pt idx="87">
                  <c:v>162.220959087569</c:v>
                </c:pt>
                <c:pt idx="88">
                  <c:v>163.724366003298</c:v>
                </c:pt>
                <c:pt idx="89">
                  <c:v>164.082348425639</c:v>
                </c:pt>
                <c:pt idx="90">
                  <c:v>165.954687256703</c:v>
                </c:pt>
                <c:pt idx="91">
                  <c:v>166.551693847013</c:v>
                </c:pt>
                <c:pt idx="92">
                  <c:v>168.010254419792</c:v>
                </c:pt>
                <c:pt idx="93">
                  <c:v>168.721653435644</c:v>
                </c:pt>
                <c:pt idx="94">
                  <c:v>169.803889225762</c:v>
                </c:pt>
                <c:pt idx="95">
                  <c:v>170.873973830453</c:v>
                </c:pt>
                <c:pt idx="96">
                  <c:v>171.937853027461</c:v>
                </c:pt>
                <c:pt idx="97">
                  <c:v>173.273811324293</c:v>
                </c:pt>
                <c:pt idx="98">
                  <c:v>174.170011013325</c:v>
                </c:pt>
                <c:pt idx="99">
                  <c:v>175.449608637588</c:v>
                </c:pt>
                <c:pt idx="100">
                  <c:v>176.823140025796</c:v>
                </c:pt>
                <c:pt idx="101">
                  <c:v>177.646492802732</c:v>
                </c:pt>
                <c:pt idx="102">
                  <c:v>177.792804731163</c:v>
                </c:pt>
                <c:pt idx="103">
                  <c:v>178.978991692129</c:v>
                </c:pt>
                <c:pt idx="104">
                  <c:v>180.118177471199</c:v>
                </c:pt>
                <c:pt idx="105">
                  <c:v>181.724776304048</c:v>
                </c:pt>
                <c:pt idx="106">
                  <c:v>181.97358974042</c:v>
                </c:pt>
                <c:pt idx="107">
                  <c:v>183.583466627679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441537"/>
        <c:axId val="43535810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0.0660000000000012</c:v>
                </c:pt>
                <c:pt idx="38">
                  <c:v>0.0449999999999975</c:v>
                </c:pt>
                <c:pt idx="42">
                  <c:v>0.0400000000000018</c:v>
                </c:pt>
                <c:pt idx="46">
                  <c:v>0.0349999999999993</c:v>
                </c:pt>
                <c:pt idx="50">
                  <c:v>0.036695007640215</c:v>
                </c:pt>
                <c:pt idx="54">
                  <c:v>0.0312711848283995</c:v>
                </c:pt>
                <c:pt idx="58">
                  <c:v>0.0388793165093746</c:v>
                </c:pt>
                <c:pt idx="62">
                  <c:v>0.0357983147464034</c:v>
                </c:pt>
                <c:pt idx="66">
                  <c:v>0.0336973017014002</c:v>
                </c:pt>
                <c:pt idx="70">
                  <c:v>0.0346454232453186</c:v>
                </c:pt>
                <c:pt idx="74">
                  <c:v>0.0251218447184691</c:v>
                </c:pt>
                <c:pt idx="78">
                  <c:v>0.0297019922327062</c:v>
                </c:pt>
                <c:pt idx="82">
                  <c:v>0.0290404661856736</c:v>
                </c:pt>
                <c:pt idx="86">
                  <c:v>0.0280687391208696</c:v>
                </c:pt>
                <c:pt idx="90">
                  <c:v>0.0250125107480126</c:v>
                </c:pt>
                <c:pt idx="94">
                  <c:v>0.0258917708806083</c:v>
                </c:pt>
                <c:pt idx="98">
                  <c:v>0.0257178355540573</c:v>
                </c:pt>
                <c:pt idx="102">
                  <c:v>0.0236174530810145</c:v>
                </c:pt>
                <c:pt idx="106">
                  <c:v>0.0227188409265235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246795"/>
        <c:axId val="88326600"/>
      </c:lineChart>
      <c:catAx>
        <c:axId val="404415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535810"/>
        <c:crosses val="autoZero"/>
        <c:auto val="1"/>
        <c:lblAlgn val="ctr"/>
        <c:lblOffset val="100"/>
      </c:catAx>
      <c:valAx>
        <c:axId val="4353581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441537"/>
        <c:crossesAt val="1"/>
        <c:crossBetween val="midCat"/>
      </c:valAx>
      <c:catAx>
        <c:axId val="952467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326600"/>
        <c:auto val="1"/>
        <c:lblAlgn val="ctr"/>
        <c:lblOffset val="100"/>
      </c:catAx>
      <c:valAx>
        <c:axId val="883266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24679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87.1083906758408</c:v>
                </c:pt>
                <c:pt idx="27">
                  <c:v>91.9898699161296</c:v>
                </c:pt>
                <c:pt idx="28">
                  <c:v>90.7395606083266</c:v>
                </c:pt>
                <c:pt idx="29">
                  <c:v>90.213883269517</c:v>
                </c:pt>
                <c:pt idx="30">
                  <c:v>93.2059780231497</c:v>
                </c:pt>
                <c:pt idx="31">
                  <c:v>96.2416404703418</c:v>
                </c:pt>
                <c:pt idx="32">
                  <c:v>94.36914303266</c:v>
                </c:pt>
                <c:pt idx="33">
                  <c:v>93.8224386002976</c:v>
                </c:pt>
                <c:pt idx="34">
                  <c:v>97.8662769243072</c:v>
                </c:pt>
                <c:pt idx="35">
                  <c:v>101.01125162078</c:v>
                </c:pt>
                <c:pt idx="36">
                  <c:v>99.0876001842928</c:v>
                </c:pt>
                <c:pt idx="37">
                  <c:v>97.5753361443097</c:v>
                </c:pt>
                <c:pt idx="38">
                  <c:v>100.802265232036</c:v>
                </c:pt>
                <c:pt idx="39">
                  <c:v>103.151327473638</c:v>
                </c:pt>
                <c:pt idx="40">
                  <c:v>102.060228189822</c:v>
                </c:pt>
                <c:pt idx="41">
                  <c:v>100.502596228638</c:v>
                </c:pt>
                <c:pt idx="42">
                  <c:v>103.826333188997</c:v>
                </c:pt>
                <c:pt idx="43">
                  <c:v>106.245867297847</c:v>
                </c:pt>
                <c:pt idx="44">
                  <c:v>104.611733894567</c:v>
                </c:pt>
                <c:pt idx="45">
                  <c:v>102.512648153212</c:v>
                </c:pt>
                <c:pt idx="46">
                  <c:v>106.421991518722</c:v>
                </c:pt>
                <c:pt idx="47">
                  <c:v>109.404526961437</c:v>
                </c:pt>
                <c:pt idx="48">
                  <c:v>109.76905962798</c:v>
                </c:pt>
                <c:pt idx="49">
                  <c:v>110.253796199532</c:v>
                </c:pt>
                <c:pt idx="50">
                  <c:v>110.339570928875</c:v>
                </c:pt>
                <c:pt idx="51">
                  <c:v>111.156461753756</c:v>
                </c:pt>
                <c:pt idx="52">
                  <c:v>111.869175036071</c:v>
                </c:pt>
                <c:pt idx="53">
                  <c:v>112.157346094657</c:v>
                </c:pt>
                <c:pt idx="54">
                  <c:v>112.774552812052</c:v>
                </c:pt>
                <c:pt idx="55">
                  <c:v>113.019129155397</c:v>
                </c:pt>
                <c:pt idx="56">
                  <c:v>113.769887173571</c:v>
                </c:pt>
                <c:pt idx="57">
                  <c:v>114.064170404089</c:v>
                </c:pt>
                <c:pt idx="58">
                  <c:v>115.428928465496</c:v>
                </c:pt>
                <c:pt idx="59">
                  <c:v>115.205594170224</c:v>
                </c:pt>
                <c:pt idx="60">
                  <c:v>116.150427887698</c:v>
                </c:pt>
                <c:pt idx="61">
                  <c:v>116.198635258539</c:v>
                </c:pt>
                <c:pt idx="62">
                  <c:v>116.156365855949</c:v>
                </c:pt>
                <c:pt idx="63">
                  <c:v>116.716372494723</c:v>
                </c:pt>
                <c:pt idx="64">
                  <c:v>117.509501312538</c:v>
                </c:pt>
                <c:pt idx="65">
                  <c:v>118.217293778904</c:v>
                </c:pt>
                <c:pt idx="66">
                  <c:v>118.556820434</c:v>
                </c:pt>
                <c:pt idx="67">
                  <c:v>118.928307738283</c:v>
                </c:pt>
                <c:pt idx="68">
                  <c:v>119.494896619477</c:v>
                </c:pt>
                <c:pt idx="69">
                  <c:v>120.048668024717</c:v>
                </c:pt>
                <c:pt idx="70">
                  <c:v>119.779050662682</c:v>
                </c:pt>
                <c:pt idx="71">
                  <c:v>120.425428801235</c:v>
                </c:pt>
                <c:pt idx="72">
                  <c:v>120.053215738119</c:v>
                </c:pt>
                <c:pt idx="73">
                  <c:v>121.030005470562</c:v>
                </c:pt>
                <c:pt idx="74">
                  <c:v>121.933961564792</c:v>
                </c:pt>
                <c:pt idx="75">
                  <c:v>122.375431545283</c:v>
                </c:pt>
                <c:pt idx="76">
                  <c:v>122.362651959284</c:v>
                </c:pt>
                <c:pt idx="77">
                  <c:v>123.153308737902</c:v>
                </c:pt>
                <c:pt idx="78">
                  <c:v>123.662632806827</c:v>
                </c:pt>
                <c:pt idx="79">
                  <c:v>124.239094246437</c:v>
                </c:pt>
                <c:pt idx="80">
                  <c:v>124.383899298493</c:v>
                </c:pt>
                <c:pt idx="81">
                  <c:v>124.082590756457</c:v>
                </c:pt>
                <c:pt idx="82">
                  <c:v>124.262210639383</c:v>
                </c:pt>
                <c:pt idx="83">
                  <c:v>124.77766248896</c:v>
                </c:pt>
                <c:pt idx="84">
                  <c:v>125.122538311995</c:v>
                </c:pt>
                <c:pt idx="85">
                  <c:v>125.332650497154</c:v>
                </c:pt>
                <c:pt idx="86">
                  <c:v>125.525543687716</c:v>
                </c:pt>
                <c:pt idx="87">
                  <c:v>126.218021915562</c:v>
                </c:pt>
                <c:pt idx="88">
                  <c:v>126.711147208004</c:v>
                </c:pt>
                <c:pt idx="89">
                  <c:v>127.519692042918</c:v>
                </c:pt>
                <c:pt idx="90">
                  <c:v>127.024624127088</c:v>
                </c:pt>
                <c:pt idx="91">
                  <c:v>127.944646410123</c:v>
                </c:pt>
                <c:pt idx="92">
                  <c:v>127.709660404475</c:v>
                </c:pt>
                <c:pt idx="93">
                  <c:v>128.490398466345</c:v>
                </c:pt>
                <c:pt idx="94">
                  <c:v>129.153570767625</c:v>
                </c:pt>
                <c:pt idx="95">
                  <c:v>128.847545040575</c:v>
                </c:pt>
                <c:pt idx="96">
                  <c:v>129.076768421465</c:v>
                </c:pt>
                <c:pt idx="97">
                  <c:v>129.87845784545</c:v>
                </c:pt>
                <c:pt idx="98">
                  <c:v>129.792954116608</c:v>
                </c:pt>
                <c:pt idx="99">
                  <c:v>129.940351221782</c:v>
                </c:pt>
                <c:pt idx="100">
                  <c:v>130.693849143415</c:v>
                </c:pt>
                <c:pt idx="101">
                  <c:v>131.694333057126</c:v>
                </c:pt>
                <c:pt idx="102">
                  <c:v>131.80701170518</c:v>
                </c:pt>
                <c:pt idx="103">
                  <c:v>132.540011854933</c:v>
                </c:pt>
                <c:pt idx="104">
                  <c:v>133.061339970137</c:v>
                </c:pt>
                <c:pt idx="105">
                  <c:v>133.377213576535</c:v>
                </c:pt>
                <c:pt idx="106">
                  <c:v>133.187103164707</c:v>
                </c:pt>
                <c:pt idx="107">
                  <c:v>133.875140834394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845609"/>
        <c:axId val="91742705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-0.11045673300527</c:v>
                </c:pt>
                <c:pt idx="30">
                  <c:v>0.0550000000000002</c:v>
                </c:pt>
                <c:pt idx="34">
                  <c:v>0.0449999999999997</c:v>
                </c:pt>
                <c:pt idx="38">
                  <c:v>0.0349999999999999</c:v>
                </c:pt>
                <c:pt idx="42">
                  <c:v>0.03</c:v>
                </c:pt>
                <c:pt idx="46">
                  <c:v>0.0249999999999999</c:v>
                </c:pt>
                <c:pt idx="50">
                  <c:v>0.0439010484645601</c:v>
                </c:pt>
                <c:pt idx="54">
                  <c:v>0.0188017201620621</c:v>
                </c:pt>
                <c:pt idx="58">
                  <c:v>0.0192262976532325</c:v>
                </c:pt>
                <c:pt idx="62">
                  <c:v>0.0147299544068804</c:v>
                </c:pt>
                <c:pt idx="66">
                  <c:v>0.0171748652816945</c:v>
                </c:pt>
                <c:pt idx="70">
                  <c:v>0.0138122488531223</c:v>
                </c:pt>
                <c:pt idx="74">
                  <c:v>0.0117656971820277</c:v>
                </c:pt>
                <c:pt idx="78">
                  <c:v>0.0165331593332072</c:v>
                </c:pt>
                <c:pt idx="82">
                  <c:v>0.00828643871986845</c:v>
                </c:pt>
                <c:pt idx="86">
                  <c:v>0.00943182153311684</c:v>
                </c:pt>
                <c:pt idx="90">
                  <c:v>0.0139414033073373</c:v>
                </c:pt>
                <c:pt idx="94">
                  <c:v>0.00982141361471256</c:v>
                </c:pt>
                <c:pt idx="98">
                  <c:v>0.00872685078770097</c:v>
                </c:pt>
                <c:pt idx="102">
                  <c:v>0.015513499267946</c:v>
                </c:pt>
                <c:pt idx="106">
                  <c:v>0.0128443888145804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339685"/>
        <c:axId val="52818186"/>
      </c:lineChart>
      <c:catAx>
        <c:axId val="218456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742705"/>
        <c:crosses val="autoZero"/>
        <c:auto val="1"/>
        <c:lblAlgn val="ctr"/>
        <c:lblOffset val="100"/>
      </c:catAx>
      <c:valAx>
        <c:axId val="9174270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845609"/>
        <c:crossesAt val="1"/>
        <c:crossBetween val="midCat"/>
      </c:valAx>
      <c:catAx>
        <c:axId val="2533968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818186"/>
        <c:auto val="1"/>
        <c:lblAlgn val="ctr"/>
        <c:lblOffset val="100"/>
      </c:catAx>
      <c:valAx>
        <c:axId val="52818186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33968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96.2494374569365</c:v>
                </c:pt>
                <c:pt idx="13">
                  <c:v>96.9731144187132</c:v>
                </c:pt>
                <c:pt idx="14">
                  <c:v>97.7022325379538</c:v>
                </c:pt>
                <c:pt idx="15">
                  <c:v>98.4368327254465</c:v>
                </c:pt>
                <c:pt idx="16">
                  <c:v>99.1769561995764</c:v>
                </c:pt>
                <c:pt idx="17">
                  <c:v>99.4747846982203</c:v>
                </c:pt>
                <c:pt idx="18">
                  <c:v>99.7735075761439</c:v>
                </c:pt>
                <c:pt idx="19">
                  <c:v>100.073127519169</c:v>
                </c:pt>
                <c:pt idx="20">
                  <c:v>100.373647221182</c:v>
                </c:pt>
                <c:pt idx="21">
                  <c:v>100.864173486489</c:v>
                </c:pt>
                <c:pt idx="22">
                  <c:v>101.354699751796</c:v>
                </c:pt>
                <c:pt idx="23">
                  <c:v>101.845226017104</c:v>
                </c:pt>
                <c:pt idx="24">
                  <c:v>102.335752282411</c:v>
                </c:pt>
                <c:pt idx="25">
                  <c:v>102.826278547719</c:v>
                </c:pt>
                <c:pt idx="26">
                  <c:v>103.316804813026</c:v>
                </c:pt>
                <c:pt idx="27">
                  <c:v>103.807331078333</c:v>
                </c:pt>
                <c:pt idx="28">
                  <c:v>104.297857343641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185605"/>
        <c:axId val="89642657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134.973000868921</c:v>
                </c:pt>
                <c:pt idx="14">
                  <c:v>143.655474609027</c:v>
                </c:pt>
                <c:pt idx="15">
                  <c:v>152.337948349132</c:v>
                </c:pt>
                <c:pt idx="16">
                  <c:v>161.020422089238</c:v>
                </c:pt>
                <c:pt idx="17">
                  <c:v>170.077820831758</c:v>
                </c:pt>
                <c:pt idx="18">
                  <c:v>179.135219574278</c:v>
                </c:pt>
                <c:pt idx="19">
                  <c:v>188.192618316797</c:v>
                </c:pt>
                <c:pt idx="20">
                  <c:v>197.250017059318</c:v>
                </c:pt>
                <c:pt idx="21">
                  <c:v>206.372830348311</c:v>
                </c:pt>
                <c:pt idx="22">
                  <c:v>215.495643637304</c:v>
                </c:pt>
                <c:pt idx="23">
                  <c:v>224.618456926298</c:v>
                </c:pt>
                <c:pt idx="24">
                  <c:v>233.741270215291</c:v>
                </c:pt>
                <c:pt idx="25">
                  <c:v>243.148074783072</c:v>
                </c:pt>
                <c:pt idx="26">
                  <c:v>252.554879350852</c:v>
                </c:pt>
                <c:pt idx="27">
                  <c:v>261.961683918634</c:v>
                </c:pt>
                <c:pt idx="28">
                  <c:v>271.368488486414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536642"/>
        <c:axId val="36799727"/>
      </c:lineChart>
      <c:catAx>
        <c:axId val="871856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642657"/>
        <c:crosses val="autoZero"/>
        <c:auto val="1"/>
        <c:lblAlgn val="ctr"/>
        <c:lblOffset val="100"/>
      </c:catAx>
      <c:valAx>
        <c:axId val="8964265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185605"/>
        <c:crossesAt val="1"/>
        <c:crossBetween val="midCat"/>
      </c:valAx>
      <c:catAx>
        <c:axId val="7753664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799727"/>
        <c:auto val="1"/>
        <c:lblAlgn val="ctr"/>
        <c:lblOffset val="100"/>
      </c:catAx>
      <c:valAx>
        <c:axId val="3679972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53664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98.3365725163732</c:v>
                </c:pt>
                <c:pt idx="13">
                  <c:v>96.9999999999998</c:v>
                </c:pt>
                <c:pt idx="14">
                  <c:v>96.438054344514</c:v>
                </c:pt>
                <c:pt idx="15">
                  <c:v>99.6365841715996</c:v>
                </c:pt>
                <c:pt idx="16">
                  <c:v>102.881687579678</c:v>
                </c:pt>
                <c:pt idx="17">
                  <c:v>100.88</c:v>
                </c:pt>
                <c:pt idx="18">
                  <c:v>100.295576518294</c:v>
                </c:pt>
                <c:pt idx="19">
                  <c:v>104.61841338018</c:v>
                </c:pt>
                <c:pt idx="20">
                  <c:v>107.980370871628</c:v>
                </c:pt>
                <c:pt idx="21">
                  <c:v>105.924</c:v>
                </c:pt>
                <c:pt idx="22">
                  <c:v>104.307399579026</c:v>
                </c:pt>
                <c:pt idx="23">
                  <c:v>107.756965781585</c:v>
                </c:pt>
                <c:pt idx="24">
                  <c:v>110.268098036444</c:v>
                </c:pt>
                <c:pt idx="25">
                  <c:v>109.10172</c:v>
                </c:pt>
                <c:pt idx="26">
                  <c:v>107.436621566397</c:v>
                </c:pt>
                <c:pt idx="27">
                  <c:v>110.989674755033</c:v>
                </c:pt>
                <c:pt idx="28">
                  <c:v>113.576140977538</c:v>
                </c:pt>
                <c:pt idx="29">
                  <c:v>111.829263</c:v>
                </c:pt>
                <c:pt idx="30">
                  <c:v>109.585353997725</c:v>
                </c:pt>
                <c:pt idx="31">
                  <c:v>113.764416623908</c:v>
                </c:pt>
                <c:pt idx="32">
                  <c:v>116.952727609809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95.9589108334145</c:v>
                </c:pt>
                <c:pt idx="12">
                  <c:v>94.5381452237446</c:v>
                </c:pt>
                <c:pt idx="13">
                  <c:v>95.6399879855059</c:v>
                </c:pt>
                <c:pt idx="14">
                  <c:v>96.6023028832854</c:v>
                </c:pt>
                <c:pt idx="15">
                  <c:v>97.4499980004488</c:v>
                </c:pt>
                <c:pt idx="16">
                  <c:v>98.2024095579309</c:v>
                </c:pt>
                <c:pt idx="17">
                  <c:v>98.4340221962773</c:v>
                </c:pt>
                <c:pt idx="18">
                  <c:v>98.6408191948014</c:v>
                </c:pt>
                <c:pt idx="19">
                  <c:v>98.8265859900852</c:v>
                </c:pt>
                <c:pt idx="20">
                  <c:v>98.9943666496901</c:v>
                </c:pt>
                <c:pt idx="21">
                  <c:v>99.2300701338285</c:v>
                </c:pt>
                <c:pt idx="22">
                  <c:v>99.4443460285003</c:v>
                </c:pt>
                <c:pt idx="23">
                  <c:v>99.6399816680895</c:v>
                </c:pt>
                <c:pt idx="24">
                  <c:v>99.819321590944</c:v>
                </c:pt>
                <c:pt idx="25">
                  <c:v>99.9801299294089</c:v>
                </c:pt>
                <c:pt idx="26">
                  <c:v>100.141194063321</c:v>
                </c:pt>
                <c:pt idx="27">
                  <c:v>100.302515733875</c:v>
                </c:pt>
                <c:pt idx="28">
                  <c:v>100.464101418376</c:v>
                </c:pt>
                <c:pt idx="29">
                  <c:v>100.594388490801</c:v>
                </c:pt>
                <c:pt idx="30">
                  <c:v>100.72484571894</c:v>
                </c:pt>
                <c:pt idx="31">
                  <c:v>100.855467954407</c:v>
                </c:pt>
                <c:pt idx="32">
                  <c:v>100.986267182208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203853"/>
        <c:axId val="61953831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126.290527128815</c:v>
                </c:pt>
                <c:pt idx="13">
                  <c:v>135.446590345653</c:v>
                </c:pt>
                <c:pt idx="14">
                  <c:v>144.602653562492</c:v>
                </c:pt>
                <c:pt idx="15">
                  <c:v>153.758716779331</c:v>
                </c:pt>
                <c:pt idx="16">
                  <c:v>162.914779996171</c:v>
                </c:pt>
                <c:pt idx="17">
                  <c:v>172.689666795941</c:v>
                </c:pt>
                <c:pt idx="18">
                  <c:v>182.464553595711</c:v>
                </c:pt>
                <c:pt idx="19">
                  <c:v>192.239440395481</c:v>
                </c:pt>
                <c:pt idx="20">
                  <c:v>202.014327195252</c:v>
                </c:pt>
                <c:pt idx="21">
                  <c:v>212.115043555014</c:v>
                </c:pt>
                <c:pt idx="22">
                  <c:v>222.215759914776</c:v>
                </c:pt>
                <c:pt idx="23">
                  <c:v>232.316476274539</c:v>
                </c:pt>
                <c:pt idx="24">
                  <c:v>242.417192634302</c:v>
                </c:pt>
                <c:pt idx="25">
                  <c:v>252.442936335412</c:v>
                </c:pt>
                <c:pt idx="26">
                  <c:v>262.88331868351</c:v>
                </c:pt>
                <c:pt idx="27">
                  <c:v>273.75548805309</c:v>
                </c:pt>
                <c:pt idx="28">
                  <c:v>285.077302030751</c:v>
                </c:pt>
                <c:pt idx="29">
                  <c:v>295.901887633836</c:v>
                </c:pt>
                <c:pt idx="30">
                  <c:v>307.137490363308</c:v>
                </c:pt>
                <c:pt idx="31">
                  <c:v>318.799716828451</c:v>
                </c:pt>
                <c:pt idx="32">
                  <c:v>330.904766232478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849997"/>
        <c:axId val="81800086"/>
      </c:lineChart>
      <c:catAx>
        <c:axId val="5520385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953831"/>
        <c:crosses val="autoZero"/>
        <c:auto val="1"/>
        <c:lblAlgn val="ctr"/>
        <c:lblOffset val="100"/>
      </c:catAx>
      <c:valAx>
        <c:axId val="6195383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203853"/>
        <c:crossesAt val="1"/>
        <c:crossBetween val="midCat"/>
      </c:valAx>
      <c:catAx>
        <c:axId val="9484999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800086"/>
        <c:auto val="1"/>
        <c:lblAlgn val="ctr"/>
        <c:lblOffset val="100"/>
      </c:catAx>
      <c:valAx>
        <c:axId val="81800086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84999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95.1879625655911</c:v>
                </c:pt>
                <c:pt idx="13">
                  <c:v>96.6229329997626</c:v>
                </c:pt>
                <c:pt idx="14">
                  <c:v>98.813294875001</c:v>
                </c:pt>
                <c:pt idx="15">
                  <c:v>101.053310440057</c:v>
                </c:pt>
                <c:pt idx="16">
                  <c:v>103.344105302961</c:v>
                </c:pt>
                <c:pt idx="17">
                  <c:v>104.902030608416</c:v>
                </c:pt>
                <c:pt idx="18">
                  <c:v>106.483441832592</c:v>
                </c:pt>
                <c:pt idx="19">
                  <c:v>107.284065874675</c:v>
                </c:pt>
                <c:pt idx="20">
                  <c:v>108.090709621283</c:v>
                </c:pt>
                <c:pt idx="21">
                  <c:v>108.417451789294</c:v>
                </c:pt>
                <c:pt idx="22">
                  <c:v>108.744193957305</c:v>
                </c:pt>
                <c:pt idx="23">
                  <c:v>109.070936125316</c:v>
                </c:pt>
                <c:pt idx="24">
                  <c:v>109.397678293328</c:v>
                </c:pt>
                <c:pt idx="25">
                  <c:v>109.724420461339</c:v>
                </c:pt>
                <c:pt idx="26">
                  <c:v>110.051162629351</c:v>
                </c:pt>
                <c:pt idx="27">
                  <c:v>110.377904797362</c:v>
                </c:pt>
                <c:pt idx="28">
                  <c:v>110.704646965373</c:v>
                </c:pt>
                <c:pt idx="29">
                  <c:v>111.031389133384</c:v>
                </c:pt>
                <c:pt idx="30">
                  <c:v>111.358131301395</c:v>
                </c:pt>
                <c:pt idx="31">
                  <c:v>111.684873469406</c:v>
                </c:pt>
                <c:pt idx="32">
                  <c:v>112.011615637418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837437"/>
        <c:axId val="10458522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134.499411392188</c:v>
                </c:pt>
                <c:pt idx="14">
                  <c:v>142.708295655561</c:v>
                </c:pt>
                <c:pt idx="15">
                  <c:v>150.917179918934</c:v>
                </c:pt>
                <c:pt idx="16">
                  <c:v>159.126064182307</c:v>
                </c:pt>
                <c:pt idx="17">
                  <c:v>167.480182551878</c:v>
                </c:pt>
                <c:pt idx="18">
                  <c:v>175.834300921449</c:v>
                </c:pt>
                <c:pt idx="19">
                  <c:v>184.18841929102</c:v>
                </c:pt>
                <c:pt idx="20">
                  <c:v>192.542537660591</c:v>
                </c:pt>
                <c:pt idx="21">
                  <c:v>200.725595511166</c:v>
                </c:pt>
                <c:pt idx="22">
                  <c:v>208.908653361741</c:v>
                </c:pt>
                <c:pt idx="23">
                  <c:v>217.091711212316</c:v>
                </c:pt>
                <c:pt idx="24">
                  <c:v>225.274769062891</c:v>
                </c:pt>
                <c:pt idx="25">
                  <c:v>233.496062995497</c:v>
                </c:pt>
                <c:pt idx="26">
                  <c:v>241.717356928104</c:v>
                </c:pt>
                <c:pt idx="27">
                  <c:v>249.938650860711</c:v>
                </c:pt>
                <c:pt idx="28">
                  <c:v>258.159944793318</c:v>
                </c:pt>
                <c:pt idx="29">
                  <c:v>267.244239424512</c:v>
                </c:pt>
                <c:pt idx="30">
                  <c:v>276.328534055708</c:v>
                </c:pt>
                <c:pt idx="31">
                  <c:v>285.412828686903</c:v>
                </c:pt>
                <c:pt idx="32">
                  <c:v>294.497123318097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408646"/>
        <c:axId val="69652518"/>
      </c:lineChart>
      <c:catAx>
        <c:axId val="3283743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458522"/>
        <c:crosses val="autoZero"/>
        <c:auto val="1"/>
        <c:lblAlgn val="ctr"/>
        <c:lblOffset val="100"/>
      </c:catAx>
      <c:valAx>
        <c:axId val="10458522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837437"/>
        <c:crossesAt val="1"/>
        <c:crossBetween val="midCat"/>
      </c:valAx>
      <c:catAx>
        <c:axId val="544086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652518"/>
        <c:auto val="1"/>
        <c:lblAlgn val="ctr"/>
        <c:lblOffset val="100"/>
      </c:catAx>
      <c:valAx>
        <c:axId val="6965251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40864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-0.0331797388491382</c:v>
                </c:pt>
                <c:pt idx="3">
                  <c:v>-0.0366032011712608</c:v>
                </c:pt>
                <c:pt idx="4">
                  <c:v>-0.036766217283359</c:v>
                </c:pt>
                <c:pt idx="5">
                  <c:v>-0.0377258706127664</c:v>
                </c:pt>
                <c:pt idx="6">
                  <c:v>-0.0462662336190127</c:v>
                </c:pt>
                <c:pt idx="7">
                  <c:v>-0.0358140188912994</c:v>
                </c:pt>
                <c:pt idx="8">
                  <c:v>-0.0392225494604235</c:v>
                </c:pt>
                <c:pt idx="9">
                  <c:v>-0.0420263822571035</c:v>
                </c:pt>
                <c:pt idx="10">
                  <c:v>-0.0445714469692364</c:v>
                </c:pt>
                <c:pt idx="11">
                  <c:v>-0.0461213163325153</c:v>
                </c:pt>
                <c:pt idx="12">
                  <c:v>-0.0479389573801334</c:v>
                </c:pt>
                <c:pt idx="13">
                  <c:v>-0.0469793149600248</c:v>
                </c:pt>
                <c:pt idx="14">
                  <c:v>-0.0450826212782496</c:v>
                </c:pt>
                <c:pt idx="15">
                  <c:v>-0.0433343217203443</c:v>
                </c:pt>
                <c:pt idx="16">
                  <c:v>-0.0413480435943075</c:v>
                </c:pt>
                <c:pt idx="17">
                  <c:v>-0.0403698773186926</c:v>
                </c:pt>
                <c:pt idx="18">
                  <c:v>-0.0395914484775133</c:v>
                </c:pt>
                <c:pt idx="19">
                  <c:v>-0.0381368798743133</c:v>
                </c:pt>
                <c:pt idx="20">
                  <c:v>-0.0369990354828741</c:v>
                </c:pt>
                <c:pt idx="21">
                  <c:v>-0.0356591343673438</c:v>
                </c:pt>
                <c:pt idx="22">
                  <c:v>-0.0355847364295469</c:v>
                </c:pt>
                <c:pt idx="23">
                  <c:v>-0.0348384759259477</c:v>
                </c:pt>
                <c:pt idx="24">
                  <c:v>-0.0328562964098049</c:v>
                </c:pt>
                <c:pt idx="25">
                  <c:v>-0.0319223178871728</c:v>
                </c:pt>
                <c:pt idx="26">
                  <c:v>-0.0306092926401866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-0.0332046469815371</c:v>
                </c:pt>
                <c:pt idx="3">
                  <c:v>-0.0370745706134753</c:v>
                </c:pt>
                <c:pt idx="4">
                  <c:v>-0.0376924599927511</c:v>
                </c:pt>
                <c:pt idx="5">
                  <c:v>-0.0386104871913987</c:v>
                </c:pt>
                <c:pt idx="6">
                  <c:v>-0.0477232273885171</c:v>
                </c:pt>
                <c:pt idx="7">
                  <c:v>-0.0374719092993997</c:v>
                </c:pt>
                <c:pt idx="8">
                  <c:v>-0.0412998106810995</c:v>
                </c:pt>
                <c:pt idx="9">
                  <c:v>-0.0445073386198804</c:v>
                </c:pt>
                <c:pt idx="10">
                  <c:v>-0.0475141206493356</c:v>
                </c:pt>
                <c:pt idx="11">
                  <c:v>-0.0501678429943127</c:v>
                </c:pt>
                <c:pt idx="12">
                  <c:v>-0.0532576568636036</c:v>
                </c:pt>
                <c:pt idx="13">
                  <c:v>-0.0534163401695692</c:v>
                </c:pt>
                <c:pt idx="14">
                  <c:v>-0.0526214297922936</c:v>
                </c:pt>
                <c:pt idx="15">
                  <c:v>-0.0520884622166776</c:v>
                </c:pt>
                <c:pt idx="16">
                  <c:v>-0.0507576149309179</c:v>
                </c:pt>
                <c:pt idx="17">
                  <c:v>-0.0506595168572396</c:v>
                </c:pt>
                <c:pt idx="18">
                  <c:v>-0.0507936812187986</c:v>
                </c:pt>
                <c:pt idx="19">
                  <c:v>-0.0501587580237081</c:v>
                </c:pt>
                <c:pt idx="20">
                  <c:v>-0.0498297526187164</c:v>
                </c:pt>
                <c:pt idx="21">
                  <c:v>-0.0492664539778802</c:v>
                </c:pt>
                <c:pt idx="22">
                  <c:v>-0.0502601730545933</c:v>
                </c:pt>
                <c:pt idx="23">
                  <c:v>-0.050582596529486</c:v>
                </c:pt>
                <c:pt idx="24">
                  <c:v>-0.0491483275782718</c:v>
                </c:pt>
                <c:pt idx="25">
                  <c:v>-0.0489075331995486</c:v>
                </c:pt>
                <c:pt idx="26">
                  <c:v>-0.0484649434434652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-0.0331797388491382</c:v>
                </c:pt>
                <c:pt idx="3">
                  <c:v>-0.0366032011712608</c:v>
                </c:pt>
                <c:pt idx="4">
                  <c:v>-0.036766217283359</c:v>
                </c:pt>
                <c:pt idx="5">
                  <c:v>-0.0377685896059365</c:v>
                </c:pt>
                <c:pt idx="6">
                  <c:v>-0.0466553816070194</c:v>
                </c:pt>
                <c:pt idx="7">
                  <c:v>-0.0364860566633767</c:v>
                </c:pt>
                <c:pt idx="8">
                  <c:v>-0.0400598131299821</c:v>
                </c:pt>
                <c:pt idx="9">
                  <c:v>-0.0434658029373297</c:v>
                </c:pt>
                <c:pt idx="10">
                  <c:v>-0.045621109236993</c:v>
                </c:pt>
                <c:pt idx="11">
                  <c:v>-0.0464682820082466</c:v>
                </c:pt>
                <c:pt idx="12">
                  <c:v>-0.046950445233092</c:v>
                </c:pt>
                <c:pt idx="13">
                  <c:v>-0.04792297942221</c:v>
                </c:pt>
                <c:pt idx="14">
                  <c:v>-0.0473552007960845</c:v>
                </c:pt>
                <c:pt idx="15">
                  <c:v>-0.0470356754375239</c:v>
                </c:pt>
                <c:pt idx="16">
                  <c:v>-0.0452524338879893</c:v>
                </c:pt>
                <c:pt idx="17">
                  <c:v>-0.0448034591440386</c:v>
                </c:pt>
                <c:pt idx="18">
                  <c:v>-0.0449073499009475</c:v>
                </c:pt>
                <c:pt idx="19">
                  <c:v>-0.0433611586452923</c:v>
                </c:pt>
                <c:pt idx="20">
                  <c:v>-0.0426496236940056</c:v>
                </c:pt>
                <c:pt idx="21">
                  <c:v>-0.0424489581173527</c:v>
                </c:pt>
                <c:pt idx="22">
                  <c:v>-0.0416593521723466</c:v>
                </c:pt>
                <c:pt idx="23">
                  <c:v>-0.0419809224881127</c:v>
                </c:pt>
                <c:pt idx="24">
                  <c:v>-0.0418872557676646</c:v>
                </c:pt>
                <c:pt idx="25">
                  <c:v>-0.0401924182652726</c:v>
                </c:pt>
                <c:pt idx="26">
                  <c:v>-0.0390014995034296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-0.0332046469815371</c:v>
                </c:pt>
                <c:pt idx="3">
                  <c:v>-0.0370745706134753</c:v>
                </c:pt>
                <c:pt idx="4">
                  <c:v>-0.0376924599927511</c:v>
                </c:pt>
                <c:pt idx="5">
                  <c:v>-0.0386532061845688</c:v>
                </c:pt>
                <c:pt idx="6">
                  <c:v>-0.048120540131227</c:v>
                </c:pt>
                <c:pt idx="7">
                  <c:v>-0.038159158628972</c:v>
                </c:pt>
                <c:pt idx="8">
                  <c:v>-0.0421823174222125</c:v>
                </c:pt>
                <c:pt idx="9">
                  <c:v>-0.0459622382756102</c:v>
                </c:pt>
                <c:pt idx="10">
                  <c:v>-0.0486488196130258</c:v>
                </c:pt>
                <c:pt idx="11">
                  <c:v>-0.0507107036823108</c:v>
                </c:pt>
                <c:pt idx="12">
                  <c:v>-0.0524143705154557</c:v>
                </c:pt>
                <c:pt idx="13">
                  <c:v>-0.0545461493679709</c:v>
                </c:pt>
                <c:pt idx="14">
                  <c:v>-0.0551131763790054</c:v>
                </c:pt>
                <c:pt idx="15">
                  <c:v>-0.0557666292598294</c:v>
                </c:pt>
                <c:pt idx="16">
                  <c:v>-0.0548197191137894</c:v>
                </c:pt>
                <c:pt idx="17">
                  <c:v>-0.0554089480643184</c:v>
                </c:pt>
                <c:pt idx="18">
                  <c:v>-0.0564509226771723</c:v>
                </c:pt>
                <c:pt idx="19">
                  <c:v>-0.05584859884422</c:v>
                </c:pt>
                <c:pt idx="20">
                  <c:v>-0.0559874122435772</c:v>
                </c:pt>
                <c:pt idx="21">
                  <c:v>-0.0567652277108931</c:v>
                </c:pt>
                <c:pt idx="22">
                  <c:v>-0.0568894329287249</c:v>
                </c:pt>
                <c:pt idx="23">
                  <c:v>-0.0582115659982621</c:v>
                </c:pt>
                <c:pt idx="24">
                  <c:v>-0.0589716036370223</c:v>
                </c:pt>
                <c:pt idx="25">
                  <c:v>-0.0584341871719373</c:v>
                </c:pt>
                <c:pt idx="26">
                  <c:v>-0.0582907681293859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-0.0331797388491382</c:v>
                </c:pt>
                <c:pt idx="3">
                  <c:v>-0.0366032011712608</c:v>
                </c:pt>
                <c:pt idx="4">
                  <c:v>-0.036766217283359</c:v>
                </c:pt>
                <c:pt idx="5">
                  <c:v>-0.0377257230720297</c:v>
                </c:pt>
                <c:pt idx="6">
                  <c:v>-0.0462344997733977</c:v>
                </c:pt>
                <c:pt idx="7">
                  <c:v>-0.0344132756729055</c:v>
                </c:pt>
                <c:pt idx="8">
                  <c:v>-0.0369869991114772</c:v>
                </c:pt>
                <c:pt idx="9">
                  <c:v>-0.0408513483879037</c:v>
                </c:pt>
                <c:pt idx="10">
                  <c:v>-0.0436171205945396</c:v>
                </c:pt>
                <c:pt idx="11">
                  <c:v>-0.0445580498094735</c:v>
                </c:pt>
                <c:pt idx="12">
                  <c:v>-0.0462732762246238</c:v>
                </c:pt>
                <c:pt idx="13">
                  <c:v>-0.0480914071935564</c:v>
                </c:pt>
                <c:pt idx="14">
                  <c:v>-0.0467181044737241</c:v>
                </c:pt>
                <c:pt idx="15">
                  <c:v>-0.0447677164120688</c:v>
                </c:pt>
                <c:pt idx="16">
                  <c:v>-0.0424967846751356</c:v>
                </c:pt>
                <c:pt idx="17">
                  <c:v>-0.0396846586585884</c:v>
                </c:pt>
                <c:pt idx="18">
                  <c:v>-0.0391183350117995</c:v>
                </c:pt>
                <c:pt idx="19">
                  <c:v>-0.0367084768974289</c:v>
                </c:pt>
                <c:pt idx="20">
                  <c:v>-0.0345924262257065</c:v>
                </c:pt>
                <c:pt idx="21">
                  <c:v>-0.0332311766014945</c:v>
                </c:pt>
                <c:pt idx="22">
                  <c:v>-0.0328357480559877</c:v>
                </c:pt>
                <c:pt idx="23">
                  <c:v>-0.0316214659519998</c:v>
                </c:pt>
                <c:pt idx="24">
                  <c:v>-0.0306565053135818</c:v>
                </c:pt>
                <c:pt idx="25">
                  <c:v>-0.0298898261312703</c:v>
                </c:pt>
                <c:pt idx="26">
                  <c:v>-0.0286760477902653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-0.0332046469815371</c:v>
                </c:pt>
                <c:pt idx="3">
                  <c:v>-0.0370745706134753</c:v>
                </c:pt>
                <c:pt idx="4">
                  <c:v>-0.0376924599927511</c:v>
                </c:pt>
                <c:pt idx="5">
                  <c:v>-0.038610339650662</c:v>
                </c:pt>
                <c:pt idx="6">
                  <c:v>-0.0476855118979018</c:v>
                </c:pt>
                <c:pt idx="7">
                  <c:v>-0.0360347173056356</c:v>
                </c:pt>
                <c:pt idx="8">
                  <c:v>-0.0390592860994173</c:v>
                </c:pt>
                <c:pt idx="9">
                  <c:v>-0.0433448700679224</c:v>
                </c:pt>
                <c:pt idx="10">
                  <c:v>-0.0466101132838386</c:v>
                </c:pt>
                <c:pt idx="11">
                  <c:v>-0.0488072685437069</c:v>
                </c:pt>
                <c:pt idx="12">
                  <c:v>-0.0517541697273105</c:v>
                </c:pt>
                <c:pt idx="13">
                  <c:v>-0.0546094613608613</c:v>
                </c:pt>
                <c:pt idx="14">
                  <c:v>-0.0543776339760421</c:v>
                </c:pt>
                <c:pt idx="15">
                  <c:v>-0.0534453634090639</c:v>
                </c:pt>
                <c:pt idx="16">
                  <c:v>-0.0519055233885027</c:v>
                </c:pt>
                <c:pt idx="17">
                  <c:v>-0.0501583305680157</c:v>
                </c:pt>
                <c:pt idx="18">
                  <c:v>-0.0506171318602501</c:v>
                </c:pt>
                <c:pt idx="19">
                  <c:v>-0.0489458542926033</c:v>
                </c:pt>
                <c:pt idx="20">
                  <c:v>-0.0476687734809715</c:v>
                </c:pt>
                <c:pt idx="21">
                  <c:v>-0.0472045907544519</c:v>
                </c:pt>
                <c:pt idx="22">
                  <c:v>-0.0475283580086607</c:v>
                </c:pt>
                <c:pt idx="23">
                  <c:v>-0.0471596094552756</c:v>
                </c:pt>
                <c:pt idx="24">
                  <c:v>-0.0468449832821182</c:v>
                </c:pt>
                <c:pt idx="25">
                  <c:v>-0.0471516463678999</c:v>
                </c:pt>
                <c:pt idx="26">
                  <c:v>-0.0468483663723111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034057"/>
        <c:axId val="35002387"/>
      </c:lineChart>
      <c:catAx>
        <c:axId val="130340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002387"/>
        <c:crosses val="autoZero"/>
        <c:auto val="1"/>
        <c:lblAlgn val="ctr"/>
        <c:lblOffset val="100"/>
      </c:catAx>
      <c:valAx>
        <c:axId val="35002387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0340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-0.0331797388491382</c:v>
                </c:pt>
                <c:pt idx="25">
                  <c:v>-0.0366032011712608</c:v>
                </c:pt>
                <c:pt idx="26">
                  <c:v>-0.036766217283359</c:v>
                </c:pt>
                <c:pt idx="27">
                  <c:v>-0.0377258706127664</c:v>
                </c:pt>
                <c:pt idx="28">
                  <c:v>-0.0462662336190127</c:v>
                </c:pt>
                <c:pt idx="29">
                  <c:v>-0.0358140188912994</c:v>
                </c:pt>
                <c:pt idx="30">
                  <c:v>-0.0392225494604235</c:v>
                </c:pt>
                <c:pt idx="31">
                  <c:v>-0.0420263822571035</c:v>
                </c:pt>
                <c:pt idx="32">
                  <c:v>-0.0445714469692364</c:v>
                </c:pt>
                <c:pt idx="33">
                  <c:v>-0.0461213163325153</c:v>
                </c:pt>
                <c:pt idx="34">
                  <c:v>-0.0479389573801334</c:v>
                </c:pt>
                <c:pt idx="35">
                  <c:v>-0.0469793149600248</c:v>
                </c:pt>
                <c:pt idx="36">
                  <c:v>-0.0450826212782496</c:v>
                </c:pt>
                <c:pt idx="37">
                  <c:v>-0.0433343217203443</c:v>
                </c:pt>
                <c:pt idx="38">
                  <c:v>-0.0413480435943075</c:v>
                </c:pt>
                <c:pt idx="39">
                  <c:v>-0.0403698773186926</c:v>
                </c:pt>
                <c:pt idx="40">
                  <c:v>-0.0395914484775133</c:v>
                </c:pt>
                <c:pt idx="41">
                  <c:v>-0.0381368798743133</c:v>
                </c:pt>
                <c:pt idx="42">
                  <c:v>-0.0369990354828741</c:v>
                </c:pt>
                <c:pt idx="43">
                  <c:v>-0.0356591343673438</c:v>
                </c:pt>
                <c:pt idx="44">
                  <c:v>-0.0355847364295469</c:v>
                </c:pt>
                <c:pt idx="45">
                  <c:v>-0.0348384759259477</c:v>
                </c:pt>
                <c:pt idx="46">
                  <c:v>-0.0328562964098049</c:v>
                </c:pt>
                <c:pt idx="47">
                  <c:v>-0.0319223178871728</c:v>
                </c:pt>
                <c:pt idx="48">
                  <c:v>-0.0306092926401866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-0.0332046469815371</c:v>
                </c:pt>
                <c:pt idx="25">
                  <c:v>-0.0370745706134753</c:v>
                </c:pt>
                <c:pt idx="26">
                  <c:v>-0.0376924599927511</c:v>
                </c:pt>
                <c:pt idx="27">
                  <c:v>-0.0386104871913987</c:v>
                </c:pt>
                <c:pt idx="28">
                  <c:v>-0.0477232273885171</c:v>
                </c:pt>
                <c:pt idx="29">
                  <c:v>-0.0374719092993997</c:v>
                </c:pt>
                <c:pt idx="30">
                  <c:v>-0.0412998106810995</c:v>
                </c:pt>
                <c:pt idx="31">
                  <c:v>-0.0445073386198804</c:v>
                </c:pt>
                <c:pt idx="32">
                  <c:v>-0.0475141206493356</c:v>
                </c:pt>
                <c:pt idx="33">
                  <c:v>-0.0501678429943127</c:v>
                </c:pt>
                <c:pt idx="34">
                  <c:v>-0.0532576568636036</c:v>
                </c:pt>
                <c:pt idx="35">
                  <c:v>-0.0534163401695692</c:v>
                </c:pt>
                <c:pt idx="36">
                  <c:v>-0.0526214297922936</c:v>
                </c:pt>
                <c:pt idx="37">
                  <c:v>-0.0520884622166776</c:v>
                </c:pt>
                <c:pt idx="38">
                  <c:v>-0.0507576149309179</c:v>
                </c:pt>
                <c:pt idx="39">
                  <c:v>-0.0506595168572396</c:v>
                </c:pt>
                <c:pt idx="40">
                  <c:v>-0.0507936812187986</c:v>
                </c:pt>
                <c:pt idx="41">
                  <c:v>-0.0501587580237081</c:v>
                </c:pt>
                <c:pt idx="42">
                  <c:v>-0.0498297526187164</c:v>
                </c:pt>
                <c:pt idx="43">
                  <c:v>-0.0492664539778802</c:v>
                </c:pt>
                <c:pt idx="44">
                  <c:v>-0.0502601730545933</c:v>
                </c:pt>
                <c:pt idx="45">
                  <c:v>-0.050582596529486</c:v>
                </c:pt>
                <c:pt idx="46">
                  <c:v>-0.0491483275782718</c:v>
                </c:pt>
                <c:pt idx="47">
                  <c:v>-0.0489075331995486</c:v>
                </c:pt>
                <c:pt idx="48">
                  <c:v>-0.0484649434434652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-0.0366032011712608</c:v>
                </c:pt>
                <c:pt idx="26">
                  <c:v>-0.036766217283359</c:v>
                </c:pt>
                <c:pt idx="27">
                  <c:v>-0.0377685896059365</c:v>
                </c:pt>
                <c:pt idx="28">
                  <c:v>-0.0466553816070194</c:v>
                </c:pt>
                <c:pt idx="29">
                  <c:v>-0.0364860566633767</c:v>
                </c:pt>
                <c:pt idx="30">
                  <c:v>-0.0400598131299821</c:v>
                </c:pt>
                <c:pt idx="31">
                  <c:v>-0.0434658029373297</c:v>
                </c:pt>
                <c:pt idx="32">
                  <c:v>-0.045621109236993</c:v>
                </c:pt>
                <c:pt idx="33">
                  <c:v>-0.0464682820082466</c:v>
                </c:pt>
                <c:pt idx="34">
                  <c:v>-0.046950445233092</c:v>
                </c:pt>
                <c:pt idx="35">
                  <c:v>-0.04792297942221</c:v>
                </c:pt>
                <c:pt idx="36">
                  <c:v>-0.0473552007960845</c:v>
                </c:pt>
                <c:pt idx="37">
                  <c:v>-0.0470356754375239</c:v>
                </c:pt>
                <c:pt idx="38">
                  <c:v>-0.0452524338879893</c:v>
                </c:pt>
                <c:pt idx="39">
                  <c:v>-0.0448034591440386</c:v>
                </c:pt>
                <c:pt idx="40">
                  <c:v>-0.0449073499009475</c:v>
                </c:pt>
                <c:pt idx="41">
                  <c:v>-0.0433611586452923</c:v>
                </c:pt>
                <c:pt idx="42">
                  <c:v>-0.0426496236940056</c:v>
                </c:pt>
                <c:pt idx="43">
                  <c:v>-0.0424489581173527</c:v>
                </c:pt>
                <c:pt idx="44">
                  <c:v>-0.0416593521723466</c:v>
                </c:pt>
                <c:pt idx="45">
                  <c:v>-0.0419809224881127</c:v>
                </c:pt>
                <c:pt idx="46">
                  <c:v>-0.0418872557676646</c:v>
                </c:pt>
                <c:pt idx="47">
                  <c:v>-0.0401924182652726</c:v>
                </c:pt>
                <c:pt idx="48">
                  <c:v>-0.0390014995034296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-0.0370745706134753</c:v>
                </c:pt>
                <c:pt idx="26">
                  <c:v>-0.0376924599927511</c:v>
                </c:pt>
                <c:pt idx="27">
                  <c:v>-0.0386532061845688</c:v>
                </c:pt>
                <c:pt idx="28">
                  <c:v>-0.048120540131227</c:v>
                </c:pt>
                <c:pt idx="29">
                  <c:v>-0.038159158628972</c:v>
                </c:pt>
                <c:pt idx="30">
                  <c:v>-0.0421823174222125</c:v>
                </c:pt>
                <c:pt idx="31">
                  <c:v>-0.0459622382756102</c:v>
                </c:pt>
                <c:pt idx="32">
                  <c:v>-0.0486488196130258</c:v>
                </c:pt>
                <c:pt idx="33">
                  <c:v>-0.0507107036823108</c:v>
                </c:pt>
                <c:pt idx="34">
                  <c:v>-0.0524143705154557</c:v>
                </c:pt>
                <c:pt idx="35">
                  <c:v>-0.0545461493679709</c:v>
                </c:pt>
                <c:pt idx="36">
                  <c:v>-0.0551131763790054</c:v>
                </c:pt>
                <c:pt idx="37">
                  <c:v>-0.0557666292598294</c:v>
                </c:pt>
                <c:pt idx="38">
                  <c:v>-0.0548197191137894</c:v>
                </c:pt>
                <c:pt idx="39">
                  <c:v>-0.0554089480643184</c:v>
                </c:pt>
                <c:pt idx="40">
                  <c:v>-0.0564509226771723</c:v>
                </c:pt>
                <c:pt idx="41">
                  <c:v>-0.05584859884422</c:v>
                </c:pt>
                <c:pt idx="42">
                  <c:v>-0.0559874122435772</c:v>
                </c:pt>
                <c:pt idx="43">
                  <c:v>-0.0567652277108931</c:v>
                </c:pt>
                <c:pt idx="44">
                  <c:v>-0.0568894329287249</c:v>
                </c:pt>
                <c:pt idx="45">
                  <c:v>-0.0582115659982621</c:v>
                </c:pt>
                <c:pt idx="46">
                  <c:v>-0.0589716036370223</c:v>
                </c:pt>
                <c:pt idx="47">
                  <c:v>-0.0584341871719373</c:v>
                </c:pt>
                <c:pt idx="48">
                  <c:v>-0.0582907681293859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-0.0366032011712608</c:v>
                </c:pt>
                <c:pt idx="26">
                  <c:v>-0.036766217283359</c:v>
                </c:pt>
                <c:pt idx="27">
                  <c:v>-0.0377257230720297</c:v>
                </c:pt>
                <c:pt idx="28">
                  <c:v>-0.0462344997733977</c:v>
                </c:pt>
                <c:pt idx="29">
                  <c:v>-0.0344132756729055</c:v>
                </c:pt>
                <c:pt idx="30">
                  <c:v>-0.0369869991114772</c:v>
                </c:pt>
                <c:pt idx="31">
                  <c:v>-0.0408513483879037</c:v>
                </c:pt>
                <c:pt idx="32">
                  <c:v>-0.0436171205945396</c:v>
                </c:pt>
                <c:pt idx="33">
                  <c:v>-0.0445580498094735</c:v>
                </c:pt>
                <c:pt idx="34">
                  <c:v>-0.0462732762246238</c:v>
                </c:pt>
                <c:pt idx="35">
                  <c:v>-0.0480914071935564</c:v>
                </c:pt>
                <c:pt idx="36">
                  <c:v>-0.0467181044737241</c:v>
                </c:pt>
                <c:pt idx="37">
                  <c:v>-0.0447677164120688</c:v>
                </c:pt>
                <c:pt idx="38">
                  <c:v>-0.0424967846751356</c:v>
                </c:pt>
                <c:pt idx="39">
                  <c:v>-0.0396846586585884</c:v>
                </c:pt>
                <c:pt idx="40">
                  <c:v>-0.0391183350117995</c:v>
                </c:pt>
                <c:pt idx="41">
                  <c:v>-0.0367084768974289</c:v>
                </c:pt>
                <c:pt idx="42">
                  <c:v>-0.0345924262257065</c:v>
                </c:pt>
                <c:pt idx="43">
                  <c:v>-0.0332311766014945</c:v>
                </c:pt>
                <c:pt idx="44">
                  <c:v>-0.0328357480559877</c:v>
                </c:pt>
                <c:pt idx="45">
                  <c:v>-0.0316214659519998</c:v>
                </c:pt>
                <c:pt idx="46">
                  <c:v>-0.0306565053135818</c:v>
                </c:pt>
                <c:pt idx="47">
                  <c:v>-0.0298898261312703</c:v>
                </c:pt>
                <c:pt idx="48">
                  <c:v>-0.0286760477902653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-0.0370745706134753</c:v>
                </c:pt>
                <c:pt idx="26">
                  <c:v>-0.0376924599927511</c:v>
                </c:pt>
                <c:pt idx="27">
                  <c:v>-0.038610339650662</c:v>
                </c:pt>
                <c:pt idx="28">
                  <c:v>-0.0476855118979018</c:v>
                </c:pt>
                <c:pt idx="29">
                  <c:v>-0.0360347173056356</c:v>
                </c:pt>
                <c:pt idx="30">
                  <c:v>-0.0390592860994173</c:v>
                </c:pt>
                <c:pt idx="31">
                  <c:v>-0.0433448700679224</c:v>
                </c:pt>
                <c:pt idx="32">
                  <c:v>-0.0466101132838386</c:v>
                </c:pt>
                <c:pt idx="33">
                  <c:v>-0.0488072685437069</c:v>
                </c:pt>
                <c:pt idx="34">
                  <c:v>-0.0517541697273105</c:v>
                </c:pt>
                <c:pt idx="35">
                  <c:v>-0.0546094613608613</c:v>
                </c:pt>
                <c:pt idx="36">
                  <c:v>-0.0543776339760421</c:v>
                </c:pt>
                <c:pt idx="37">
                  <c:v>-0.0534453634090639</c:v>
                </c:pt>
                <c:pt idx="38">
                  <c:v>-0.0519055233885027</c:v>
                </c:pt>
                <c:pt idx="39">
                  <c:v>-0.0501583305680157</c:v>
                </c:pt>
                <c:pt idx="40">
                  <c:v>-0.0506171318602501</c:v>
                </c:pt>
                <c:pt idx="41">
                  <c:v>-0.0489458542926033</c:v>
                </c:pt>
                <c:pt idx="42">
                  <c:v>-0.0476687734809715</c:v>
                </c:pt>
                <c:pt idx="43">
                  <c:v>-0.0472045907544519</c:v>
                </c:pt>
                <c:pt idx="44">
                  <c:v>-0.0475283580086607</c:v>
                </c:pt>
                <c:pt idx="45">
                  <c:v>-0.0471596094552756</c:v>
                </c:pt>
                <c:pt idx="46">
                  <c:v>-0.0468449832821182</c:v>
                </c:pt>
                <c:pt idx="47">
                  <c:v>-0.0471516463678999</c:v>
                </c:pt>
                <c:pt idx="48">
                  <c:v>-0.0468483663723111</c:v>
                </c:pt>
              </c:numCache>
            </c:numRef>
          </c:yVal>
          <c:smooth val="0"/>
        </c:ser>
        <c:axId val="64481174"/>
        <c:axId val="17752314"/>
      </c:scatterChart>
      <c:valAx>
        <c:axId val="644811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752314"/>
        <c:crosses val="autoZero"/>
        <c:crossBetween val="midCat"/>
      </c:valAx>
      <c:valAx>
        <c:axId val="17752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48117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-0.0157642022823388</c:v>
                </c:pt>
                <c:pt idx="26">
                  <c:v>-0.0182212427983121</c:v>
                </c:pt>
                <c:pt idx="27">
                  <c:v>-0.00934295665532316</c:v>
                </c:pt>
                <c:pt idx="28">
                  <c:v>-0.0133947276163792</c:v>
                </c:pt>
                <c:pt idx="29">
                  <c:v>-0.0219350906226255</c:v>
                </c:pt>
                <c:pt idx="30">
                  <c:v>-0.0114828758949122</c:v>
                </c:pt>
                <c:pt idx="31">
                  <c:v>-0.0148914064640363</c:v>
                </c:pt>
                <c:pt idx="32">
                  <c:v>-0.0176952392607163</c:v>
                </c:pt>
                <c:pt idx="33">
                  <c:v>-0.0202403039728492</c:v>
                </c:pt>
                <c:pt idx="34">
                  <c:v>-0.0217901733361281</c:v>
                </c:pt>
                <c:pt idx="35">
                  <c:v>-0.0236078143837463</c:v>
                </c:pt>
                <c:pt idx="36">
                  <c:v>-0.0226481719636376</c:v>
                </c:pt>
                <c:pt idx="37">
                  <c:v>-0.0207514782818624</c:v>
                </c:pt>
                <c:pt idx="38">
                  <c:v>-0.0190031787239571</c:v>
                </c:pt>
                <c:pt idx="39">
                  <c:v>-0.0170169005979203</c:v>
                </c:pt>
                <c:pt idx="40">
                  <c:v>-0.0160387343223054</c:v>
                </c:pt>
                <c:pt idx="41">
                  <c:v>-0.0152603054811262</c:v>
                </c:pt>
                <c:pt idx="42">
                  <c:v>-0.0138057368779261</c:v>
                </c:pt>
                <c:pt idx="43">
                  <c:v>-0.0126678924864869</c:v>
                </c:pt>
                <c:pt idx="44">
                  <c:v>-0.0113279913709566</c:v>
                </c:pt>
                <c:pt idx="45">
                  <c:v>-0.0112535934331597</c:v>
                </c:pt>
                <c:pt idx="46">
                  <c:v>-0.0105073329295605</c:v>
                </c:pt>
                <c:pt idx="47">
                  <c:v>-0.00852515341341775</c:v>
                </c:pt>
                <c:pt idx="48">
                  <c:v>-0.00759117489078565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-0.0195931880361223</c:v>
                </c:pt>
                <c:pt idx="26">
                  <c:v>-0.0260181124961042</c:v>
                </c:pt>
                <c:pt idx="27">
                  <c:v>-0.0218121932347871</c:v>
                </c:pt>
                <c:pt idx="28">
                  <c:v>-0.0261491000987556</c:v>
                </c:pt>
                <c:pt idx="29">
                  <c:v>-0.0334069858008062</c:v>
                </c:pt>
                <c:pt idx="30">
                  <c:v>-0.0233865476241621</c:v>
                </c:pt>
                <c:pt idx="31">
                  <c:v>-0.0269386910072118</c:v>
                </c:pt>
                <c:pt idx="32">
                  <c:v>-0.0298975077688817</c:v>
                </c:pt>
                <c:pt idx="33">
                  <c:v>-0.0327715751775849</c:v>
                </c:pt>
                <c:pt idx="34">
                  <c:v>-0.035319104059507</c:v>
                </c:pt>
                <c:pt idx="35">
                  <c:v>-0.0371190409778223</c:v>
                </c:pt>
                <c:pt idx="36">
                  <c:v>-0.0372777242837878</c:v>
                </c:pt>
                <c:pt idx="37">
                  <c:v>-0.0364828139065122</c:v>
                </c:pt>
                <c:pt idx="38">
                  <c:v>-0.0359498463308962</c:v>
                </c:pt>
                <c:pt idx="39">
                  <c:v>-0.0346189990451365</c:v>
                </c:pt>
                <c:pt idx="40">
                  <c:v>-0.0345209009714582</c:v>
                </c:pt>
                <c:pt idx="41">
                  <c:v>-0.0346550653330172</c:v>
                </c:pt>
                <c:pt idx="42">
                  <c:v>-0.0340201421379267</c:v>
                </c:pt>
                <c:pt idx="43">
                  <c:v>-0.033691136732935</c:v>
                </c:pt>
                <c:pt idx="44">
                  <c:v>-0.0331278380920988</c:v>
                </c:pt>
                <c:pt idx="45">
                  <c:v>-0.0341215571688119</c:v>
                </c:pt>
                <c:pt idx="46">
                  <c:v>-0.0344439806437046</c:v>
                </c:pt>
                <c:pt idx="47">
                  <c:v>-0.0330097116924904</c:v>
                </c:pt>
                <c:pt idx="48">
                  <c:v>-0.0327689173137672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-0.0223242386106322</c:v>
                </c:pt>
                <c:pt idx="30">
                  <c:v>-0.0121549136669895</c:v>
                </c:pt>
                <c:pt idx="31">
                  <c:v>-0.0157286701335949</c:v>
                </c:pt>
                <c:pt idx="32">
                  <c:v>-0.0191346599409425</c:v>
                </c:pt>
                <c:pt idx="33">
                  <c:v>-0.0212899662406058</c:v>
                </c:pt>
                <c:pt idx="34">
                  <c:v>-0.0221371390118594</c:v>
                </c:pt>
                <c:pt idx="35">
                  <c:v>-0.0226193022367048</c:v>
                </c:pt>
                <c:pt idx="36">
                  <c:v>-0.0235918364258228</c:v>
                </c:pt>
                <c:pt idx="37">
                  <c:v>-0.0230240577996973</c:v>
                </c:pt>
                <c:pt idx="38">
                  <c:v>-0.0227045324411368</c:v>
                </c:pt>
                <c:pt idx="39">
                  <c:v>-0.0209212908916021</c:v>
                </c:pt>
                <c:pt idx="40">
                  <c:v>-0.0204723161476514</c:v>
                </c:pt>
                <c:pt idx="41">
                  <c:v>-0.0205762069045603</c:v>
                </c:pt>
                <c:pt idx="42">
                  <c:v>-0.0190300156489051</c:v>
                </c:pt>
                <c:pt idx="43">
                  <c:v>-0.0183184806976185</c:v>
                </c:pt>
                <c:pt idx="44">
                  <c:v>-0.0181178151209656</c:v>
                </c:pt>
                <c:pt idx="45">
                  <c:v>-0.0173282091759594</c:v>
                </c:pt>
                <c:pt idx="46">
                  <c:v>-0.0176497794917256</c:v>
                </c:pt>
                <c:pt idx="47">
                  <c:v>-0.0175561127712774</c:v>
                </c:pt>
                <c:pt idx="48">
                  <c:v>-0.0158612752688854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-0.0338042985435161</c:v>
                </c:pt>
                <c:pt idx="30">
                  <c:v>-0.0240737969537344</c:v>
                </c:pt>
                <c:pt idx="31">
                  <c:v>-0.0278211977483248</c:v>
                </c:pt>
                <c:pt idx="32">
                  <c:v>-0.0313524074246115</c:v>
                </c:pt>
                <c:pt idx="33">
                  <c:v>-0.0339062741412751</c:v>
                </c:pt>
                <c:pt idx="34">
                  <c:v>-0.0358619647475051</c:v>
                </c:pt>
                <c:pt idx="35">
                  <c:v>-0.0362757546296743</c:v>
                </c:pt>
                <c:pt idx="36">
                  <c:v>-0.0384075334821895</c:v>
                </c:pt>
                <c:pt idx="37">
                  <c:v>-0.038974560493224</c:v>
                </c:pt>
                <c:pt idx="38">
                  <c:v>-0.039628013374048</c:v>
                </c:pt>
                <c:pt idx="39">
                  <c:v>-0.038681103228008</c:v>
                </c:pt>
                <c:pt idx="40">
                  <c:v>-0.039270332178537</c:v>
                </c:pt>
                <c:pt idx="41">
                  <c:v>-0.0403123067913909</c:v>
                </c:pt>
                <c:pt idx="42">
                  <c:v>-0.0397099829584386</c:v>
                </c:pt>
                <c:pt idx="43">
                  <c:v>-0.0398487963577958</c:v>
                </c:pt>
                <c:pt idx="44">
                  <c:v>-0.0406266118251117</c:v>
                </c:pt>
                <c:pt idx="45">
                  <c:v>-0.0407508170429435</c:v>
                </c:pt>
                <c:pt idx="46">
                  <c:v>-0.0420729501124807</c:v>
                </c:pt>
                <c:pt idx="47">
                  <c:v>-0.0428329877512409</c:v>
                </c:pt>
                <c:pt idx="48">
                  <c:v>-0.0422955712861559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-0.0219033567770105</c:v>
                </c:pt>
                <c:pt idx="30">
                  <c:v>-0.0100821326765183</c:v>
                </c:pt>
                <c:pt idx="31">
                  <c:v>-0.0126558561150901</c:v>
                </c:pt>
                <c:pt idx="32">
                  <c:v>-0.0165202053915166</c:v>
                </c:pt>
                <c:pt idx="33">
                  <c:v>-0.0192859775981525</c:v>
                </c:pt>
                <c:pt idx="34">
                  <c:v>-0.0202269068130863</c:v>
                </c:pt>
                <c:pt idx="35">
                  <c:v>-0.0219421332282366</c:v>
                </c:pt>
                <c:pt idx="36">
                  <c:v>-0.0237602641971692</c:v>
                </c:pt>
                <c:pt idx="37">
                  <c:v>-0.0223869614773369</c:v>
                </c:pt>
                <c:pt idx="38">
                  <c:v>-0.0204365734156816</c:v>
                </c:pt>
                <c:pt idx="39">
                  <c:v>-0.0181656416787484</c:v>
                </c:pt>
                <c:pt idx="40">
                  <c:v>-0.0153535156622013</c:v>
                </c:pt>
                <c:pt idx="41">
                  <c:v>-0.0147871920154123</c:v>
                </c:pt>
                <c:pt idx="42">
                  <c:v>-0.0123773339010417</c:v>
                </c:pt>
                <c:pt idx="43">
                  <c:v>-0.0102612832293193</c:v>
                </c:pt>
                <c:pt idx="44">
                  <c:v>-0.00890003360510731</c:v>
                </c:pt>
                <c:pt idx="45">
                  <c:v>-0.00850460505960052</c:v>
                </c:pt>
                <c:pt idx="46">
                  <c:v>-0.00729032295561262</c:v>
                </c:pt>
                <c:pt idx="47">
                  <c:v>-0.00632536231719461</c:v>
                </c:pt>
                <c:pt idx="48">
                  <c:v>-0.00555868313488312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-0.0333692703101909</c:v>
                </c:pt>
                <c:pt idx="30">
                  <c:v>-0.021949355630398</c:v>
                </c:pt>
                <c:pt idx="31">
                  <c:v>-0.0246981664255296</c:v>
                </c:pt>
                <c:pt idx="32">
                  <c:v>-0.0287350392169237</c:v>
                </c:pt>
                <c:pt idx="33">
                  <c:v>-0.0318675678120879</c:v>
                </c:pt>
                <c:pt idx="34">
                  <c:v>-0.0339585296089012</c:v>
                </c:pt>
                <c:pt idx="35">
                  <c:v>-0.0356155538415291</c:v>
                </c:pt>
                <c:pt idx="36">
                  <c:v>-0.0384708454750799</c:v>
                </c:pt>
                <c:pt idx="37">
                  <c:v>-0.0382390180902608</c:v>
                </c:pt>
                <c:pt idx="38">
                  <c:v>-0.0373067475232826</c:v>
                </c:pt>
                <c:pt idx="39">
                  <c:v>-0.0357669075027214</c:v>
                </c:pt>
                <c:pt idx="40">
                  <c:v>-0.0340197146822343</c:v>
                </c:pt>
                <c:pt idx="41">
                  <c:v>-0.0344785159744687</c:v>
                </c:pt>
                <c:pt idx="42">
                  <c:v>-0.0328072384068219</c:v>
                </c:pt>
                <c:pt idx="43">
                  <c:v>-0.0315301575951901</c:v>
                </c:pt>
                <c:pt idx="44">
                  <c:v>-0.0310659748686705</c:v>
                </c:pt>
                <c:pt idx="45">
                  <c:v>-0.0313897421228793</c:v>
                </c:pt>
                <c:pt idx="46">
                  <c:v>-0.0310209935694942</c:v>
                </c:pt>
                <c:pt idx="47">
                  <c:v>-0.0307063673963368</c:v>
                </c:pt>
                <c:pt idx="48">
                  <c:v>-0.0310130304821185</c:v>
                </c:pt>
              </c:numCache>
            </c:numRef>
          </c:yVal>
          <c:smooth val="0"/>
        </c:ser>
        <c:axId val="99390410"/>
        <c:axId val="89550976"/>
      </c:scatterChart>
      <c:valAx>
        <c:axId val="993904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550976"/>
        <c:crosses val="autoZero"/>
        <c:crossBetween val="midCat"/>
      </c:valAx>
      <c:valAx>
        <c:axId val="89550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39041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-0.0137173289663037</c:v>
                </c:pt>
                <c:pt idx="7">
                  <c:v>-0.0145827898497809</c:v>
                </c:pt>
                <c:pt idx="8">
                  <c:v>-0.0132707737747147</c:v>
                </c:pt>
                <c:pt idx="9">
                  <c:v>-0.0138700425023438</c:v>
                </c:pt>
                <c:pt idx="10">
                  <c:v>-0.0143308604209226</c:v>
                </c:pt>
                <c:pt idx="11">
                  <c:v>-0.0147599540629812</c:v>
                </c:pt>
                <c:pt idx="12">
                  <c:v>-0.0149174127035451</c:v>
                </c:pt>
                <c:pt idx="13">
                  <c:v>-0.0150483684971492</c:v>
                </c:pt>
                <c:pt idx="14">
                  <c:v>-0.0149287769283773</c:v>
                </c:pt>
                <c:pt idx="15">
                  <c:v>-0.0147259542494437</c:v>
                </c:pt>
                <c:pt idx="16">
                  <c:v>-0.0142674237673796</c:v>
                </c:pt>
                <c:pt idx="17">
                  <c:v>-0.0137157203937183</c:v>
                </c:pt>
                <c:pt idx="18">
                  <c:v>-0.0134061484561643</c:v>
                </c:pt>
                <c:pt idx="19">
                  <c:v>-0.0131911755989242</c:v>
                </c:pt>
                <c:pt idx="20">
                  <c:v>-0.01304844846579</c:v>
                </c:pt>
                <c:pt idx="21">
                  <c:v>-0.0127507791870357</c:v>
                </c:pt>
                <c:pt idx="22">
                  <c:v>-0.0124693462783076</c:v>
                </c:pt>
                <c:pt idx="23">
                  <c:v>-0.012490228821064</c:v>
                </c:pt>
                <c:pt idx="24">
                  <c:v>-0.0123635999451491</c:v>
                </c:pt>
                <c:pt idx="25">
                  <c:v>-0.0119611270542464</c:v>
                </c:pt>
                <c:pt idx="26">
                  <c:v>-0.0115060523612361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10.32%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-0.082878117973868</c:v>
                </c:pt>
                <c:pt idx="3">
                  <c:v>-0.0819415344244549</c:v>
                </c:pt>
                <c:pt idx="4">
                  <c:v>-0.0850287658140959</c:v>
                </c:pt>
                <c:pt idx="5">
                  <c:v>-0.0819467036935266</c:v>
                </c:pt>
                <c:pt idx="6">
                  <c:v>-0.0763181932542238</c:v>
                </c:pt>
                <c:pt idx="7">
                  <c:v>-0.0919398267344348</c:v>
                </c:pt>
                <c:pt idx="8">
                  <c:v>-0.0824768565128675</c:v>
                </c:pt>
                <c:pt idx="9">
                  <c:v>-0.0861743493163195</c:v>
                </c:pt>
                <c:pt idx="10">
                  <c:v>-0.089697205787466</c:v>
                </c:pt>
                <c:pt idx="11">
                  <c:v>-0.0929121321127281</c:v>
                </c:pt>
                <c:pt idx="12">
                  <c:v>-0.0962993536256173</c:v>
                </c:pt>
                <c:pt idx="13">
                  <c:v>-0.099841275762599</c:v>
                </c:pt>
                <c:pt idx="14">
                  <c:v>-0.100773216873928</c:v>
                </c:pt>
                <c:pt idx="15">
                  <c:v>-0.100686548068293</c:v>
                </c:pt>
                <c:pt idx="16">
                  <c:v>-0.100839785039512</c:v>
                </c:pt>
                <c:pt idx="17">
                  <c:v>-0.100466429774032</c:v>
                </c:pt>
                <c:pt idx="18">
                  <c:v>-0.101019878719686</c:v>
                </c:pt>
                <c:pt idx="19">
                  <c:v>-0.101840599839588</c:v>
                </c:pt>
                <c:pt idx="20">
                  <c:v>-0.101734776921957</c:v>
                </c:pt>
                <c:pt idx="21">
                  <c:v>-0.101790177449631</c:v>
                </c:pt>
                <c:pt idx="22">
                  <c:v>-0.10165731633487</c:v>
                </c:pt>
                <c:pt idx="23">
                  <c:v>-0.102637014441417</c:v>
                </c:pt>
                <c:pt idx="24">
                  <c:v>-0.103405657701797</c:v>
                </c:pt>
                <c:pt idx="25">
                  <c:v>-0.102855435305276</c:v>
                </c:pt>
                <c:pt idx="26">
                  <c:v>-0.103095315828972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6.60%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0.0514250350291287</c:v>
                </c:pt>
                <c:pt idx="7">
                  <c:v>0.0587993891956986</c:v>
                </c:pt>
                <c:pt idx="8">
                  <c:v>0.0582757209881825</c:v>
                </c:pt>
                <c:pt idx="9">
                  <c:v>0.0587445811375638</c:v>
                </c:pt>
                <c:pt idx="10">
                  <c:v>0.0595207275885082</c:v>
                </c:pt>
                <c:pt idx="11">
                  <c:v>0.0601579655263737</c:v>
                </c:pt>
                <c:pt idx="12">
                  <c:v>0.0610489233348497</c:v>
                </c:pt>
                <c:pt idx="13">
                  <c:v>0.0616319873961446</c:v>
                </c:pt>
                <c:pt idx="14">
                  <c:v>0.0622856536327362</c:v>
                </c:pt>
                <c:pt idx="15">
                  <c:v>0.0627910725254434</c:v>
                </c:pt>
                <c:pt idx="16">
                  <c:v>0.0630187465902141</c:v>
                </c:pt>
                <c:pt idx="17">
                  <c:v>0.0634245352368327</c:v>
                </c:pt>
                <c:pt idx="18">
                  <c:v>0.063766510318611</c:v>
                </c:pt>
                <c:pt idx="19">
                  <c:v>0.0642380942197141</c:v>
                </c:pt>
                <c:pt idx="20">
                  <c:v>0.0646244673640392</c:v>
                </c:pt>
                <c:pt idx="21">
                  <c:v>0.0647112040179507</c:v>
                </c:pt>
                <c:pt idx="22">
                  <c:v>0.0648602086352973</c:v>
                </c:pt>
                <c:pt idx="23">
                  <c:v>0.0648670702078874</c:v>
                </c:pt>
                <c:pt idx="24">
                  <c:v>0.0651866611174599</c:v>
                </c:pt>
                <c:pt idx="25">
                  <c:v>0.0656682347812505</c:v>
                </c:pt>
                <c:pt idx="26">
                  <c:v>0.0656938349906591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7032897"/>
        <c:axId val="17586777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-3.23%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-0.0117328132990594</c:v>
                </c:pt>
                <c:pt idx="3">
                  <c:v>-0.0195931880361223</c:v>
                </c:pt>
                <c:pt idx="4">
                  <c:v>-0.0260181124961042</c:v>
                </c:pt>
                <c:pt idx="5">
                  <c:v>-0.0218121932347871</c:v>
                </c:pt>
                <c:pt idx="6">
                  <c:v>-0.0261491000987555</c:v>
                </c:pt>
                <c:pt idx="7">
                  <c:v>-0.0334069858008062</c:v>
                </c:pt>
                <c:pt idx="8">
                  <c:v>-0.0233865476241621</c:v>
                </c:pt>
                <c:pt idx="9">
                  <c:v>-0.0269386910072118</c:v>
                </c:pt>
                <c:pt idx="10">
                  <c:v>-0.0298975077688817</c:v>
                </c:pt>
                <c:pt idx="11">
                  <c:v>-0.0327715751775849</c:v>
                </c:pt>
                <c:pt idx="12">
                  <c:v>-0.035319104059507</c:v>
                </c:pt>
                <c:pt idx="13">
                  <c:v>-0.0371190409778222</c:v>
                </c:pt>
                <c:pt idx="14">
                  <c:v>-0.0372777242837878</c:v>
                </c:pt>
                <c:pt idx="15">
                  <c:v>-0.0364828139065122</c:v>
                </c:pt>
                <c:pt idx="16">
                  <c:v>-0.0359498463308962</c:v>
                </c:pt>
                <c:pt idx="17">
                  <c:v>-0.0346189990451364</c:v>
                </c:pt>
                <c:pt idx="18">
                  <c:v>-0.0345209009714582</c:v>
                </c:pt>
                <c:pt idx="19">
                  <c:v>-0.0346550653330172</c:v>
                </c:pt>
                <c:pt idx="20">
                  <c:v>-0.0340201421379267</c:v>
                </c:pt>
                <c:pt idx="21">
                  <c:v>-0.033691136732935</c:v>
                </c:pt>
                <c:pt idx="22">
                  <c:v>-0.0331278380920988</c:v>
                </c:pt>
                <c:pt idx="23">
                  <c:v>-0.0341215571688119</c:v>
                </c:pt>
                <c:pt idx="24">
                  <c:v>-0.0344439806437046</c:v>
                </c:pt>
                <c:pt idx="25">
                  <c:v>-0.0330097116924904</c:v>
                </c:pt>
                <c:pt idx="26">
                  <c:v>-0.0327689173137672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32897"/>
        <c:axId val="17586777"/>
      </c:lineChart>
      <c:catAx>
        <c:axId val="70328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586777"/>
        <c:crosses val="autoZero"/>
        <c:auto val="1"/>
        <c:lblAlgn val="ctr"/>
        <c:lblOffset val="100"/>
      </c:catAx>
      <c:valAx>
        <c:axId val="175867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3289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-0.0195931880361223</c:v>
                </c:pt>
                <c:pt idx="26">
                  <c:v>-0.0260181124961042</c:v>
                </c:pt>
                <c:pt idx="27">
                  <c:v>-0.0218121932347871</c:v>
                </c:pt>
                <c:pt idx="28">
                  <c:v>-0.0261491000987556</c:v>
                </c:pt>
                <c:pt idx="29">
                  <c:v>-0.0334069858008062</c:v>
                </c:pt>
                <c:pt idx="30">
                  <c:v>-0.0233865476241621</c:v>
                </c:pt>
                <c:pt idx="31">
                  <c:v>-0.0269386910072118</c:v>
                </c:pt>
                <c:pt idx="32">
                  <c:v>-0.0298975077688817</c:v>
                </c:pt>
                <c:pt idx="33">
                  <c:v>-0.0327715751775849</c:v>
                </c:pt>
                <c:pt idx="34">
                  <c:v>-0.035319104059507</c:v>
                </c:pt>
                <c:pt idx="35">
                  <c:v>-0.0371190409778223</c:v>
                </c:pt>
                <c:pt idx="36">
                  <c:v>-0.0372777242837878</c:v>
                </c:pt>
                <c:pt idx="37">
                  <c:v>-0.0364828139065122</c:v>
                </c:pt>
                <c:pt idx="38">
                  <c:v>-0.0359498463308962</c:v>
                </c:pt>
                <c:pt idx="39">
                  <c:v>-0.0346189990451365</c:v>
                </c:pt>
                <c:pt idx="40">
                  <c:v>-0.0345209009714582</c:v>
                </c:pt>
                <c:pt idx="41">
                  <c:v>-0.0346550653330172</c:v>
                </c:pt>
                <c:pt idx="42">
                  <c:v>-0.0340201421379267</c:v>
                </c:pt>
                <c:pt idx="43">
                  <c:v>-0.033691136732935</c:v>
                </c:pt>
                <c:pt idx="44">
                  <c:v>-0.0331278380920988</c:v>
                </c:pt>
                <c:pt idx="45">
                  <c:v>-0.0341215571688119</c:v>
                </c:pt>
                <c:pt idx="46">
                  <c:v>-0.0344439806437046</c:v>
                </c:pt>
                <c:pt idx="47">
                  <c:v>-0.0330097116924904</c:v>
                </c:pt>
                <c:pt idx="48">
                  <c:v>-0.0327689173137672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-0.0338042985435161</c:v>
                </c:pt>
                <c:pt idx="30">
                  <c:v>-0.0240737969537344</c:v>
                </c:pt>
                <c:pt idx="31">
                  <c:v>-0.0278211977483248</c:v>
                </c:pt>
                <c:pt idx="32">
                  <c:v>-0.0313524074246115</c:v>
                </c:pt>
                <c:pt idx="33">
                  <c:v>-0.0339062741412751</c:v>
                </c:pt>
                <c:pt idx="34">
                  <c:v>-0.0358619647475051</c:v>
                </c:pt>
                <c:pt idx="35">
                  <c:v>-0.0362757546296743</c:v>
                </c:pt>
                <c:pt idx="36">
                  <c:v>-0.0384075334821895</c:v>
                </c:pt>
                <c:pt idx="37">
                  <c:v>-0.038974560493224</c:v>
                </c:pt>
                <c:pt idx="38">
                  <c:v>-0.039628013374048</c:v>
                </c:pt>
                <c:pt idx="39">
                  <c:v>-0.038681103228008</c:v>
                </c:pt>
                <c:pt idx="40">
                  <c:v>-0.039270332178537</c:v>
                </c:pt>
                <c:pt idx="41">
                  <c:v>-0.0403123067913909</c:v>
                </c:pt>
                <c:pt idx="42">
                  <c:v>-0.0397099829584386</c:v>
                </c:pt>
                <c:pt idx="43">
                  <c:v>-0.0398487963577958</c:v>
                </c:pt>
                <c:pt idx="44">
                  <c:v>-0.0406266118251117</c:v>
                </c:pt>
                <c:pt idx="45">
                  <c:v>-0.0407508170429435</c:v>
                </c:pt>
                <c:pt idx="46">
                  <c:v>-0.0420729501124807</c:v>
                </c:pt>
                <c:pt idx="47">
                  <c:v>-0.0428329877512409</c:v>
                </c:pt>
                <c:pt idx="48">
                  <c:v>-0.0422955712861559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-0.0333692703101909</c:v>
                </c:pt>
                <c:pt idx="30">
                  <c:v>-0.021949355630398</c:v>
                </c:pt>
                <c:pt idx="31">
                  <c:v>-0.0246981664255296</c:v>
                </c:pt>
                <c:pt idx="32">
                  <c:v>-0.0287350392169237</c:v>
                </c:pt>
                <c:pt idx="33">
                  <c:v>-0.0318675678120879</c:v>
                </c:pt>
                <c:pt idx="34">
                  <c:v>-0.0339585296089012</c:v>
                </c:pt>
                <c:pt idx="35">
                  <c:v>-0.0356155538415291</c:v>
                </c:pt>
                <c:pt idx="36">
                  <c:v>-0.0384708454750799</c:v>
                </c:pt>
                <c:pt idx="37">
                  <c:v>-0.0382390180902608</c:v>
                </c:pt>
                <c:pt idx="38">
                  <c:v>-0.0373067475232826</c:v>
                </c:pt>
                <c:pt idx="39">
                  <c:v>-0.0357669075027214</c:v>
                </c:pt>
                <c:pt idx="40">
                  <c:v>-0.0340197146822343</c:v>
                </c:pt>
                <c:pt idx="41">
                  <c:v>-0.0344785159744687</c:v>
                </c:pt>
                <c:pt idx="42">
                  <c:v>-0.0328072384068219</c:v>
                </c:pt>
                <c:pt idx="43">
                  <c:v>-0.0315301575951901</c:v>
                </c:pt>
                <c:pt idx="44">
                  <c:v>-0.0310659748686705</c:v>
                </c:pt>
                <c:pt idx="45">
                  <c:v>-0.0313897421228793</c:v>
                </c:pt>
                <c:pt idx="46">
                  <c:v>-0.0310209935694942</c:v>
                </c:pt>
                <c:pt idx="47">
                  <c:v>-0.0307063673963368</c:v>
                </c:pt>
                <c:pt idx="48">
                  <c:v>-0.0310130304821185</c:v>
                </c:pt>
              </c:numCache>
            </c:numRef>
          </c:yVal>
          <c:smooth val="0"/>
        </c:ser>
        <c:axId val="32136700"/>
        <c:axId val="90327850"/>
      </c:scatterChart>
      <c:valAx>
        <c:axId val="321367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327850"/>
        <c:crosses val="autoZero"/>
        <c:crossBetween val="midCat"/>
      </c:valAx>
      <c:valAx>
        <c:axId val="903278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13670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-0.0145827898497809</c:v>
                </c:pt>
                <c:pt idx="7">
                  <c:v>-0.0132707737747147</c:v>
                </c:pt>
                <c:pt idx="8">
                  <c:v>-0.0138700425023438</c:v>
                </c:pt>
                <c:pt idx="9">
                  <c:v>-0.0143308604209226</c:v>
                </c:pt>
                <c:pt idx="10">
                  <c:v>-0.0147599540629812</c:v>
                </c:pt>
                <c:pt idx="11">
                  <c:v>-0.0149174127035451</c:v>
                </c:pt>
                <c:pt idx="12">
                  <c:v>-0.0150483684971492</c:v>
                </c:pt>
                <c:pt idx="13">
                  <c:v>-0.0149287769283773</c:v>
                </c:pt>
                <c:pt idx="14">
                  <c:v>-0.0147259542494437</c:v>
                </c:pt>
                <c:pt idx="15">
                  <c:v>-0.0142674237673796</c:v>
                </c:pt>
                <c:pt idx="16">
                  <c:v>-0.0137157203937183</c:v>
                </c:pt>
                <c:pt idx="17">
                  <c:v>-0.0134061484561643</c:v>
                </c:pt>
                <c:pt idx="18">
                  <c:v>-0.0131911755989242</c:v>
                </c:pt>
                <c:pt idx="19">
                  <c:v>-0.01304844846579</c:v>
                </c:pt>
                <c:pt idx="20">
                  <c:v>-0.0127507791870357</c:v>
                </c:pt>
                <c:pt idx="21">
                  <c:v>-0.0124693462783076</c:v>
                </c:pt>
                <c:pt idx="22">
                  <c:v>-0.012490228821064</c:v>
                </c:pt>
                <c:pt idx="23">
                  <c:v>-0.0123635999451491</c:v>
                </c:pt>
                <c:pt idx="24">
                  <c:v>-0.0119611270542464</c:v>
                </c:pt>
                <c:pt idx="25">
                  <c:v>-0.0115060523612361</c:v>
                </c:pt>
                <c:pt idx="26">
                  <c:v>-0.0113398228975133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</c:v>
                </c:pt>
                <c:pt idx="2">
                  <c:v>-0.0819415344244549</c:v>
                </c:pt>
                <c:pt idx="3">
                  <c:v>-0.0850287658140959</c:v>
                </c:pt>
                <c:pt idx="4">
                  <c:v>-0.0819467036935266</c:v>
                </c:pt>
                <c:pt idx="5">
                  <c:v>-0.0763181932542238</c:v>
                </c:pt>
                <c:pt idx="6">
                  <c:v>-0.0919398267344348</c:v>
                </c:pt>
                <c:pt idx="7">
                  <c:v>-0.0824768565128675</c:v>
                </c:pt>
                <c:pt idx="8">
                  <c:v>-0.0861743493163195</c:v>
                </c:pt>
                <c:pt idx="9">
                  <c:v>-0.089697205787466</c:v>
                </c:pt>
                <c:pt idx="10">
                  <c:v>-0.0929121321127281</c:v>
                </c:pt>
                <c:pt idx="11">
                  <c:v>-0.0962993536256173</c:v>
                </c:pt>
                <c:pt idx="12">
                  <c:v>-0.099841275762599</c:v>
                </c:pt>
                <c:pt idx="13">
                  <c:v>-0.100773216873928</c:v>
                </c:pt>
                <c:pt idx="14">
                  <c:v>-0.100686548068293</c:v>
                </c:pt>
                <c:pt idx="15">
                  <c:v>-0.100839785039512</c:v>
                </c:pt>
                <c:pt idx="16">
                  <c:v>-0.100466429774032</c:v>
                </c:pt>
                <c:pt idx="17">
                  <c:v>-0.101019878719686</c:v>
                </c:pt>
                <c:pt idx="18">
                  <c:v>-0.101840599839588</c:v>
                </c:pt>
                <c:pt idx="19">
                  <c:v>-0.101734776921957</c:v>
                </c:pt>
                <c:pt idx="20">
                  <c:v>-0.101790177449631</c:v>
                </c:pt>
                <c:pt idx="21">
                  <c:v>-0.10165731633487</c:v>
                </c:pt>
                <c:pt idx="22">
                  <c:v>-0.102637014441417</c:v>
                </c:pt>
                <c:pt idx="23">
                  <c:v>-0.103405657701797</c:v>
                </c:pt>
                <c:pt idx="24">
                  <c:v>-0.102855435305276</c:v>
                </c:pt>
                <c:pt idx="25">
                  <c:v>-0.103095315828972</c:v>
                </c:pt>
                <c:pt idx="26">
                  <c:v>-0.103166836707571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0.0587993891956986</c:v>
                </c:pt>
                <c:pt idx="7">
                  <c:v>0.0582757209881825</c:v>
                </c:pt>
                <c:pt idx="8">
                  <c:v>0.0587445811375638</c:v>
                </c:pt>
                <c:pt idx="9">
                  <c:v>0.0595207275885082</c:v>
                </c:pt>
                <c:pt idx="10">
                  <c:v>0.0601579655263737</c:v>
                </c:pt>
                <c:pt idx="11">
                  <c:v>0.0610489233348497</c:v>
                </c:pt>
                <c:pt idx="12">
                  <c:v>0.0616319873961446</c:v>
                </c:pt>
                <c:pt idx="13">
                  <c:v>0.0622856536327362</c:v>
                </c:pt>
                <c:pt idx="14">
                  <c:v>0.0627910725254434</c:v>
                </c:pt>
                <c:pt idx="15">
                  <c:v>0.0630187465902141</c:v>
                </c:pt>
                <c:pt idx="16">
                  <c:v>0.0634245352368327</c:v>
                </c:pt>
                <c:pt idx="17">
                  <c:v>0.063766510318611</c:v>
                </c:pt>
                <c:pt idx="18">
                  <c:v>0.0642380942197141</c:v>
                </c:pt>
                <c:pt idx="19">
                  <c:v>0.0646244673640392</c:v>
                </c:pt>
                <c:pt idx="20">
                  <c:v>0.0647112040179507</c:v>
                </c:pt>
                <c:pt idx="21">
                  <c:v>0.0648602086352973</c:v>
                </c:pt>
                <c:pt idx="22">
                  <c:v>0.0648670702078874</c:v>
                </c:pt>
                <c:pt idx="23">
                  <c:v>0.0651866611174599</c:v>
                </c:pt>
                <c:pt idx="24">
                  <c:v>0.0656682347812505</c:v>
                </c:pt>
                <c:pt idx="25">
                  <c:v>0.0656938349906591</c:v>
                </c:pt>
                <c:pt idx="26">
                  <c:v>0.0660417161616187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34976745"/>
        <c:axId val="41225334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-0.0117328132990594</c:v>
                </c:pt>
                <c:pt idx="2">
                  <c:v>-0.0195931880361223</c:v>
                </c:pt>
                <c:pt idx="3">
                  <c:v>-0.0260181124961042</c:v>
                </c:pt>
                <c:pt idx="4">
                  <c:v>-0.0218121932347871</c:v>
                </c:pt>
                <c:pt idx="5">
                  <c:v>-0.0261491000987555</c:v>
                </c:pt>
                <c:pt idx="6">
                  <c:v>-0.0334069858008062</c:v>
                </c:pt>
                <c:pt idx="7">
                  <c:v>-0.0233865476241621</c:v>
                </c:pt>
                <c:pt idx="8">
                  <c:v>-0.0269386910072118</c:v>
                </c:pt>
                <c:pt idx="9">
                  <c:v>-0.0298975077688817</c:v>
                </c:pt>
                <c:pt idx="10">
                  <c:v>-0.0327715751775849</c:v>
                </c:pt>
                <c:pt idx="11">
                  <c:v>-0.035319104059507</c:v>
                </c:pt>
                <c:pt idx="12">
                  <c:v>-0.0371190409778222</c:v>
                </c:pt>
                <c:pt idx="13">
                  <c:v>-0.0372777242837878</c:v>
                </c:pt>
                <c:pt idx="14">
                  <c:v>-0.0364828139065122</c:v>
                </c:pt>
                <c:pt idx="15">
                  <c:v>-0.0359498463308962</c:v>
                </c:pt>
                <c:pt idx="16">
                  <c:v>-0.0346189990451364</c:v>
                </c:pt>
                <c:pt idx="17">
                  <c:v>-0.0345209009714582</c:v>
                </c:pt>
                <c:pt idx="18">
                  <c:v>-0.0346550653330172</c:v>
                </c:pt>
                <c:pt idx="19">
                  <c:v>-0.0340201421379267</c:v>
                </c:pt>
                <c:pt idx="20">
                  <c:v>-0.033691136732935</c:v>
                </c:pt>
                <c:pt idx="21">
                  <c:v>-0.0331278380920988</c:v>
                </c:pt>
                <c:pt idx="22">
                  <c:v>-0.0341215571688119</c:v>
                </c:pt>
                <c:pt idx="23">
                  <c:v>-0.0344439806437046</c:v>
                </c:pt>
                <c:pt idx="24">
                  <c:v>-0.0330097116924904</c:v>
                </c:pt>
                <c:pt idx="25">
                  <c:v>-0.0327689173137672</c:v>
                </c:pt>
                <c:pt idx="26">
                  <c:v>-0.0323263275576838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976745"/>
        <c:axId val="41225334"/>
      </c:lineChart>
      <c:catAx>
        <c:axId val="349767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41225334"/>
        <c:crosses val="autoZero"/>
        <c:auto val="1"/>
        <c:lblAlgn val="ctr"/>
        <c:lblOffset val="100"/>
      </c:catAx>
      <c:valAx>
        <c:axId val="412253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497674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-0.0117328132990594</c:v>
                </c:pt>
                <c:pt idx="23">
                  <c:v>-0.0195931880361223</c:v>
                </c:pt>
                <c:pt idx="24">
                  <c:v>-0.0260181124961042</c:v>
                </c:pt>
                <c:pt idx="25">
                  <c:v>-0.0218121932347871</c:v>
                </c:pt>
                <c:pt idx="26">
                  <c:v>-0.0261491000987556</c:v>
                </c:pt>
                <c:pt idx="27">
                  <c:v>-0.0334069858008062</c:v>
                </c:pt>
                <c:pt idx="28">
                  <c:v>-0.0233865476241621</c:v>
                </c:pt>
                <c:pt idx="29">
                  <c:v>-0.0269386910072118</c:v>
                </c:pt>
                <c:pt idx="30">
                  <c:v>-0.0298975077688817</c:v>
                </c:pt>
                <c:pt idx="31">
                  <c:v>-0.0327715751775849</c:v>
                </c:pt>
                <c:pt idx="32">
                  <c:v>-0.035319104059507</c:v>
                </c:pt>
                <c:pt idx="33">
                  <c:v>-0.0371190409778223</c:v>
                </c:pt>
                <c:pt idx="34">
                  <c:v>-0.0372777242837878</c:v>
                </c:pt>
                <c:pt idx="35">
                  <c:v>-0.0364828139065122</c:v>
                </c:pt>
                <c:pt idx="36">
                  <c:v>-0.0359498463308962</c:v>
                </c:pt>
                <c:pt idx="37">
                  <c:v>-0.0346189990451365</c:v>
                </c:pt>
                <c:pt idx="38">
                  <c:v>-0.0345209009714582</c:v>
                </c:pt>
                <c:pt idx="39">
                  <c:v>-0.0346550653330172</c:v>
                </c:pt>
                <c:pt idx="40">
                  <c:v>-0.0340201421379267</c:v>
                </c:pt>
                <c:pt idx="41">
                  <c:v>-0.033691136732935</c:v>
                </c:pt>
                <c:pt idx="42">
                  <c:v>-0.0331278380920988</c:v>
                </c:pt>
                <c:pt idx="43">
                  <c:v>-0.0341215571688119</c:v>
                </c:pt>
                <c:pt idx="44">
                  <c:v>-0.0344439806437046</c:v>
                </c:pt>
                <c:pt idx="45">
                  <c:v>-0.0330097116924904</c:v>
                </c:pt>
                <c:pt idx="46">
                  <c:v>-0.0327689173137672</c:v>
                </c:pt>
                <c:pt idx="47">
                  <c:v>-0.0323263275576838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-0.0338042985435161</c:v>
                </c:pt>
                <c:pt idx="28">
                  <c:v>-0.0240737969537344</c:v>
                </c:pt>
                <c:pt idx="29">
                  <c:v>-0.0278211977483248</c:v>
                </c:pt>
                <c:pt idx="30">
                  <c:v>-0.0313524074246115</c:v>
                </c:pt>
                <c:pt idx="31">
                  <c:v>-0.0339062741412751</c:v>
                </c:pt>
                <c:pt idx="32">
                  <c:v>-0.0358619647475051</c:v>
                </c:pt>
                <c:pt idx="33">
                  <c:v>-0.0362757546296743</c:v>
                </c:pt>
                <c:pt idx="34">
                  <c:v>-0.0384075334821895</c:v>
                </c:pt>
                <c:pt idx="35">
                  <c:v>-0.038974560493224</c:v>
                </c:pt>
                <c:pt idx="36">
                  <c:v>-0.039628013374048</c:v>
                </c:pt>
                <c:pt idx="37">
                  <c:v>-0.038681103228008</c:v>
                </c:pt>
                <c:pt idx="38">
                  <c:v>-0.039270332178537</c:v>
                </c:pt>
                <c:pt idx="39">
                  <c:v>-0.0403123067913909</c:v>
                </c:pt>
                <c:pt idx="40">
                  <c:v>-0.0397099829584386</c:v>
                </c:pt>
                <c:pt idx="41">
                  <c:v>-0.0398487963577958</c:v>
                </c:pt>
                <c:pt idx="42">
                  <c:v>-0.0406266118251117</c:v>
                </c:pt>
                <c:pt idx="43">
                  <c:v>-0.0407508170429435</c:v>
                </c:pt>
                <c:pt idx="44">
                  <c:v>-0.0420729501124807</c:v>
                </c:pt>
                <c:pt idx="45">
                  <c:v>-0.0428329877512409</c:v>
                </c:pt>
                <c:pt idx="46">
                  <c:v>-0.0422955712861559</c:v>
                </c:pt>
                <c:pt idx="47">
                  <c:v>-0.0421521522436045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-0.0333692703101909</c:v>
                </c:pt>
                <c:pt idx="28">
                  <c:v>-0.021949355630398</c:v>
                </c:pt>
                <c:pt idx="29">
                  <c:v>-0.0246981664255296</c:v>
                </c:pt>
                <c:pt idx="30">
                  <c:v>-0.0287350392169237</c:v>
                </c:pt>
                <c:pt idx="31">
                  <c:v>-0.0318675678120879</c:v>
                </c:pt>
                <c:pt idx="32">
                  <c:v>-0.0339585296089012</c:v>
                </c:pt>
                <c:pt idx="33">
                  <c:v>-0.0356155538415291</c:v>
                </c:pt>
                <c:pt idx="34">
                  <c:v>-0.0384708454750799</c:v>
                </c:pt>
                <c:pt idx="35">
                  <c:v>-0.0382390180902608</c:v>
                </c:pt>
                <c:pt idx="36">
                  <c:v>-0.0373067475232826</c:v>
                </c:pt>
                <c:pt idx="37">
                  <c:v>-0.0357669075027214</c:v>
                </c:pt>
                <c:pt idx="38">
                  <c:v>-0.0340197146822343</c:v>
                </c:pt>
                <c:pt idx="39">
                  <c:v>-0.0344785159744687</c:v>
                </c:pt>
                <c:pt idx="40">
                  <c:v>-0.0328072384068219</c:v>
                </c:pt>
                <c:pt idx="41">
                  <c:v>-0.0315301575951901</c:v>
                </c:pt>
                <c:pt idx="42">
                  <c:v>-0.0310659748686705</c:v>
                </c:pt>
                <c:pt idx="43">
                  <c:v>-0.0313897421228793</c:v>
                </c:pt>
                <c:pt idx="44">
                  <c:v>-0.0310209935694942</c:v>
                </c:pt>
                <c:pt idx="45">
                  <c:v>-0.0307063673963368</c:v>
                </c:pt>
                <c:pt idx="46">
                  <c:v>-0.0310130304821185</c:v>
                </c:pt>
                <c:pt idx="47">
                  <c:v>-0.0307097504865297</c:v>
                </c:pt>
              </c:numCache>
            </c:numRef>
          </c:yVal>
          <c:smooth val="0"/>
        </c:ser>
        <c:axId val="22165522"/>
        <c:axId val="2218053"/>
      </c:scatterChart>
      <c:valAx>
        <c:axId val="22165522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18053"/>
        <c:crosses val="autoZero"/>
        <c:crossBetween val="midCat"/>
        <c:majorUnit val="2"/>
      </c:valAx>
      <c:valAx>
        <c:axId val="2218053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16552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-0.0145827898497809</c:v>
                </c:pt>
                <c:pt idx="7">
                  <c:v>-0.0132707737747147</c:v>
                </c:pt>
                <c:pt idx="8">
                  <c:v>-0.0138700425023438</c:v>
                </c:pt>
                <c:pt idx="9">
                  <c:v>-0.0143308604209226</c:v>
                </c:pt>
                <c:pt idx="10">
                  <c:v>-0.0147599540629812</c:v>
                </c:pt>
                <c:pt idx="11">
                  <c:v>-0.0149174127035451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-0.082878117973868</c:v>
                </c:pt>
                <c:pt idx="2">
                  <c:v>-0.0819415344244549</c:v>
                </c:pt>
                <c:pt idx="3">
                  <c:v>-0.0850287658140959</c:v>
                </c:pt>
                <c:pt idx="4">
                  <c:v>-0.0819467036935266</c:v>
                </c:pt>
                <c:pt idx="5">
                  <c:v>-0.0763181932542238</c:v>
                </c:pt>
                <c:pt idx="6">
                  <c:v>-0.0919398267344348</c:v>
                </c:pt>
                <c:pt idx="7">
                  <c:v>-0.0824768565128675</c:v>
                </c:pt>
                <c:pt idx="8">
                  <c:v>-0.0861743493163195</c:v>
                </c:pt>
                <c:pt idx="9">
                  <c:v>-0.089697205787466</c:v>
                </c:pt>
                <c:pt idx="10">
                  <c:v>-0.0929121321127281</c:v>
                </c:pt>
                <c:pt idx="11">
                  <c:v>-0.0962993536256173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0.0587993891956986</c:v>
                </c:pt>
                <c:pt idx="7">
                  <c:v>0.0582757209881825</c:v>
                </c:pt>
                <c:pt idx="8">
                  <c:v>0.0587445811375638</c:v>
                </c:pt>
                <c:pt idx="9">
                  <c:v>0.0595207275885082</c:v>
                </c:pt>
                <c:pt idx="10">
                  <c:v>0.0601579655263737</c:v>
                </c:pt>
                <c:pt idx="11">
                  <c:v>0.0610489233348497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45508965"/>
        <c:axId val="83618292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-0.0117328132990594</c:v>
                </c:pt>
                <c:pt idx="2">
                  <c:v>-0.0195931880361223</c:v>
                </c:pt>
                <c:pt idx="3">
                  <c:v>-0.0260181124961042</c:v>
                </c:pt>
                <c:pt idx="4">
                  <c:v>-0.0218121932347871</c:v>
                </c:pt>
                <c:pt idx="5">
                  <c:v>-0.0261491000987555</c:v>
                </c:pt>
                <c:pt idx="6">
                  <c:v>-0.0334069858008062</c:v>
                </c:pt>
                <c:pt idx="7">
                  <c:v>-0.0233865476241621</c:v>
                </c:pt>
                <c:pt idx="8">
                  <c:v>-0.0269386910072118</c:v>
                </c:pt>
                <c:pt idx="9">
                  <c:v>-0.0298975077688817</c:v>
                </c:pt>
                <c:pt idx="10">
                  <c:v>-0.0327715751775849</c:v>
                </c:pt>
                <c:pt idx="11">
                  <c:v>-0.035319104059507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508965"/>
        <c:axId val="83618292"/>
      </c:lineChart>
      <c:catAx>
        <c:axId val="455089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83618292"/>
        <c:crosses val="autoZero"/>
        <c:auto val="1"/>
        <c:lblAlgn val="ctr"/>
        <c:lblOffset val="100"/>
      </c:catAx>
      <c:valAx>
        <c:axId val="836182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4550896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5.wmf"/><Relationship Id="rId2" Type="http://schemas.openxmlformats.org/officeDocument/2006/relationships/image" Target="../media/image6.wmf"/><Relationship Id="rId3" Type="http://schemas.openxmlformats.org/officeDocument/2006/relationships/chart" Target="../charts/chart7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chart" Target="../charts/chart73.xml"/><Relationship Id="rId4" Type="http://schemas.openxmlformats.org/officeDocument/2006/relationships/chart" Target="../charts/chart74.xml"/><Relationship Id="rId5" Type="http://schemas.openxmlformats.org/officeDocument/2006/relationships/chart" Target="../charts/chart75.xml"/><Relationship Id="rId6" Type="http://schemas.openxmlformats.org/officeDocument/2006/relationships/chart" Target="../charts/chart7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106200</xdr:colOff>
      <xdr:row>142</xdr:row>
      <xdr:rowOff>138960</xdr:rowOff>
    </xdr:to>
    <xdr:graphicFrame>
      <xdr:nvGraphicFramePr>
        <xdr:cNvPr id="0" name=""/>
        <xdr:cNvGraphicFramePr/>
      </xdr:nvGraphicFramePr>
      <xdr:xfrm>
        <a:off x="2840400" y="19997280"/>
        <a:ext cx="5997600" cy="322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197640</xdr:colOff>
      <xdr:row>140</xdr:row>
      <xdr:rowOff>55440</xdr:rowOff>
    </xdr:to>
    <xdr:graphicFrame>
      <xdr:nvGraphicFramePr>
        <xdr:cNvPr id="1" name=""/>
        <xdr:cNvGraphicFramePr/>
      </xdr:nvGraphicFramePr>
      <xdr:xfrm>
        <a:off x="12070800" y="19589400"/>
        <a:ext cx="598608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373680</xdr:colOff>
      <xdr:row>142</xdr:row>
      <xdr:rowOff>99000</xdr:rowOff>
    </xdr:to>
    <xdr:graphicFrame>
      <xdr:nvGraphicFramePr>
        <xdr:cNvPr id="2" name=""/>
        <xdr:cNvGraphicFramePr/>
      </xdr:nvGraphicFramePr>
      <xdr:xfrm>
        <a:off x="18187560" y="19958040"/>
        <a:ext cx="602388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765720</xdr:colOff>
      <xdr:row>21</xdr:row>
      <xdr:rowOff>133560</xdr:rowOff>
    </xdr:to>
    <xdr:graphicFrame>
      <xdr:nvGraphicFramePr>
        <xdr:cNvPr id="3" name=""/>
        <xdr:cNvGraphicFramePr/>
      </xdr:nvGraphicFramePr>
      <xdr:xfrm>
        <a:off x="12112920" y="460800"/>
        <a:ext cx="3737520" cy="358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761040</xdr:colOff>
      <xdr:row>26</xdr:row>
      <xdr:rowOff>56520</xdr:rowOff>
    </xdr:to>
    <xdr:graphicFrame>
      <xdr:nvGraphicFramePr>
        <xdr:cNvPr id="4" name=""/>
        <xdr:cNvGraphicFramePr/>
      </xdr:nvGraphicFramePr>
      <xdr:xfrm>
        <a:off x="11260080" y="1212840"/>
        <a:ext cx="3736080" cy="35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768240</xdr:colOff>
      <xdr:row>26</xdr:row>
      <xdr:rowOff>12600</xdr:rowOff>
    </xdr:to>
    <xdr:graphicFrame>
      <xdr:nvGraphicFramePr>
        <xdr:cNvPr id="5" name=""/>
        <xdr:cNvGraphicFramePr/>
      </xdr:nvGraphicFramePr>
      <xdr:xfrm>
        <a:off x="11267280" y="1168920"/>
        <a:ext cx="3736080" cy="35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568080</xdr:colOff>
      <xdr:row>35</xdr:row>
      <xdr:rowOff>41400</xdr:rowOff>
    </xdr:to>
    <xdr:graphicFrame>
      <xdr:nvGraphicFramePr>
        <xdr:cNvPr id="6" name="Chart 1"/>
        <xdr:cNvGraphicFramePr/>
      </xdr:nvGraphicFramePr>
      <xdr:xfrm>
        <a:off x="6204240" y="46080"/>
        <a:ext cx="7444800" cy="68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243000</xdr:colOff>
      <xdr:row>83</xdr:row>
      <xdr:rowOff>152280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47760" y="13689000"/>
          <a:ext cx="10243800" cy="1254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421920</xdr:colOff>
      <xdr:row>73</xdr:row>
      <xdr:rowOff>111240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705880" y="7844400"/>
          <a:ext cx="13443120" cy="5432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714960</xdr:colOff>
      <xdr:row>36</xdr:row>
      <xdr:rowOff>141120</xdr:rowOff>
    </xdr:to>
    <xdr:graphicFrame>
      <xdr:nvGraphicFramePr>
        <xdr:cNvPr id="9" name="Chart 1"/>
        <xdr:cNvGraphicFramePr/>
      </xdr:nvGraphicFramePr>
      <xdr:xfrm>
        <a:off x="6790320" y="327960"/>
        <a:ext cx="13980240" cy="696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640800</xdr:colOff>
      <xdr:row>41</xdr:row>
      <xdr:rowOff>85680</xdr:rowOff>
    </xdr:to>
    <xdr:graphicFrame>
      <xdr:nvGraphicFramePr>
        <xdr:cNvPr id="10" name="Chart 1"/>
        <xdr:cNvGraphicFramePr/>
      </xdr:nvGraphicFramePr>
      <xdr:xfrm>
        <a:off x="10894680" y="1496520"/>
        <a:ext cx="13980240" cy="706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636840</xdr:colOff>
      <xdr:row>193</xdr:row>
      <xdr:rowOff>79920</xdr:rowOff>
    </xdr:to>
    <xdr:graphicFrame>
      <xdr:nvGraphicFramePr>
        <xdr:cNvPr id="11" name=""/>
        <xdr:cNvGraphicFramePr/>
      </xdr:nvGraphicFramePr>
      <xdr:xfrm>
        <a:off x="6712920" y="24629400"/>
        <a:ext cx="6458760" cy="86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28080</xdr:colOff>
      <xdr:row>3</xdr:row>
      <xdr:rowOff>11880</xdr:rowOff>
    </xdr:from>
    <xdr:to>
      <xdr:col>48</xdr:col>
      <xdr:colOff>637560</xdr:colOff>
      <xdr:row>41</xdr:row>
      <xdr:rowOff>90720</xdr:rowOff>
    </xdr:to>
    <xdr:graphicFrame>
      <xdr:nvGraphicFramePr>
        <xdr:cNvPr id="12" name="Chart 1"/>
        <xdr:cNvGraphicFramePr/>
      </xdr:nvGraphicFramePr>
      <xdr:xfrm>
        <a:off x="26768880" y="1501560"/>
        <a:ext cx="13980240" cy="706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20520</xdr:rowOff>
    </xdr:from>
    <xdr:to>
      <xdr:col>23</xdr:col>
      <xdr:colOff>399960</xdr:colOff>
      <xdr:row>179</xdr:row>
      <xdr:rowOff>108000</xdr:rowOff>
    </xdr:to>
    <xdr:graphicFrame>
      <xdr:nvGraphicFramePr>
        <xdr:cNvPr id="13" name=""/>
        <xdr:cNvGraphicFramePr/>
      </xdr:nvGraphicFramePr>
      <xdr:xfrm>
        <a:off x="12265200" y="21723480"/>
        <a:ext cx="7354800" cy="93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75240</xdr:colOff>
      <xdr:row>149</xdr:row>
      <xdr:rowOff>77400</xdr:rowOff>
    </xdr:to>
    <xdr:graphicFrame>
      <xdr:nvGraphicFramePr>
        <xdr:cNvPr id="14" name="Chart 1"/>
        <xdr:cNvGraphicFramePr/>
      </xdr:nvGraphicFramePr>
      <xdr:xfrm>
        <a:off x="21147120" y="16814880"/>
        <a:ext cx="7340400" cy="935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660600</xdr:colOff>
      <xdr:row>222</xdr:row>
      <xdr:rowOff>75600</xdr:rowOff>
    </xdr:to>
    <xdr:graphicFrame>
      <xdr:nvGraphicFramePr>
        <xdr:cNvPr id="15" name=""/>
        <xdr:cNvGraphicFramePr/>
      </xdr:nvGraphicFramePr>
      <xdr:xfrm>
        <a:off x="18385200" y="28681200"/>
        <a:ext cx="7345080" cy="93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12109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-0.11045673300527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4713951014.78764</v>
      </c>
      <c r="Q34" s="9" t="n">
        <f aca="false">P34/$B$14*100</f>
        <v>91.9898699161296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4836393169.61815</v>
      </c>
      <c r="L35" s="6" t="n">
        <f aca="false">K35/$B$14*100</f>
        <v>94.3792536538428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95.9616378808853</v>
      </c>
      <c r="M36" s="7"/>
      <c r="O36" s="7" t="n">
        <f aca="false">O32+1</f>
        <v>2021</v>
      </c>
      <c r="P36" s="9" t="n">
        <f aca="false">'Low scenario'!AG39</f>
        <v>4622941927.99708</v>
      </c>
      <c r="Q36" s="9" t="n">
        <f aca="false">P36/$B$14*100</f>
        <v>90.213883269517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95.9797057319932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93.2059780231497</v>
      </c>
      <c r="R37" s="10" t="n">
        <f aca="false">AVERAGE(P35:P38)/AVERAGE(P31:P34)-1</f>
        <v>0.0550000000000002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4931829767.49102</v>
      </c>
      <c r="Q38" s="9" t="n">
        <f aca="false">P38/$B$14*100</f>
        <v>96.2416404703418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5247486589.03572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4807859605.11696</v>
      </c>
      <c r="Q40" s="9" t="n">
        <f aca="false">P40/$B$14*100</f>
        <v>93.8224386002976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0.0660000000000012</v>
      </c>
      <c r="O41" s="7" t="n">
        <f aca="false">O37+1</f>
        <v>2022</v>
      </c>
      <c r="P41" s="9" t="n">
        <f aca="false">'Low scenario'!AG44</f>
        <v>5015083028.61437</v>
      </c>
      <c r="Q41" s="9" t="n">
        <f aca="false">P41/$B$14*100</f>
        <v>97.8662769243072</v>
      </c>
      <c r="R41" s="10" t="n">
        <f aca="false">AVERAGE(P39:P42)/AVERAGE(P35:P38)-1</f>
        <v>0.0449999999999997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103.133752585177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5176244868.23256</v>
      </c>
      <c r="Q42" s="9" t="n">
        <f aca="false">P42/$B$14*100</f>
        <v>101.01125162078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99.0876001842928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5576423734.62494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5000173989.32165</v>
      </c>
      <c r="Q44" s="9" t="n">
        <f aca="false">P44/$B$14*100</f>
        <v>97.5753361443097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0.0449999999999975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0.0349999999999999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5285911429.86047</v>
      </c>
      <c r="Q46" s="9" t="n">
        <f aca="false">P46/$B$14*100</f>
        <v>103.151327473638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5229998875.78394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5150179209.00127</v>
      </c>
      <c r="Q48" s="9" t="n">
        <f aca="false">P48/$B$14*100</f>
        <v>100.502596228638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0.03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108.962009927784</v>
      </c>
      <c r="G50" s="7"/>
      <c r="H50" s="7" t="n">
        <v>52</v>
      </c>
      <c r="K50" s="9" t="n">
        <f aca="false">'High scenario'!AG53</f>
        <v>5892246977.13546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5444488772.75628</v>
      </c>
      <c r="Q50" s="9" t="n">
        <f aca="false">P50/$B$14*100</f>
        <v>106.245867297847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5930950071.37544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5253182793.18131</v>
      </c>
      <c r="Q52" s="9" t="n">
        <f aca="false">P52/$B$14*100</f>
        <v>102.512648153212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0.0349999999999993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106.421991518722</v>
      </c>
      <c r="R53" s="10" t="n">
        <f aca="false">AVERAGE(P51:P54)/AVERAGE(P47:P50)-1</f>
        <v>0.0249999999999999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5606351888.12021</v>
      </c>
      <c r="Q54" s="9" t="n">
        <f aca="false">P54/$B$14*100</f>
        <v>109.404526961437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5801937091.39104</v>
      </c>
      <c r="F55" s="6" t="n">
        <f aca="false">E55/$B$14*100</f>
        <v>113.221252538339</v>
      </c>
      <c r="G55" s="7"/>
      <c r="H55" s="2" t="n">
        <f aca="false">H54</f>
        <v>52</v>
      </c>
      <c r="K55" s="6" t="n">
        <f aca="false">'High scenario'!AG58</f>
        <v>6138375585.47681</v>
      </c>
      <c r="L55" s="6" t="n">
        <f aca="false">K55/$B$14*100</f>
        <v>119.786643907201</v>
      </c>
      <c r="M55" s="7"/>
      <c r="O55" s="5" t="n">
        <f aca="false">O51+1</f>
        <v>2026</v>
      </c>
      <c r="P55" s="6" t="n">
        <f aca="false">'Low scenario'!AG58</f>
        <v>5625032087.74376</v>
      </c>
      <c r="Q55" s="6" t="n">
        <f aca="false">P55/$B$14*100</f>
        <v>109.76905962798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5834956090.65385</v>
      </c>
      <c r="F56" s="9" t="n">
        <f aca="false">E56/$B$14*100</f>
        <v>113.865598106933</v>
      </c>
      <c r="G56" s="7"/>
      <c r="H56" s="2" t="n">
        <f aca="false">H55</f>
        <v>52</v>
      </c>
      <c r="K56" s="9" t="n">
        <f aca="false">'High scenario'!AG59</f>
        <v>6198966867.4636</v>
      </c>
      <c r="L56" s="9" t="n">
        <f aca="false">K56/$B$14*100</f>
        <v>120.969045703599</v>
      </c>
      <c r="M56" s="7"/>
      <c r="O56" s="7" t="n">
        <f aca="false">O52+1</f>
        <v>2026</v>
      </c>
      <c r="P56" s="9" t="n">
        <f aca="false">'Low scenario'!AG59</f>
        <v>5649872045.18096</v>
      </c>
      <c r="Q56" s="9" t="n">
        <f aca="false">P56/$B$14*100</f>
        <v>110.253796199532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5915293075.10105</v>
      </c>
      <c r="F57" s="9" t="n">
        <f aca="false">E57/$B$14*100</f>
        <v>115.433325205829</v>
      </c>
      <c r="G57" s="10" t="n">
        <f aca="false">AVERAGE(E55:E58)/AVERAGE(E51:E54)-1</f>
        <v>0.031051757006757</v>
      </c>
      <c r="H57" s="2" t="n">
        <f aca="false">H56</f>
        <v>52</v>
      </c>
      <c r="K57" s="9" t="n">
        <f aca="false">'High scenario'!AG60</f>
        <v>6267966746.63918</v>
      </c>
      <c r="L57" s="9" t="n">
        <f aca="false">K57/$B$14*100</f>
        <v>122.315536129503</v>
      </c>
      <c r="M57" s="10" t="n">
        <f aca="false">AVERAGE(K55:K58)/AVERAGE(K51:K54)-1</f>
        <v>0.036695007640215</v>
      </c>
      <c r="O57" s="7" t="n">
        <f aca="false">O53+1</f>
        <v>2026</v>
      </c>
      <c r="P57" s="9" t="n">
        <f aca="false">'Low scenario'!AG60</f>
        <v>5654267506.03766</v>
      </c>
      <c r="Q57" s="9" t="n">
        <f aca="false">P57/$B$14*100</f>
        <v>110.339570928875</v>
      </c>
      <c r="R57" s="10" t="n">
        <f aca="false">AVERAGE(P55:P58)/AVERAGE(P51:P54)-1</f>
        <v>0.0439010484645601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5991591194.77861</v>
      </c>
      <c r="F58" s="9" t="n">
        <f aca="false">E58/$B$14*100</f>
        <v>116.922236329845</v>
      </c>
      <c r="G58" s="7"/>
      <c r="H58" s="2" t="n">
        <f aca="false">H57</f>
        <v>52</v>
      </c>
      <c r="K58" s="9" t="n">
        <f aca="false">'High scenario'!AG61</f>
        <v>6301956290.65502</v>
      </c>
      <c r="L58" s="9" t="n">
        <f aca="false">K58/$B$14*100</f>
        <v>122.978821285144</v>
      </c>
      <c r="M58" s="7"/>
      <c r="O58" s="7" t="n">
        <f aca="false">O54+1</f>
        <v>2026</v>
      </c>
      <c r="P58" s="9" t="n">
        <f aca="false">'Low scenario'!AG61</f>
        <v>5696128455.90562</v>
      </c>
      <c r="Q58" s="9" t="n">
        <f aca="false">P58/$B$14*100</f>
        <v>111.156461753756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6048624564.71267</v>
      </c>
      <c r="F59" s="6" t="n">
        <f aca="false">E59/$B$14*100</f>
        <v>118.035207649372</v>
      </c>
      <c r="G59" s="7"/>
      <c r="H59" s="2" t="n">
        <f aca="false">H58</f>
        <v>52</v>
      </c>
      <c r="K59" s="6" t="n">
        <f aca="false">'High scenario'!AG62</f>
        <v>6339232913.03724</v>
      </c>
      <c r="L59" s="6" t="n">
        <f aca="false">K59/$B$14*100</f>
        <v>123.70625176397</v>
      </c>
      <c r="M59" s="7"/>
      <c r="O59" s="5" t="n">
        <f aca="false">O55+1</f>
        <v>2027</v>
      </c>
      <c r="P59" s="6" t="n">
        <f aca="false">'Low scenario'!AG62</f>
        <v>5732650906.73072</v>
      </c>
      <c r="Q59" s="6" t="n">
        <f aca="false">P59/$B$14*100</f>
        <v>111.869175036071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6082764647.31555</v>
      </c>
      <c r="F60" s="9" t="n">
        <f aca="false">E60/$B$14*100</f>
        <v>118.701430473434</v>
      </c>
      <c r="G60" s="7"/>
      <c r="H60" s="2" t="n">
        <f aca="false">H59</f>
        <v>52</v>
      </c>
      <c r="K60" s="9" t="n">
        <f aca="false">'High scenario'!AG63</f>
        <v>6376130751.119</v>
      </c>
      <c r="L60" s="9" t="n">
        <f aca="false">K60/$B$14*100</f>
        <v>124.426290498925</v>
      </c>
      <c r="M60" s="7"/>
      <c r="O60" s="7" t="n">
        <f aca="false">O56+1</f>
        <v>2027</v>
      </c>
      <c r="P60" s="9" t="n">
        <f aca="false">'Low scenario'!AG63</f>
        <v>5747418013.75343</v>
      </c>
      <c r="Q60" s="9" t="n">
        <f aca="false">P60/$B$14*100</f>
        <v>112.157346094657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6131527368.04555</v>
      </c>
      <c r="F61" s="9" t="n">
        <f aca="false">E61/$B$14*100</f>
        <v>119.653005133977</v>
      </c>
      <c r="G61" s="10" t="n">
        <f aca="false">AVERAGE(E59:E62)/AVERAGE(E55:E58)-1</f>
        <v>0.0393343585360375</v>
      </c>
      <c r="H61" s="2" t="n">
        <f aca="false">H60</f>
        <v>52</v>
      </c>
      <c r="K61" s="9" t="n">
        <f aca="false">'High scenario'!AG64</f>
        <v>6441401325.19075</v>
      </c>
      <c r="L61" s="9" t="n">
        <f aca="false">K61/$B$14*100</f>
        <v>125.700005817429</v>
      </c>
      <c r="M61" s="10" t="n">
        <f aca="false">AVERAGE(K59:K62)/AVERAGE(K55:K58)-1</f>
        <v>0.0312711848283995</v>
      </c>
      <c r="O61" s="7" t="n">
        <f aca="false">O57+1</f>
        <v>2027</v>
      </c>
      <c r="P61" s="9" t="n">
        <f aca="false">'Low scenario'!AG64</f>
        <v>5779046303.1993</v>
      </c>
      <c r="Q61" s="9" t="n">
        <f aca="false">P61/$B$14*100</f>
        <v>112.774552812052</v>
      </c>
      <c r="R61" s="10" t="n">
        <f aca="false">AVERAGE(P59:P62)/AVERAGE(P55:P58)-1</f>
        <v>0.0188017201620621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6206940255.43746</v>
      </c>
      <c r="F62" s="9" t="n">
        <f aca="false">E62/$B$14*100</f>
        <v>121.12464149155</v>
      </c>
      <c r="G62" s="7"/>
      <c r="H62" s="2" t="n">
        <f aca="false">H61</f>
        <v>52</v>
      </c>
      <c r="K62" s="9" t="n">
        <f aca="false">'High scenario'!AG65</f>
        <v>6529380203.60276</v>
      </c>
      <c r="L62" s="9" t="n">
        <f aca="false">K62/$B$14*100</f>
        <v>127.416859801507</v>
      </c>
      <c r="M62" s="7"/>
      <c r="O62" s="7" t="n">
        <f aca="false">O58+1</f>
        <v>2027</v>
      </c>
      <c r="P62" s="9" t="n">
        <f aca="false">'Low scenario'!AG65</f>
        <v>5791579432.15094</v>
      </c>
      <c r="Q62" s="9" t="n">
        <f aca="false">P62/$B$14*100</f>
        <v>113.019129155397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6274358471.053</v>
      </c>
      <c r="F63" s="6" t="n">
        <f aca="false">E63/$B$14*100</f>
        <v>122.440266720789</v>
      </c>
      <c r="G63" s="7"/>
      <c r="H63" s="2" t="n">
        <f aca="false">H62</f>
        <v>52</v>
      </c>
      <c r="K63" s="6" t="n">
        <f aca="false">'High scenario'!AG66</f>
        <v>6570306053.32951</v>
      </c>
      <c r="L63" s="6" t="n">
        <f aca="false">K63/$B$14*100</f>
        <v>128.215502719255</v>
      </c>
      <c r="M63" s="7"/>
      <c r="O63" s="5" t="n">
        <f aca="false">O59+1</f>
        <v>2028</v>
      </c>
      <c r="P63" s="6" t="n">
        <f aca="false">'Low scenario'!AG66</f>
        <v>5830051456.56907</v>
      </c>
      <c r="Q63" s="6" t="n">
        <f aca="false">P63/$B$14*100</f>
        <v>113.769887173571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6313006699.25671</v>
      </c>
      <c r="F64" s="9" t="n">
        <f aca="false">E64/$B$14*100</f>
        <v>123.194463248032</v>
      </c>
      <c r="G64" s="7"/>
      <c r="H64" s="2" t="n">
        <f aca="false">H63</f>
        <v>52</v>
      </c>
      <c r="K64" s="9" t="n">
        <f aca="false">'High scenario'!AG67</f>
        <v>6633169666.61619</v>
      </c>
      <c r="L64" s="9" t="n">
        <f aca="false">K64/$B$14*100</f>
        <v>129.44224767069</v>
      </c>
      <c r="M64" s="7"/>
      <c r="O64" s="7" t="n">
        <f aca="false">O60+1</f>
        <v>2028</v>
      </c>
      <c r="P64" s="9" t="n">
        <f aca="false">'Low scenario'!AG67</f>
        <v>5845131777.20002</v>
      </c>
      <c r="Q64" s="9" t="n">
        <f aca="false">P64/$B$14*100</f>
        <v>114.064170404089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6355256460.01967</v>
      </c>
      <c r="F65" s="9" t="n">
        <f aca="false">E65/$B$14*100</f>
        <v>124.018941479643</v>
      </c>
      <c r="G65" s="10" t="n">
        <f aca="false">AVERAGE(E63:E66)/AVERAGE(E59:E62)-1</f>
        <v>0.0353869242306026</v>
      </c>
      <c r="H65" s="2" t="n">
        <f aca="false">H64</f>
        <v>52</v>
      </c>
      <c r="K65" s="9" t="n">
        <f aca="false">'High scenario'!AG68</f>
        <v>6715742767.92645</v>
      </c>
      <c r="L65" s="9" t="n">
        <f aca="false">K65/$B$14*100</f>
        <v>131.053611222045</v>
      </c>
      <c r="M65" s="10" t="n">
        <f aca="false">AVERAGE(K63:K66)/AVERAGE(K59:K62)-1</f>
        <v>0.0388793165093746</v>
      </c>
      <c r="O65" s="7" t="n">
        <f aca="false">O61+1</f>
        <v>2028</v>
      </c>
      <c r="P65" s="9" t="n">
        <f aca="false">'Low scenario'!AG68</f>
        <v>5915067767.48214</v>
      </c>
      <c r="Q65" s="9" t="n">
        <f aca="false">P65/$B$14*100</f>
        <v>115.428928465496</v>
      </c>
      <c r="R65" s="10" t="n">
        <f aca="false">AVERAGE(P63:P66)/AVERAGE(P59:P62)-1</f>
        <v>0.0192262976532325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6393148174.95378</v>
      </c>
      <c r="F66" s="9" t="n">
        <f aca="false">E66/$B$14*100</f>
        <v>124.758375113288</v>
      </c>
      <c r="G66" s="7"/>
      <c r="H66" s="2" t="n">
        <f aca="false">H65</f>
        <v>52</v>
      </c>
      <c r="K66" s="9" t="n">
        <f aca="false">'High scenario'!AG69</f>
        <v>6765586473.94004</v>
      </c>
      <c r="L66" s="9" t="n">
        <f aca="false">K66/$B$14*100</f>
        <v>132.026280649017</v>
      </c>
      <c r="M66" s="7"/>
      <c r="O66" s="7" t="n">
        <f aca="false">O62+1</f>
        <v>2028</v>
      </c>
      <c r="P66" s="9" t="n">
        <f aca="false">'Low scenario'!AG69</f>
        <v>5903623171.15001</v>
      </c>
      <c r="Q66" s="9" t="n">
        <f aca="false">P66/$B$14*100</f>
        <v>115.205594170224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6424129503.12618</v>
      </c>
      <c r="F67" s="6" t="n">
        <f aca="false">E67/$B$14*100</f>
        <v>125.362956777261</v>
      </c>
      <c r="G67" s="7"/>
      <c r="H67" s="2" t="n">
        <f aca="false">H66</f>
        <v>52</v>
      </c>
      <c r="K67" s="6" t="n">
        <f aca="false">'High scenario'!AG70</f>
        <v>6832269491.69145</v>
      </c>
      <c r="L67" s="6" t="n">
        <f aca="false">K67/$B$14*100</f>
        <v>133.327558941754</v>
      </c>
      <c r="M67" s="7"/>
      <c r="O67" s="5" t="n">
        <f aca="false">O63+1</f>
        <v>2029</v>
      </c>
      <c r="P67" s="6" t="n">
        <f aca="false">'Low scenario'!AG70</f>
        <v>5952040457.37246</v>
      </c>
      <c r="Q67" s="6" t="n">
        <f aca="false">P67/$B$14*100</f>
        <v>116.150427887698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6479080892.36017</v>
      </c>
      <c r="F68" s="9" t="n">
        <f aca="false">E68/$B$14*100</f>
        <v>126.435299517244</v>
      </c>
      <c r="G68" s="7"/>
      <c r="H68" s="2" t="n">
        <f aca="false">H67</f>
        <v>52</v>
      </c>
      <c r="K68" s="9" t="n">
        <f aca="false">'High scenario'!AG71</f>
        <v>6900211103.37511</v>
      </c>
      <c r="L68" s="9" t="n">
        <f aca="false">K68/$B$14*100</f>
        <v>134.653397925032</v>
      </c>
      <c r="M68" s="7"/>
      <c r="O68" s="7" t="n">
        <f aca="false">O64+1</f>
        <v>2029</v>
      </c>
      <c r="P68" s="9" t="n">
        <f aca="false">'Low scenario'!AG71</f>
        <v>5954510807.47627</v>
      </c>
      <c r="Q68" s="9" t="n">
        <f aca="false">P68/$B$14*100</f>
        <v>116.198635258539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6533836891.78643</v>
      </c>
      <c r="F69" s="9" t="n">
        <f aca="false">E69/$B$14*100</f>
        <v>127.503829344675</v>
      </c>
      <c r="G69" s="10" t="n">
        <f aca="false">AVERAGE(E67:E70)/AVERAGE(E63:E66)-1</f>
        <v>0.0267745702642646</v>
      </c>
      <c r="H69" s="2" t="n">
        <f aca="false">H68</f>
        <v>52</v>
      </c>
      <c r="K69" s="9" t="n">
        <f aca="false">'High scenario'!AG72</f>
        <v>6922956401.54121</v>
      </c>
      <c r="L69" s="9" t="n">
        <f aca="false">K69/$B$14*100</f>
        <v>135.097258502484</v>
      </c>
      <c r="M69" s="10" t="n">
        <f aca="false">AVERAGE(K67:K70)/AVERAGE(K63:K66)-1</f>
        <v>0.0357983147464034</v>
      </c>
      <c r="O69" s="7" t="n">
        <f aca="false">O65+1</f>
        <v>2029</v>
      </c>
      <c r="P69" s="9" t="n">
        <f aca="false">'Low scenario'!AG72</f>
        <v>5952344744.04539</v>
      </c>
      <c r="Q69" s="9" t="n">
        <f aca="false">P69/$B$14*100</f>
        <v>116.156365855949</v>
      </c>
      <c r="R69" s="10" t="n">
        <f aca="false">AVERAGE(P67:P70)/AVERAGE(P63:P66)-1</f>
        <v>0.0147299544068804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6577076866.86116</v>
      </c>
      <c r="F70" s="9" t="n">
        <f aca="false">E70/$B$14*100</f>
        <v>128.347631002737</v>
      </c>
      <c r="G70" s="7"/>
      <c r="H70" s="2" t="n">
        <f aca="false">H69</f>
        <v>52</v>
      </c>
      <c r="K70" s="9" t="n">
        <f aca="false">'High scenario'!AG73</f>
        <v>6984639012.17377</v>
      </c>
      <c r="L70" s="9" t="n">
        <f aca="false">K70/$B$14*100</f>
        <v>136.300956909696</v>
      </c>
      <c r="M70" s="7"/>
      <c r="O70" s="7" t="n">
        <f aca="false">O66+1</f>
        <v>2029</v>
      </c>
      <c r="P70" s="9" t="n">
        <f aca="false">'Low scenario'!AG73</f>
        <v>5981041858.90757</v>
      </c>
      <c r="Q70" s="9" t="n">
        <f aca="false">P70/$B$14*100</f>
        <v>116.716372494723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6604628540.35641</v>
      </c>
      <c r="F71" s="6" t="n">
        <f aca="false">E71/$B$14*100</f>
        <v>128.885285054052</v>
      </c>
      <c r="G71" s="7"/>
      <c r="H71" s="2" t="n">
        <f aca="false">H70</f>
        <v>52</v>
      </c>
      <c r="K71" s="6" t="n">
        <f aca="false">'High scenario'!AG74</f>
        <v>7058384577.99119</v>
      </c>
      <c r="L71" s="6" t="n">
        <f aca="false">K71/$B$14*100</f>
        <v>137.740056506861</v>
      </c>
      <c r="M71" s="7"/>
      <c r="O71" s="5" t="n">
        <f aca="false">O67+1</f>
        <v>2030</v>
      </c>
      <c r="P71" s="6" t="n">
        <f aca="false">'Low scenario'!AG74</f>
        <v>6021685142.77138</v>
      </c>
      <c r="Q71" s="6" t="n">
        <f aca="false">P71/$B$14*100</f>
        <v>117.509501312538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6647338766.99788</v>
      </c>
      <c r="F72" s="9" t="n">
        <f aca="false">E72/$B$14*100</f>
        <v>129.718748995555</v>
      </c>
      <c r="G72" s="7"/>
      <c r="H72" s="2" t="n">
        <f aca="false">H71</f>
        <v>52</v>
      </c>
      <c r="K72" s="9" t="n">
        <f aca="false">'High scenario'!AG75</f>
        <v>7123323050.19221</v>
      </c>
      <c r="L72" s="9" t="n">
        <f aca="false">K72/$B$14*100</f>
        <v>139.007291060548</v>
      </c>
      <c r="M72" s="7"/>
      <c r="O72" s="7" t="n">
        <f aca="false">O68+1</f>
        <v>2030</v>
      </c>
      <c r="P72" s="9" t="n">
        <f aca="false">'Low scenario'!AG75</f>
        <v>6057955430.12071</v>
      </c>
      <c r="Q72" s="9" t="n">
        <f aca="false">P72/$B$14*100</f>
        <v>118.217293778904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6682159359.96776</v>
      </c>
      <c r="F73" s="9" t="n">
        <f aca="false">E73/$B$14*100</f>
        <v>130.398251563073</v>
      </c>
      <c r="G73" s="10" t="n">
        <f aca="false">AVERAGE(E71:E74)/AVERAGE(E67:E70)-1</f>
        <v>0.0255647378490669</v>
      </c>
      <c r="H73" s="2" t="n">
        <f aca="false">H72</f>
        <v>52</v>
      </c>
      <c r="K73" s="9" t="n">
        <f aca="false">'High scenario'!AG76</f>
        <v>7181908698.66109</v>
      </c>
      <c r="L73" s="9" t="n">
        <f aca="false">K73/$B$14*100</f>
        <v>140.15055414595</v>
      </c>
      <c r="M73" s="10" t="n">
        <f aca="false">AVERAGE(K71:K74)/AVERAGE(K67:K70)-1</f>
        <v>0.0336973017014002</v>
      </c>
      <c r="O73" s="7" t="n">
        <f aca="false">O69+1</f>
        <v>2030</v>
      </c>
      <c r="P73" s="9" t="n">
        <f aca="false">'Low scenario'!AG76</f>
        <v>6075354215.6804</v>
      </c>
      <c r="Q73" s="9" t="n">
        <f aca="false">P73/$B$14*100</f>
        <v>118.556820434</v>
      </c>
      <c r="R73" s="10" t="n">
        <f aca="false">AVERAGE(P71:P74)/AVERAGE(P67:P70)-1</f>
        <v>0.0171748652816945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6745041751.1854</v>
      </c>
      <c r="F74" s="9" t="n">
        <f aca="false">E74/$B$14*100</f>
        <v>131.625362954341</v>
      </c>
      <c r="G74" s="7"/>
      <c r="H74" s="2" t="n">
        <f aca="false">H73</f>
        <v>52</v>
      </c>
      <c r="K74" s="9" t="n">
        <f aca="false">'High scenario'!AG77</f>
        <v>7207855662.2546</v>
      </c>
      <c r="L74" s="9" t="n">
        <f aca="false">K74/$B$14*100</f>
        <v>140.656893265343</v>
      </c>
      <c r="M74" s="7"/>
      <c r="O74" s="7" t="n">
        <f aca="false">O70+1</f>
        <v>2030</v>
      </c>
      <c r="P74" s="9" t="n">
        <f aca="false">'Low scenario'!AG77</f>
        <v>6094390800.43266</v>
      </c>
      <c r="Q74" s="9" t="n">
        <f aca="false">P74/$B$14*100</f>
        <v>118.928307738283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6757783628.46731</v>
      </c>
      <c r="F75" s="6" t="n">
        <f aca="false">E75/$B$14*100</f>
        <v>131.874012893633</v>
      </c>
      <c r="G75" s="7"/>
      <c r="H75" s="2" t="n">
        <f aca="false">H74</f>
        <v>52</v>
      </c>
      <c r="K75" s="6" t="n">
        <f aca="false">'High scenario'!AG78</f>
        <v>7286741821.54521</v>
      </c>
      <c r="L75" s="6" t="n">
        <f aca="false">K75/$B$14*100</f>
        <v>142.196308398967</v>
      </c>
      <c r="M75" s="7"/>
      <c r="O75" s="5" t="n">
        <f aca="false">O71+1</f>
        <v>2031</v>
      </c>
      <c r="P75" s="6" t="n">
        <f aca="false">'Low scenario'!AG78</f>
        <v>6123425217.30816</v>
      </c>
      <c r="Q75" s="6" t="n">
        <f aca="false">P75/$B$14*100</f>
        <v>119.494896619477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6785348646.61752</v>
      </c>
      <c r="F76" s="9" t="n">
        <f aca="false">E76/$B$14*100</f>
        <v>132.411927357724</v>
      </c>
      <c r="G76" s="7"/>
      <c r="H76" s="2" t="n">
        <f aca="false">H75</f>
        <v>52</v>
      </c>
      <c r="K76" s="9" t="n">
        <f aca="false">'High scenario'!AG79</f>
        <v>7369337063.16536</v>
      </c>
      <c r="L76" s="9" t="n">
        <f aca="false">K76/$B$14*100</f>
        <v>143.808104004923</v>
      </c>
      <c r="M76" s="7"/>
      <c r="O76" s="7" t="n">
        <f aca="false">O72+1</f>
        <v>2031</v>
      </c>
      <c r="P76" s="9" t="n">
        <f aca="false">'Low scenario'!AG79</f>
        <v>6151802812.36369</v>
      </c>
      <c r="Q76" s="9" t="n">
        <f aca="false">P76/$B$14*100</f>
        <v>120.048668024717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6823445922.86626</v>
      </c>
      <c r="F77" s="9" t="n">
        <f aca="false">E77/$B$14*100</f>
        <v>133.155372394656</v>
      </c>
      <c r="G77" s="10" t="n">
        <f aca="false">AVERAGE(E75:E78)/AVERAGE(E71:E74)-1</f>
        <v>0.0204242035681526</v>
      </c>
      <c r="H77" s="2" t="n">
        <f aca="false">H76</f>
        <v>52</v>
      </c>
      <c r="K77" s="9" t="n">
        <f aca="false">'High scenario'!AG80</f>
        <v>7420665331.45001</v>
      </c>
      <c r="L77" s="9" t="n">
        <f aca="false">K77/$B$14*100</f>
        <v>144.809743756315</v>
      </c>
      <c r="M77" s="10" t="n">
        <f aca="false">AVERAGE(K75:K78)/AVERAGE(K71:K74)-1</f>
        <v>0.0346454232453186</v>
      </c>
      <c r="O77" s="7" t="n">
        <f aca="false">O73+1</f>
        <v>2031</v>
      </c>
      <c r="P77" s="9" t="n">
        <f aca="false">'Low scenario'!AG80</f>
        <v>6137986475.42869</v>
      </c>
      <c r="Q77" s="9" t="n">
        <f aca="false">P77/$B$14*100</f>
        <v>119.779050662682</v>
      </c>
      <c r="R77" s="10" t="n">
        <f aca="false">AVERAGE(P75:P78)/AVERAGE(P71:P74)-1</f>
        <v>0.0138122488531223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6857490987.36498</v>
      </c>
      <c r="F78" s="9" t="n">
        <f aca="false">E78/$B$14*100</f>
        <v>133.81974099855</v>
      </c>
      <c r="G78" s="7"/>
      <c r="H78" s="2" t="n">
        <f aca="false">H77</f>
        <v>52</v>
      </c>
      <c r="K78" s="9" t="n">
        <f aca="false">'High scenario'!AG81</f>
        <v>7484598512.74259</v>
      </c>
      <c r="L78" s="9" t="n">
        <f aca="false">K78/$B$14*100</f>
        <v>146.057360672991</v>
      </c>
      <c r="M78" s="7"/>
      <c r="O78" s="7" t="n">
        <f aca="false">O74+1</f>
        <v>2031</v>
      </c>
      <c r="P78" s="9" t="n">
        <f aca="false">'Low scenario'!AG81</f>
        <v>6171109632.19526</v>
      </c>
      <c r="Q78" s="9" t="n">
        <f aca="false">P78/$B$14*100</f>
        <v>120.425428801235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6872686076.66847</v>
      </c>
      <c r="F79" s="6" t="n">
        <f aca="false">E79/$B$14*100</f>
        <v>134.116263869494</v>
      </c>
      <c r="G79" s="7"/>
      <c r="H79" s="2" t="n">
        <f aca="false">H78</f>
        <v>52</v>
      </c>
      <c r="K79" s="6" t="n">
        <f aca="false">'High scenario'!AG82</f>
        <v>7519448989.3601</v>
      </c>
      <c r="L79" s="6" t="n">
        <f aca="false">K79/$B$14*100</f>
        <v>146.737446401608</v>
      </c>
      <c r="M79" s="7"/>
      <c r="O79" s="5" t="n">
        <f aca="false">O75+1</f>
        <v>2032</v>
      </c>
      <c r="P79" s="6" t="n">
        <f aca="false">'Low scenario'!AG82</f>
        <v>6152035856.48288</v>
      </c>
      <c r="Q79" s="6" t="n">
        <f aca="false">P79/$B$14*100</f>
        <v>120.053215738119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6920559523.77841</v>
      </c>
      <c r="F80" s="9" t="n">
        <f aca="false">E80/$B$14*100</f>
        <v>135.050484899425</v>
      </c>
      <c r="G80" s="7"/>
      <c r="H80" s="2" t="n">
        <f aca="false">H79</f>
        <v>52</v>
      </c>
      <c r="K80" s="9" t="n">
        <f aca="false">'High scenario'!AG83</f>
        <v>7545281254.95505</v>
      </c>
      <c r="L80" s="9" t="n">
        <f aca="false">K80/$B$14*100</f>
        <v>147.241547259734</v>
      </c>
      <c r="M80" s="7"/>
      <c r="O80" s="7" t="n">
        <f aca="false">O76+1</f>
        <v>2032</v>
      </c>
      <c r="P80" s="9" t="n">
        <f aca="false">'Low scenario'!AG83</f>
        <v>6202090704.42084</v>
      </c>
      <c r="Q80" s="9" t="n">
        <f aca="false">P80/$B$14*100</f>
        <v>121.030005470562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6964701241.47667</v>
      </c>
      <c r="F81" s="9" t="n">
        <f aca="false">E81/$B$14*100</f>
        <v>135.911883513072</v>
      </c>
      <c r="G81" s="10" t="n">
        <f aca="false">AVERAGE(E79:E82)/AVERAGE(E75:E78)-1</f>
        <v>0.01835999528473</v>
      </c>
      <c r="H81" s="2" t="n">
        <f aca="false">H80</f>
        <v>52</v>
      </c>
      <c r="K81" s="9" t="n">
        <f aca="false">'High scenario'!AG84</f>
        <v>7586235603.69152</v>
      </c>
      <c r="L81" s="9" t="n">
        <f aca="false">K81/$B$14*100</f>
        <v>148.04074631822</v>
      </c>
      <c r="M81" s="10" t="n">
        <f aca="false">AVERAGE(K79:K82)/AVERAGE(K75:K78)-1</f>
        <v>0.0251218447184691</v>
      </c>
      <c r="O81" s="7" t="n">
        <f aca="false">O77+1</f>
        <v>2032</v>
      </c>
      <c r="P81" s="9" t="n">
        <f aca="false">'Low scenario'!AG84</f>
        <v>6248413247.88788</v>
      </c>
      <c r="Q81" s="9" t="n">
        <f aca="false">P81/$B$14*100</f>
        <v>121.933961564792</v>
      </c>
      <c r="R81" s="10" t="n">
        <f aca="false">AVERAGE(P79:P82)/AVERAGE(P75:P78)-1</f>
        <v>0.0117656971820277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6965956125.26609</v>
      </c>
      <c r="F82" s="9" t="n">
        <f aca="false">E82/$B$14*100</f>
        <v>135.936371802447</v>
      </c>
      <c r="G82" s="7"/>
      <c r="H82" s="2" t="n">
        <f aca="false">H81</f>
        <v>52</v>
      </c>
      <c r="K82" s="9" t="n">
        <f aca="false">'High scenario'!AG85</f>
        <v>7653012342.60147</v>
      </c>
      <c r="L82" s="9" t="n">
        <f aca="false">K82/$B$14*100</f>
        <v>149.343853522024</v>
      </c>
      <c r="M82" s="7"/>
      <c r="O82" s="7" t="n">
        <f aca="false">O78+1</f>
        <v>2032</v>
      </c>
      <c r="P82" s="9" t="n">
        <f aca="false">'Low scenario'!AG85</f>
        <v>6271036041.72844</v>
      </c>
      <c r="Q82" s="9" t="n">
        <f aca="false">P82/$B$14*100</f>
        <v>122.375431545283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7002029866.30838</v>
      </c>
      <c r="F83" s="6" t="n">
        <f aca="false">E83/$B$14*100</f>
        <v>136.640328787884</v>
      </c>
      <c r="G83" s="7"/>
      <c r="H83" s="2" t="n">
        <f aca="false">H82</f>
        <v>52</v>
      </c>
      <c r="K83" s="6" t="n">
        <f aca="false">'High scenario'!AG86</f>
        <v>7730118741.99681</v>
      </c>
      <c r="L83" s="6" t="n">
        <f aca="false">K83/$B$14*100</f>
        <v>150.848537730203</v>
      </c>
      <c r="M83" s="7"/>
      <c r="O83" s="5" t="n">
        <f aca="false">O79+1</f>
        <v>2033</v>
      </c>
      <c r="P83" s="6" t="n">
        <f aca="false">'Low scenario'!AG86</f>
        <v>6270381161.55044</v>
      </c>
      <c r="Q83" s="6" t="n">
        <f aca="false">P83/$B$14*100</f>
        <v>122.362651959284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7039073839.61098</v>
      </c>
      <c r="F84" s="9" t="n">
        <f aca="false">E84/$B$14*100</f>
        <v>137.363219262264</v>
      </c>
      <c r="G84" s="7"/>
      <c r="H84" s="2" t="n">
        <f aca="false">H83</f>
        <v>52</v>
      </c>
      <c r="K84" s="9" t="n">
        <f aca="false">'High scenario'!AG87</f>
        <v>7784887084.28676</v>
      </c>
      <c r="L84" s="9" t="n">
        <f aca="false">K84/$B$14*100</f>
        <v>151.917308421067</v>
      </c>
      <c r="M84" s="7"/>
      <c r="O84" s="7" t="n">
        <f aca="false">O80+1</f>
        <v>2033</v>
      </c>
      <c r="P84" s="9" t="n">
        <f aca="false">'Low scenario'!AG87</f>
        <v>6310897767.64317</v>
      </c>
      <c r="Q84" s="9" t="n">
        <f aca="false">P84/$B$14*100</f>
        <v>123.153308737902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7042066986.65591</v>
      </c>
      <c r="F85" s="9" t="n">
        <f aca="false">E85/$B$14*100</f>
        <v>137.421628695548</v>
      </c>
      <c r="G85" s="10" t="n">
        <f aca="false">AVERAGE(E83:E86)/AVERAGE(E79:E82)-1</f>
        <v>0.0164248107024441</v>
      </c>
      <c r="H85" s="2" t="n">
        <f aca="false">H84</f>
        <v>52</v>
      </c>
      <c r="K85" s="9" t="n">
        <f aca="false">'High scenario'!AG88</f>
        <v>7840911657.14195</v>
      </c>
      <c r="L85" s="9" t="n">
        <f aca="false">K85/$B$14*100</f>
        <v>153.010593682812</v>
      </c>
      <c r="M85" s="10" t="n">
        <f aca="false">AVERAGE(K83:K86)/AVERAGE(K79:K82)-1</f>
        <v>0.0297019922327062</v>
      </c>
      <c r="O85" s="7" t="n">
        <f aca="false">O81+1</f>
        <v>2033</v>
      </c>
      <c r="P85" s="9" t="n">
        <f aca="false">'Low scenario'!AG88</f>
        <v>6336997692.70831</v>
      </c>
      <c r="Q85" s="9" t="n">
        <f aca="false">P85/$B$14*100</f>
        <v>123.662632806827</v>
      </c>
      <c r="R85" s="10" t="n">
        <f aca="false">AVERAGE(P83:P86)/AVERAGE(P79:P82)-1</f>
        <v>0.0165331593332072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7096092132.78339</v>
      </c>
      <c r="F86" s="9" t="n">
        <f aca="false">E86/$B$14*100</f>
        <v>138.475896368011</v>
      </c>
      <c r="G86" s="7"/>
      <c r="H86" s="2" t="n">
        <f aca="false">H85</f>
        <v>52</v>
      </c>
      <c r="K86" s="9" t="n">
        <f aca="false">'High scenario'!AG89</f>
        <v>7848149232.02016</v>
      </c>
      <c r="L86" s="9" t="n">
        <f aca="false">K86/$B$14*100</f>
        <v>153.151830528394</v>
      </c>
      <c r="M86" s="7"/>
      <c r="O86" s="7" t="n">
        <f aca="false">O82+1</f>
        <v>2033</v>
      </c>
      <c r="P86" s="9" t="n">
        <f aca="false">'Low scenario'!AG89</f>
        <v>6366538021.34138</v>
      </c>
      <c r="Q86" s="9" t="n">
        <f aca="false">P86/$B$14*100</f>
        <v>124.239094246437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7091804000.90667</v>
      </c>
      <c r="F87" s="6" t="n">
        <f aca="false">E87/$B$14*100</f>
        <v>138.392216098046</v>
      </c>
      <c r="G87" s="7"/>
      <c r="H87" s="2" t="n">
        <f aca="false">H86</f>
        <v>52</v>
      </c>
      <c r="K87" s="6" t="n">
        <f aca="false">'High scenario'!AG90</f>
        <v>7919360702.53069</v>
      </c>
      <c r="L87" s="6" t="n">
        <f aca="false">K87/$B$14*100</f>
        <v>154.541478806081</v>
      </c>
      <c r="M87" s="7"/>
      <c r="O87" s="5" t="n">
        <f aca="false">O83+1</f>
        <v>2034</v>
      </c>
      <c r="P87" s="6" t="n">
        <f aca="false">'Low scenario'!AG90</f>
        <v>6373958446.25021</v>
      </c>
      <c r="Q87" s="6" t="n">
        <f aca="false">P87/$B$14*100</f>
        <v>124.383899298493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7166447406.05221</v>
      </c>
      <c r="F88" s="9" t="n">
        <f aca="false">E88/$B$14*100</f>
        <v>139.848836480374</v>
      </c>
      <c r="G88" s="7"/>
      <c r="H88" s="2" t="n">
        <f aca="false">H87</f>
        <v>52</v>
      </c>
      <c r="K88" s="9" t="n">
        <f aca="false">'High scenario'!AG91</f>
        <v>7999907480.65029</v>
      </c>
      <c r="L88" s="9" t="n">
        <f aca="false">K88/$B$14*100</f>
        <v>156.113299900136</v>
      </c>
      <c r="M88" s="7"/>
      <c r="O88" s="7" t="n">
        <f aca="false">O84+1</f>
        <v>2034</v>
      </c>
      <c r="P88" s="9" t="n">
        <f aca="false">'Low scenario'!AG91</f>
        <v>6358518118.86645</v>
      </c>
      <c r="Q88" s="9" t="n">
        <f aca="false">P88/$B$14*100</f>
        <v>124.082590756457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7207753936.51275</v>
      </c>
      <c r="F89" s="9" t="n">
        <f aca="false">E89/$B$14*100</f>
        <v>140.65490814973</v>
      </c>
      <c r="G89" s="10" t="n">
        <f aca="false">AVERAGE(E87:E90)/AVERAGE(E83:E86)-1</f>
        <v>0.019566267304068</v>
      </c>
      <c r="H89" s="2" t="n">
        <f aca="false">H88</f>
        <v>52</v>
      </c>
      <c r="K89" s="9" t="n">
        <f aca="false">'High scenario'!AG92</f>
        <v>8064842608.94404</v>
      </c>
      <c r="L89" s="9" t="n">
        <f aca="false">K89/$B$14*100</f>
        <v>157.380469199518</v>
      </c>
      <c r="M89" s="10" t="n">
        <f aca="false">AVERAGE(K87:K90)/AVERAGE(K83:K86)-1</f>
        <v>0.0290404661856736</v>
      </c>
      <c r="O89" s="7" t="n">
        <f aca="false">O85+1</f>
        <v>2034</v>
      </c>
      <c r="P89" s="9" t="n">
        <f aca="false">'Low scenario'!AG92</f>
        <v>6367722603.34035</v>
      </c>
      <c r="Q89" s="9" t="n">
        <f aca="false">P89/$B$14*100</f>
        <v>124.262210639383</v>
      </c>
      <c r="R89" s="10" t="n">
        <f aca="false">AVERAGE(P87:P90)/AVERAGE(P83:P86)-1</f>
        <v>0.00828643871986845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7264620470.75958</v>
      </c>
      <c r="F90" s="9" t="n">
        <f aca="false">E90/$B$14*100</f>
        <v>141.764623772895</v>
      </c>
      <c r="G90" s="7"/>
      <c r="H90" s="2" t="n">
        <f aca="false">H89</f>
        <v>52</v>
      </c>
      <c r="K90" s="9" t="n">
        <f aca="false">'High scenario'!AG93</f>
        <v>8126136567.62606</v>
      </c>
      <c r="L90" s="9" t="n">
        <f aca="false">K90/$B$14*100</f>
        <v>158.576583301704</v>
      </c>
      <c r="M90" s="7"/>
      <c r="O90" s="7" t="n">
        <f aca="false">O86+1</f>
        <v>2034</v>
      </c>
      <c r="P90" s="9" t="n">
        <f aca="false">'Low scenario'!AG93</f>
        <v>6394136541.87077</v>
      </c>
      <c r="Q90" s="9" t="n">
        <f aca="false">P90/$B$14*100</f>
        <v>124.77766248896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7305057372.77092</v>
      </c>
      <c r="F91" s="6" t="n">
        <f aca="false">E91/$B$14*100</f>
        <v>142.55372517513</v>
      </c>
      <c r="G91" s="7"/>
      <c r="H91" s="2" t="n">
        <f aca="false">H90</f>
        <v>52</v>
      </c>
      <c r="K91" s="6" t="n">
        <f aca="false">'High scenario'!AG94</f>
        <v>8192022133.37033</v>
      </c>
      <c r="L91" s="6" t="n">
        <f aca="false">K91/$B$14*100</f>
        <v>159.862299806427</v>
      </c>
      <c r="M91" s="7"/>
      <c r="O91" s="5" t="n">
        <f aca="false">O87+1</f>
        <v>2035</v>
      </c>
      <c r="P91" s="6" t="n">
        <f aca="false">'Low scenario'!AG94</f>
        <v>6411809441.47866</v>
      </c>
      <c r="Q91" s="6" t="n">
        <f aca="false">P91/$B$14*100</f>
        <v>125.122538311995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7350092365.54926</v>
      </c>
      <c r="F92" s="9" t="n">
        <f aca="false">E92/$B$14*100</f>
        <v>143.432555505432</v>
      </c>
      <c r="G92" s="7"/>
      <c r="H92" s="2" t="n">
        <f aca="false">H91</f>
        <v>52</v>
      </c>
      <c r="K92" s="9" t="n">
        <f aca="false">'High scenario'!AG95</f>
        <v>8230551321.75876</v>
      </c>
      <c r="L92" s="9" t="n">
        <f aca="false">K92/$B$14*100</f>
        <v>160.614173344507</v>
      </c>
      <c r="M92" s="7"/>
      <c r="O92" s="7" t="n">
        <f aca="false">O88+1</f>
        <v>2035</v>
      </c>
      <c r="P92" s="9" t="n">
        <f aca="false">'Low scenario'!AG95</f>
        <v>6422576480.82062</v>
      </c>
      <c r="Q92" s="9" t="n">
        <f aca="false">P92/$B$14*100</f>
        <v>125.332650497154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7396205433.1136</v>
      </c>
      <c r="F93" s="9" t="n">
        <f aca="false">E93/$B$14*100</f>
        <v>144.332423805584</v>
      </c>
      <c r="G93" s="10" t="n">
        <f aca="false">AVERAGE(E91:E94)/AVERAGE(E87:E90)-1</f>
        <v>0.0248896046771367</v>
      </c>
      <c r="H93" s="2" t="n">
        <f aca="false">H92</f>
        <v>52</v>
      </c>
      <c r="K93" s="9" t="n">
        <f aca="false">'High scenario'!AG96</f>
        <v>8276078224.10943</v>
      </c>
      <c r="L93" s="9" t="n">
        <f aca="false">K93/$B$14*100</f>
        <v>161.502602989148</v>
      </c>
      <c r="M93" s="10" t="n">
        <f aca="false">AVERAGE(K91:K94)/AVERAGE(K87:K90)-1</f>
        <v>0.0280687391208696</v>
      </c>
      <c r="O93" s="7" t="n">
        <f aca="false">O89+1</f>
        <v>2035</v>
      </c>
      <c r="P93" s="9" t="n">
        <f aca="false">'Low scenario'!AG96</f>
        <v>6432461145.86284</v>
      </c>
      <c r="Q93" s="9" t="n">
        <f aca="false">P93/$B$14*100</f>
        <v>125.525543687716</v>
      </c>
      <c r="R93" s="10" t="n">
        <f aca="false">AVERAGE(P91:P94)/AVERAGE(P87:P90)-1</f>
        <v>0.00943182153311684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7394364561.44039</v>
      </c>
      <c r="F94" s="9" t="n">
        <f aca="false">E94/$B$14*100</f>
        <v>144.296500321182</v>
      </c>
      <c r="G94" s="7"/>
      <c r="H94" s="2" t="n">
        <f aca="false">H93</f>
        <v>52</v>
      </c>
      <c r="K94" s="9" t="n">
        <f aca="false">'High scenario'!AG97</f>
        <v>8312889836.76</v>
      </c>
      <c r="L94" s="9" t="n">
        <f aca="false">K94/$B$14*100</f>
        <v>162.220959087569</v>
      </c>
      <c r="M94" s="7"/>
      <c r="O94" s="7" t="n">
        <f aca="false">O90+1</f>
        <v>2035</v>
      </c>
      <c r="P94" s="9" t="n">
        <f aca="false">'Low scenario'!AG97</f>
        <v>6467946666.69083</v>
      </c>
      <c r="Q94" s="9" t="n">
        <f aca="false">P94/$B$14*100</f>
        <v>126.218021915562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7438380879.75854</v>
      </c>
      <c r="F95" s="6" t="n">
        <f aca="false">E95/$B$14*100</f>
        <v>145.155451842649</v>
      </c>
      <c r="G95" s="7"/>
      <c r="H95" s="2" t="n">
        <f aca="false">H94</f>
        <v>52</v>
      </c>
      <c r="K95" s="6" t="n">
        <f aca="false">'High scenario'!AG98</f>
        <v>8389930782.27391</v>
      </c>
      <c r="L95" s="6" t="n">
        <f aca="false">K95/$B$14*100</f>
        <v>163.724366003298</v>
      </c>
      <c r="M95" s="7"/>
      <c r="O95" s="5" t="n">
        <f aca="false">O91+1</f>
        <v>2036</v>
      </c>
      <c r="P95" s="6" t="n">
        <f aca="false">'Low scenario'!AG98</f>
        <v>6493216497.75857</v>
      </c>
      <c r="Q95" s="6" t="n">
        <f aca="false">P95/$B$14*100</f>
        <v>126.711147208004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7427197064.29559</v>
      </c>
      <c r="F96" s="9" t="n">
        <f aca="false">E96/$B$14*100</f>
        <v>144.937206526485</v>
      </c>
      <c r="G96" s="7"/>
      <c r="H96" s="2" t="n">
        <f aca="false">H95</f>
        <v>52</v>
      </c>
      <c r="K96" s="9" t="n">
        <f aca="false">'High scenario'!AG99</f>
        <v>8408275319.6084</v>
      </c>
      <c r="L96" s="9" t="n">
        <f aca="false">K96/$B$14*100</f>
        <v>164.082348425639</v>
      </c>
      <c r="M96" s="7"/>
      <c r="O96" s="7" t="n">
        <f aca="false">O92+1</f>
        <v>2036</v>
      </c>
      <c r="P96" s="9" t="n">
        <f aca="false">'Low scenario'!AG99</f>
        <v>6534649763.70967</v>
      </c>
      <c r="Q96" s="9" t="n">
        <f aca="false">P96/$B$14*100</f>
        <v>127.519692042918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7491381354.26656</v>
      </c>
      <c r="F97" s="9" t="n">
        <f aca="false">E97/$B$14*100</f>
        <v>146.189723675384</v>
      </c>
      <c r="G97" s="10" t="n">
        <f aca="false">AVERAGE(E95:E98)/AVERAGE(E91:E94)-1</f>
        <v>0.014285424102177</v>
      </c>
      <c r="H97" s="2" t="n">
        <f aca="false">H96</f>
        <v>52</v>
      </c>
      <c r="K97" s="9" t="n">
        <f aca="false">'High scenario'!AG100</f>
        <v>8504221900.90879</v>
      </c>
      <c r="L97" s="9" t="n">
        <f aca="false">K97/$B$14*100</f>
        <v>165.954687256703</v>
      </c>
      <c r="M97" s="10" t="n">
        <f aca="false">AVERAGE(K95:K98)/AVERAGE(K91:K94)-1</f>
        <v>0.0250125107480126</v>
      </c>
      <c r="O97" s="7" t="n">
        <f aca="false">O93+1</f>
        <v>2036</v>
      </c>
      <c r="P97" s="9" t="n">
        <f aca="false">'Low scenario'!AG100</f>
        <v>6509280384.38192</v>
      </c>
      <c r="Q97" s="9" t="n">
        <f aca="false">P97/$B$14*100</f>
        <v>127.024624127088</v>
      </c>
      <c r="R97" s="10" t="n">
        <f aca="false">AVERAGE(P95:P98)/AVERAGE(P91:P94)-1</f>
        <v>0.0139414033073373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7509405028.93142</v>
      </c>
      <c r="F98" s="9" t="n">
        <f aca="false">E98/$B$14*100</f>
        <v>146.541444659041</v>
      </c>
      <c r="G98" s="7"/>
      <c r="H98" s="2" t="n">
        <f aca="false">H97</f>
        <v>52</v>
      </c>
      <c r="K98" s="9" t="n">
        <f aca="false">'High scenario'!AG101</f>
        <v>8534815050.18481</v>
      </c>
      <c r="L98" s="9" t="n">
        <f aca="false">K98/$B$14*100</f>
        <v>166.551693847013</v>
      </c>
      <c r="M98" s="7"/>
      <c r="O98" s="7" t="n">
        <f aca="false">O94+1</f>
        <v>2036</v>
      </c>
      <c r="P98" s="9" t="n">
        <f aca="false">'Low scenario'!AG101</f>
        <v>6556426227.49151</v>
      </c>
      <c r="Q98" s="9" t="n">
        <f aca="false">P98/$B$14*100</f>
        <v>127.944646410123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7551836855.63147</v>
      </c>
      <c r="F99" s="6" t="n">
        <f aca="false">E99/$B$14*100</f>
        <v>147.36947579602</v>
      </c>
      <c r="G99" s="7"/>
      <c r="H99" s="2" t="n">
        <f aca="false">H98</f>
        <v>52</v>
      </c>
      <c r="K99" s="6" t="n">
        <f aca="false">'High scenario'!AG102</f>
        <v>8609557878.91637</v>
      </c>
      <c r="L99" s="6" t="n">
        <f aca="false">K99/$B$14*100</f>
        <v>168.010254419792</v>
      </c>
      <c r="M99" s="7"/>
      <c r="O99" s="5" t="n">
        <f aca="false">O95+1</f>
        <v>2037</v>
      </c>
      <c r="P99" s="6" t="n">
        <f aca="false">'Low scenario'!AG102</f>
        <v>6544384548.11102</v>
      </c>
      <c r="Q99" s="6" t="n">
        <f aca="false">P99/$B$14*100</f>
        <v>127.709660404475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7569958946.54685</v>
      </c>
      <c r="F100" s="9" t="n">
        <f aca="false">E100/$B$14*100</f>
        <v>147.723117312592</v>
      </c>
      <c r="G100" s="7"/>
      <c r="H100" s="2" t="n">
        <f aca="false">H99</f>
        <v>52</v>
      </c>
      <c r="K100" s="9" t="n">
        <f aca="false">'High scenario'!AG103</f>
        <v>8646012981.15484</v>
      </c>
      <c r="L100" s="9" t="n">
        <f aca="false">K100/$B$14*100</f>
        <v>168.721653435644</v>
      </c>
      <c r="M100" s="7"/>
      <c r="O100" s="7" t="n">
        <f aca="false">O96+1</f>
        <v>2037</v>
      </c>
      <c r="P100" s="9" t="n">
        <f aca="false">'Low scenario'!AG103</f>
        <v>6584392877.09756</v>
      </c>
      <c r="Q100" s="9" t="n">
        <f aca="false">P100/$B$14*100</f>
        <v>128.490398466345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7615577415.21422</v>
      </c>
      <c r="F101" s="9" t="n">
        <f aca="false">E101/$B$14*100</f>
        <v>148.61333381788</v>
      </c>
      <c r="G101" s="10" t="n">
        <f aca="false">AVERAGE(E99:E102)/AVERAGE(E95:E98)-1</f>
        <v>0.0187515227504707</v>
      </c>
      <c r="H101" s="2" t="n">
        <f aca="false">H100</f>
        <v>52</v>
      </c>
      <c r="K101" s="9" t="n">
        <f aca="false">'High scenario'!AG104</f>
        <v>8701471332.22888</v>
      </c>
      <c r="L101" s="9" t="n">
        <f aca="false">K101/$B$14*100</f>
        <v>169.803889225762</v>
      </c>
      <c r="M101" s="10" t="n">
        <f aca="false">AVERAGE(K99:K102)/AVERAGE(K95:K98)-1</f>
        <v>0.0258917708806083</v>
      </c>
      <c r="O101" s="7" t="n">
        <f aca="false">O97+1</f>
        <v>2037</v>
      </c>
      <c r="P101" s="9" t="n">
        <f aca="false">'Low scenario'!AG104</f>
        <v>6618376637.97738</v>
      </c>
      <c r="Q101" s="9" t="n">
        <f aca="false">P101/$B$14*100</f>
        <v>129.153570767625</v>
      </c>
      <c r="R101" s="10" t="n">
        <f aca="false">AVERAGE(P99:P102)/AVERAGE(P95:P98)-1</f>
        <v>0.00982141361471256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7689030920.01589</v>
      </c>
      <c r="F102" s="9" t="n">
        <f aca="false">E102/$B$14*100</f>
        <v>150.046734023015</v>
      </c>
      <c r="G102" s="7"/>
      <c r="H102" s="2" t="n">
        <f aca="false">H101</f>
        <v>52</v>
      </c>
      <c r="K102" s="9" t="n">
        <f aca="false">'High scenario'!AG105</f>
        <v>8756307005.03493</v>
      </c>
      <c r="L102" s="9" t="n">
        <f aca="false">K102/$B$14*100</f>
        <v>170.873973830453</v>
      </c>
      <c r="M102" s="7"/>
      <c r="O102" s="7" t="n">
        <f aca="false">O98+1</f>
        <v>2037</v>
      </c>
      <c r="P102" s="9" t="n">
        <f aca="false">'Low scenario'!AG105</f>
        <v>6602694582.03044</v>
      </c>
      <c r="Q102" s="9" t="n">
        <f aca="false">P102/$B$14*100</f>
        <v>128.847545040575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7738756947.30634</v>
      </c>
      <c r="F103" s="6" t="n">
        <f aca="false">E103/$B$14*100</f>
        <v>151.017107021704</v>
      </c>
      <c r="G103" s="7"/>
      <c r="H103" s="2" t="n">
        <f aca="false">H102</f>
        <v>52</v>
      </c>
      <c r="K103" s="6" t="n">
        <f aca="false">'High scenario'!AG106</f>
        <v>8810824686.4375</v>
      </c>
      <c r="L103" s="6" t="n">
        <f aca="false">K103/$B$14*100</f>
        <v>171.937853027461</v>
      </c>
      <c r="M103" s="7"/>
      <c r="O103" s="5" t="n">
        <f aca="false">O99+1</f>
        <v>2038</v>
      </c>
      <c r="P103" s="6" t="n">
        <f aca="false">'Low scenario'!AG106</f>
        <v>6614440960.08212</v>
      </c>
      <c r="Q103" s="6" t="n">
        <f aca="false">P103/$B$14*100</f>
        <v>129.076768421465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7781696675.16889</v>
      </c>
      <c r="F104" s="9" t="n">
        <f aca="false">E104/$B$14*100</f>
        <v>151.855049539121</v>
      </c>
      <c r="G104" s="7"/>
      <c r="H104" s="2" t="n">
        <f aca="false">H103</f>
        <v>52</v>
      </c>
      <c r="K104" s="9" t="n">
        <f aca="false">'High scenario'!AG107</f>
        <v>8879284854.65826</v>
      </c>
      <c r="L104" s="9" t="n">
        <f aca="false">K104/$B$14*100</f>
        <v>173.273811324293</v>
      </c>
      <c r="M104" s="7"/>
      <c r="O104" s="7" t="n">
        <f aca="false">O100+1</f>
        <v>2038</v>
      </c>
      <c r="P104" s="9" t="n">
        <f aca="false">'Low scenario'!AG107</f>
        <v>6655522925.70706</v>
      </c>
      <c r="Q104" s="9" t="n">
        <f aca="false">P104/$B$14*100</f>
        <v>129.87845784545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7798619439.33988</v>
      </c>
      <c r="F105" s="9" t="n">
        <f aca="false">E105/$B$14*100</f>
        <v>152.18528692806</v>
      </c>
      <c r="G105" s="10" t="n">
        <f aca="false">AVERAGE(E103:E106)/AVERAGE(E99:E102)-1</f>
        <v>0.0239566370635684</v>
      </c>
      <c r="H105" s="2" t="n">
        <f aca="false">H104</f>
        <v>52</v>
      </c>
      <c r="K105" s="9" t="n">
        <f aca="false">'High scenario'!AG108</f>
        <v>8925209927.03214</v>
      </c>
      <c r="L105" s="9" t="n">
        <f aca="false">K105/$B$14*100</f>
        <v>174.170011013325</v>
      </c>
      <c r="M105" s="10" t="n">
        <f aca="false">AVERAGE(K103:K106)/AVERAGE(K99:K102)-1</f>
        <v>0.0257178355540573</v>
      </c>
      <c r="O105" s="7" t="n">
        <f aca="false">O101+1</f>
        <v>2038</v>
      </c>
      <c r="P105" s="9" t="n">
        <f aca="false">'Low scenario'!AG108</f>
        <v>6651141352.06521</v>
      </c>
      <c r="Q105" s="9" t="n">
        <f aca="false">P105/$B$14*100</f>
        <v>129.792954116608</v>
      </c>
      <c r="R105" s="10" t="n">
        <f aca="false">AVERAGE(P103:P106)/AVERAGE(P99:P102)-1</f>
        <v>0.00872685078770097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7836245396.66267</v>
      </c>
      <c r="F106" s="9" t="n">
        <f aca="false">E106/$B$14*100</f>
        <v>152.919534464518</v>
      </c>
      <c r="G106" s="7"/>
      <c r="H106" s="2" t="n">
        <f aca="false">H105</f>
        <v>52</v>
      </c>
      <c r="K106" s="9" t="n">
        <f aca="false">'High scenario'!AG109</f>
        <v>8990781935.39475</v>
      </c>
      <c r="L106" s="9" t="n">
        <f aca="false">K106/$B$14*100</f>
        <v>175.449608637588</v>
      </c>
      <c r="M106" s="7"/>
      <c r="O106" s="7" t="n">
        <f aca="false">O102+1</f>
        <v>2038</v>
      </c>
      <c r="P106" s="9" t="n">
        <f aca="false">'Low scenario'!AG109</f>
        <v>6658694604.76732</v>
      </c>
      <c r="Q106" s="9" t="n">
        <f aca="false">P106/$B$14*100</f>
        <v>129.940351221782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7865666846.27763</v>
      </c>
      <c r="F107" s="6" t="n">
        <f aca="false">E107/$B$14*100</f>
        <v>153.493676052824</v>
      </c>
      <c r="G107" s="7"/>
      <c r="H107" s="2" t="n">
        <f aca="false">H106</f>
        <v>52</v>
      </c>
      <c r="K107" s="6" t="n">
        <f aca="false">'High scenario'!AG110</f>
        <v>9061167508.14523</v>
      </c>
      <c r="L107" s="6" t="n">
        <f aca="false">K107/$B$14*100</f>
        <v>176.823140025796</v>
      </c>
      <c r="M107" s="7"/>
      <c r="O107" s="5" t="n">
        <f aca="false">O103+1</f>
        <v>2039</v>
      </c>
      <c r="P107" s="6" t="n">
        <f aca="false">'Low scenario'!AG110</f>
        <v>6697307033.45716</v>
      </c>
      <c r="Q107" s="6" t="n">
        <f aca="false">P107/$B$14*100</f>
        <v>130.693849143415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7898206716.20357</v>
      </c>
      <c r="F108" s="9" t="n">
        <f aca="false">E108/$B$14*100</f>
        <v>154.128671705554</v>
      </c>
      <c r="G108" s="7"/>
      <c r="H108" s="2" t="n">
        <f aca="false">H107</f>
        <v>52</v>
      </c>
      <c r="K108" s="9" t="n">
        <f aca="false">'High scenario'!AG111</f>
        <v>9103359595.83815</v>
      </c>
      <c r="L108" s="9" t="n">
        <f aca="false">K108/$B$14*100</f>
        <v>177.646492802732</v>
      </c>
      <c r="M108" s="7"/>
      <c r="O108" s="7" t="n">
        <f aca="false">O104+1</f>
        <v>2039</v>
      </c>
      <c r="P108" s="9" t="n">
        <f aca="false">'Low scenario'!AG111</f>
        <v>6748576071.71776</v>
      </c>
      <c r="Q108" s="9" t="n">
        <f aca="false">P108/$B$14*100</f>
        <v>131.694333057126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7938672315.37393</v>
      </c>
      <c r="F109" s="9" t="n">
        <f aca="false">E109/$B$14*100</f>
        <v>154.918333115289</v>
      </c>
      <c r="G109" s="10" t="n">
        <f aca="false">AVERAGE(E107:E110)/AVERAGE(E103:E106)-1</f>
        <v>0.0173608906120621</v>
      </c>
      <c r="H109" s="2" t="n">
        <f aca="false">H108</f>
        <v>52</v>
      </c>
      <c r="K109" s="9" t="n">
        <f aca="false">'High scenario'!AG112</f>
        <v>9110857239.48234</v>
      </c>
      <c r="L109" s="9" t="n">
        <f aca="false">K109/$B$14*100</f>
        <v>177.792804731163</v>
      </c>
      <c r="M109" s="10" t="n">
        <f aca="false">AVERAGE(K107:K110)/AVERAGE(K103:K106)-1</f>
        <v>0.0236174530810145</v>
      </c>
      <c r="O109" s="7" t="n">
        <f aca="false">O105+1</f>
        <v>2039</v>
      </c>
      <c r="P109" s="9" t="n">
        <f aca="false">'Low scenario'!AG112</f>
        <v>6754350203.45448</v>
      </c>
      <c r="Q109" s="9" t="n">
        <f aca="false">P109/$B$14*100</f>
        <v>131.80701170518</v>
      </c>
      <c r="R109" s="10" t="n">
        <f aca="false">AVERAGE(P107:P110)/AVERAGE(P103:P106)-1</f>
        <v>0.015513499267946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7993656656.36425</v>
      </c>
      <c r="F110" s="9" t="n">
        <f aca="false">E110/$B$14*100</f>
        <v>155.991318888637</v>
      </c>
      <c r="G110" s="7"/>
      <c r="H110" s="2" t="n">
        <f aca="false">H109</f>
        <v>52</v>
      </c>
      <c r="K110" s="9" t="n">
        <f aca="false">'High scenario'!AG113</f>
        <v>9171642489.35248</v>
      </c>
      <c r="L110" s="9" t="n">
        <f aca="false">K110/$B$14*100</f>
        <v>178.978991692129</v>
      </c>
      <c r="M110" s="7"/>
      <c r="O110" s="7" t="n">
        <f aca="false">O106+1</f>
        <v>2039</v>
      </c>
      <c r="P110" s="9" t="n">
        <f aca="false">'Low scenario'!AG113</f>
        <v>6791912239.39297</v>
      </c>
      <c r="Q110" s="9" t="n">
        <f aca="false">P110/$B$14*100</f>
        <v>132.540011854933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8020930854.07259</v>
      </c>
      <c r="F111" s="6" t="n">
        <f aca="false">E111/$B$14*100</f>
        <v>156.523558169738</v>
      </c>
      <c r="G111" s="7"/>
      <c r="H111" s="2" t="n">
        <f aca="false">H110</f>
        <v>52</v>
      </c>
      <c r="K111" s="6" t="n">
        <f aca="false">'High scenario'!AG114</f>
        <v>9230019199.35516</v>
      </c>
      <c r="L111" s="6" t="n">
        <f aca="false">K111/$B$14*100</f>
        <v>180.118177471199</v>
      </c>
      <c r="M111" s="7"/>
      <c r="O111" s="5" t="n">
        <f aca="false">O107+1</f>
        <v>2040</v>
      </c>
      <c r="P111" s="6" t="n">
        <f aca="false">'Low scenario'!AG114</f>
        <v>6818627302.69224</v>
      </c>
      <c r="Q111" s="6" t="n">
        <f aca="false">P111/$B$14*100</f>
        <v>133.061339970137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8023523065.08342</v>
      </c>
      <c r="F112" s="9" t="n">
        <f aca="false">E112/$B$14*100</f>
        <v>156.574143581621</v>
      </c>
      <c r="G112" s="7"/>
      <c r="H112" s="2" t="n">
        <f aca="false">H111</f>
        <v>52</v>
      </c>
      <c r="K112" s="9" t="n">
        <f aca="false">'High scenario'!AG115</f>
        <v>9312348136.28452</v>
      </c>
      <c r="L112" s="9" t="n">
        <f aca="false">K112/$B$14*100</f>
        <v>181.724776304048</v>
      </c>
      <c r="M112" s="7"/>
      <c r="O112" s="7" t="n">
        <f aca="false">O108+1</f>
        <v>2040</v>
      </c>
      <c r="P112" s="9" t="n">
        <f aca="false">'Low scenario'!AG115</f>
        <v>6834814005.73663</v>
      </c>
      <c r="Q112" s="9" t="n">
        <f aca="false">P112/$B$14*100</f>
        <v>133.377213576535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8038293059.84193</v>
      </c>
      <c r="F113" s="9" t="n">
        <f aca="false">E113/$B$14*100</f>
        <v>156.862370992605</v>
      </c>
      <c r="G113" s="10" t="n">
        <f aca="false">AVERAGE(E111:E114)/AVERAGE(E107:E110)-1</f>
        <v>0.0134130031447754</v>
      </c>
      <c r="H113" s="2" t="n">
        <f aca="false">H112</f>
        <v>52</v>
      </c>
      <c r="K113" s="9" t="n">
        <f aca="false">'High scenario'!AG116</f>
        <v>9325098391.8501</v>
      </c>
      <c r="L113" s="9" t="n">
        <f aca="false">K113/$B$14*100</f>
        <v>181.97358974042</v>
      </c>
      <c r="M113" s="10" t="n">
        <f aca="false">AVERAGE(K111:K114)/AVERAGE(K107:K110)-1</f>
        <v>0.0227188409265235</v>
      </c>
      <c r="O113" s="7" t="n">
        <f aca="false">O109+1</f>
        <v>2040</v>
      </c>
      <c r="P113" s="9" t="n">
        <f aca="false">'Low scenario'!AG116</f>
        <v>6825071942.0771</v>
      </c>
      <c r="Q113" s="9" t="n">
        <f aca="false">P113/$B$14*100</f>
        <v>133.187103164707</v>
      </c>
      <c r="R113" s="10" t="n">
        <f aca="false">AVERAGE(P111:P114)/AVERAGE(P107:P110)-1</f>
        <v>0.0128443888145804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8038596819.49035</v>
      </c>
      <c r="F114" s="9" t="n">
        <f aca="false">E114/$B$14*100</f>
        <v>156.868298676295</v>
      </c>
      <c r="G114" s="7"/>
      <c r="H114" s="2" t="n">
        <f aca="false">H113</f>
        <v>52</v>
      </c>
      <c r="K114" s="9" t="n">
        <f aca="false">'High scenario'!AG117</f>
        <v>9407595310.18793</v>
      </c>
      <c r="L114" s="9" t="n">
        <f aca="false">K114/$B$14*100</f>
        <v>183.583466627679</v>
      </c>
      <c r="M114" s="7"/>
      <c r="O114" s="7" t="n">
        <f aca="false">O110+1</f>
        <v>2040</v>
      </c>
      <c r="P114" s="9" t="n">
        <f aca="false">'Low scenario'!AG117</f>
        <v>6860329909.87495</v>
      </c>
      <c r="Q114" s="9" t="n">
        <f aca="false">P114/$B$14*100</f>
        <v>133.875140834394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5"/>
  <sheetViews>
    <sheetView showFormulas="false" showGridLines="true" showRowColHeaders="true" showZeros="true" rightToLeft="false" tabSelected="true" showOutlineSymbols="true" defaultGridColor="true" view="normal" topLeftCell="A100" colorId="64" zoomScale="65" zoomScaleNormal="65" zoomScalePageLayoutView="100" workbookViewId="0">
      <pane xSplit="1" ySplit="0" topLeftCell="P100" activePane="topRight" state="frozen"/>
      <selection pane="topLeft" activeCell="A100" activeCellId="0" sqref="A100"/>
      <selection pane="topRight" activeCell="R117" activeCellId="0" sqref="R117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133</v>
      </c>
      <c r="D1" s="0" t="s">
        <v>134</v>
      </c>
      <c r="F1" s="0" t="s">
        <v>135</v>
      </c>
      <c r="H1" s="0" t="s">
        <v>136</v>
      </c>
      <c r="I1" s="97"/>
    </row>
    <row r="2" customFormat="false" ht="91.7" hidden="false" customHeight="false" outlineLevel="0" collapsed="false">
      <c r="A2" s="95"/>
      <c r="B2" s="96" t="s">
        <v>127</v>
      </c>
      <c r="C2" s="97" t="s">
        <v>0</v>
      </c>
      <c r="D2" s="97" t="s">
        <v>137</v>
      </c>
      <c r="E2" s="97" t="s">
        <v>129</v>
      </c>
      <c r="F2" s="97" t="s">
        <v>138</v>
      </c>
      <c r="G2" s="97" t="s">
        <v>131</v>
      </c>
      <c r="H2" s="97" t="s">
        <v>139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-0.0117328132990594</v>
      </c>
      <c r="D26" s="109" t="n">
        <f aca="false">C26</f>
        <v>-0.0117328132990594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-0.0157642022823388</v>
      </c>
      <c r="D27" s="101" t="n">
        <f aca="false">'Central scenario'!BO5+SUM($C108:$J108)-$H108-$F108-SUM($K108:$R108)</f>
        <v>-0.0195931880361223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-0.0182212427983121</v>
      </c>
      <c r="D28" s="101" t="n">
        <f aca="false">'Central scenario'!BO6+SUM($C109:$J109)-$H109-$F109-SUM($K109:$R109)</f>
        <v>-0.0260181124961042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-0.00934295665532316</v>
      </c>
      <c r="D29" s="101" t="n">
        <f aca="false">'Central scenario'!BO7+SUM($C110:$J110)-$F110-SUM($K110:$R110)</f>
        <v>-0.0218121932347871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-0.0133947276163792</v>
      </c>
      <c r="D30" s="101" t="n">
        <f aca="false">'Central scenario'!BO8+SUM($C111:$J111)-$F111-SUM($K111:$R111)</f>
        <v>-0.0261491000987556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-0.0219350906226255</v>
      </c>
      <c r="D31" s="101" t="n">
        <f aca="false">'Central scenario'!$BO9+F127</f>
        <v>-0.0334069858008062</v>
      </c>
      <c r="E31" s="103" t="n">
        <f aca="false">'Low scenario'!$AL9+SUM($D$114:$J$114)-SUM($K$114:$Q$114)</f>
        <v>-0.0223242386106322</v>
      </c>
      <c r="F31" s="103" t="n">
        <f aca="false">'Low scenario'!$BO9+F127</f>
        <v>-0.0338042985435161</v>
      </c>
      <c r="G31" s="103" t="n">
        <f aca="false">'High scenario'!$AL9+SUM($D$114:$J$114)-SUM($K$114:$Q$114)</f>
        <v>-0.0219033567770105</v>
      </c>
      <c r="H31" s="103" t="n">
        <f aca="false">'High scenario'!$BO9+F127</f>
        <v>-0.0333692703101909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-0.0114828758949122</v>
      </c>
      <c r="D32" s="101" t="n">
        <f aca="false">'Central scenario'!$BO10+F128</f>
        <v>-0.0233865476241621</v>
      </c>
      <c r="E32" s="103" t="n">
        <f aca="false">'Low scenario'!$AL10+SUM($D$114:$J$114)-SUM($K$114:$Q$114)</f>
        <v>-0.0121549136669895</v>
      </c>
      <c r="F32" s="103" t="n">
        <f aca="false">'Low scenario'!$BO10+F128</f>
        <v>-0.0240737969537344</v>
      </c>
      <c r="G32" s="103" t="n">
        <f aca="false">'High scenario'!$AL10+SUM($D$114:$J$114)-SUM($K$114:$Q$114)</f>
        <v>-0.0100821326765183</v>
      </c>
      <c r="H32" s="103" t="n">
        <f aca="false">'High scenario'!$BO10+F128</f>
        <v>-0.021949355630398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-0.0148914064640363</v>
      </c>
      <c r="D33" s="101" t="n">
        <f aca="false">'Central scenario'!$BO11+F129</f>
        <v>-0.0269386910072118</v>
      </c>
      <c r="E33" s="103" t="n">
        <f aca="false">'Low scenario'!$AL11+SUM($D$114:$J$114)-SUM($K$114:$Q$114)</f>
        <v>-0.0157286701335949</v>
      </c>
      <c r="F33" s="103" t="n">
        <f aca="false">'Low scenario'!$BO11+F129</f>
        <v>-0.0278211977483248</v>
      </c>
      <c r="G33" s="103" t="n">
        <f aca="false">'High scenario'!$AL11+SUM($D$114:$J$114)-SUM($K$114:$Q$114)</f>
        <v>-0.0126558561150901</v>
      </c>
      <c r="H33" s="103" t="n">
        <f aca="false">'High scenario'!$BO11+F129</f>
        <v>-0.0246981664255296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-0.0176952392607163</v>
      </c>
      <c r="D34" s="101" t="n">
        <f aca="false">'Central scenario'!$BO12+F130</f>
        <v>-0.0298975077688817</v>
      </c>
      <c r="E34" s="103" t="n">
        <f aca="false">'Low scenario'!$AL12+SUM($D$114:$J$114)-SUM($K$114:$Q$114)</f>
        <v>-0.0191346599409425</v>
      </c>
      <c r="F34" s="103" t="n">
        <f aca="false">'Low scenario'!$BO12+F130</f>
        <v>-0.0313524074246115</v>
      </c>
      <c r="G34" s="103" t="n">
        <f aca="false">'High scenario'!$AL12+SUM($D$114:$J$114)-SUM($K$114:$Q$114)</f>
        <v>-0.0165202053915166</v>
      </c>
      <c r="H34" s="103" t="n">
        <f aca="false">'High scenario'!$BO12+F130</f>
        <v>-0.0287350392169237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-0.0202403039728492</v>
      </c>
      <c r="D35" s="104" t="n">
        <f aca="false">'Central scenario'!$BO13+F131</f>
        <v>-0.0327715751775849</v>
      </c>
      <c r="E35" s="103" t="n">
        <f aca="false">'Low scenario'!$AL13+SUM($D$114:$J$114)-SUM($K$114:$Q$114)</f>
        <v>-0.0212899662406058</v>
      </c>
      <c r="F35" s="103" t="n">
        <f aca="false">'Low scenario'!$BO13+F131</f>
        <v>-0.0339062741412751</v>
      </c>
      <c r="G35" s="103" t="n">
        <f aca="false">'High scenario'!$AL13+SUM($D$114:$J$114)-SUM($K$114:$Q$114)</f>
        <v>-0.0192859775981525</v>
      </c>
      <c r="H35" s="103" t="n">
        <f aca="false">'High scenario'!$BO13+F131</f>
        <v>-0.0318675678120879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-0.0217901733361281</v>
      </c>
      <c r="D36" s="105" t="n">
        <f aca="false">'Central scenario'!$BO14+F132</f>
        <v>-0.035319104059507</v>
      </c>
      <c r="E36" s="103" t="n">
        <f aca="false">'Low scenario'!$AL14+SUM($D$114:$J$114)-SUM($K$114:$Q$114)</f>
        <v>-0.0221371390118594</v>
      </c>
      <c r="F36" s="103" t="n">
        <f aca="false">'Low scenario'!$BO14+F132</f>
        <v>-0.0358619647475051</v>
      </c>
      <c r="G36" s="103" t="n">
        <f aca="false">'High scenario'!$AL14+SUM($D$114:$J$114)-SUM($K$114:$Q$114)</f>
        <v>-0.0202269068130863</v>
      </c>
      <c r="H36" s="103" t="n">
        <f aca="false">'High scenario'!$BO14+F132</f>
        <v>-0.0339585296089012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-0.0236078143837463</v>
      </c>
      <c r="D37" s="106" t="n">
        <f aca="false">'Central scenario'!$BO15+SUM($D$114:$J$114)-SUM($K$114:$Q$114)-$I$114+$I$116</f>
        <v>-0.0371190409778223</v>
      </c>
      <c r="E37" s="103" t="n">
        <f aca="false">'Low scenario'!$AL15+SUM($D$114:$J$114)-SUM($K$114:$Q$114)</f>
        <v>-0.0226193022367048</v>
      </c>
      <c r="F37" s="103" t="n">
        <f aca="false">'Low scenario'!$BO15+SUM($D$114:$J$114)-SUM($K$114:$Q$114)-$I$114+$I$116</f>
        <v>-0.0362757546296743</v>
      </c>
      <c r="G37" s="103" t="n">
        <f aca="false">'High scenario'!$AL15+SUM($D$114:$J$114)-SUM($K$114:$Q$114)</f>
        <v>-0.0219421332282366</v>
      </c>
      <c r="H37" s="103" t="n">
        <f aca="false">'High scenario'!$BO15+SUM($D$114:$J$114)-SUM($K$114:$Q$114)-$I$114+$I$116</f>
        <v>-0.0356155538415291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-0.0226481719636376</v>
      </c>
      <c r="D38" s="106" t="n">
        <f aca="false">'Central scenario'!$BO16+SUM($D$114:$J$114)-SUM($K$114:$Q$114)-$I$114+$I$116</f>
        <v>-0.0372777242837878</v>
      </c>
      <c r="E38" s="103" t="n">
        <f aca="false">'Low scenario'!$AL16+SUM($D$114:$J$114)-SUM($K$114:$Q$114)</f>
        <v>-0.0235918364258228</v>
      </c>
      <c r="F38" s="103" t="n">
        <f aca="false">'Low scenario'!$BO16+SUM($D$114:$J$114)-SUM($K$114:$Q$114)-$I$114+$I$116</f>
        <v>-0.0384075334821895</v>
      </c>
      <c r="G38" s="103" t="n">
        <f aca="false">'High scenario'!$AL16+SUM($D$114:$J$114)-SUM($K$114:$Q$114)</f>
        <v>-0.0237602641971692</v>
      </c>
      <c r="H38" s="103" t="n">
        <f aca="false">'High scenario'!$BO16+SUM($D$114:$J$114)-SUM($K$114:$Q$114)-$I$114+$I$116</f>
        <v>-0.0384708454750799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-0.0207514782818624</v>
      </c>
      <c r="D39" s="106" t="n">
        <f aca="false">'Central scenario'!$BO17+SUM($D$114:$J$114)-SUM($K$114:$Q$114)-$I$114+$I$116</f>
        <v>-0.0364828139065122</v>
      </c>
      <c r="E39" s="103" t="n">
        <f aca="false">'Low scenario'!$AL17+SUM($D$114:$J$114)-SUM($K$114:$Q$114)</f>
        <v>-0.0230240577996973</v>
      </c>
      <c r="F39" s="103" t="n">
        <f aca="false">'Low scenario'!$BO17+SUM($D$114:$J$114)-SUM($K$114:$Q$114)-$I$114+$I$116</f>
        <v>-0.038974560493224</v>
      </c>
      <c r="G39" s="103" t="n">
        <f aca="false">'High scenario'!$AL17+SUM($D$114:$J$114)-SUM($K$114:$Q$114)</f>
        <v>-0.0223869614773369</v>
      </c>
      <c r="H39" s="103" t="n">
        <f aca="false">'High scenario'!$BO17+SUM($D$114:$J$114)-SUM($K$114:$Q$114)-$I$114+$I$116</f>
        <v>-0.0382390180902608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-0.0190031787239571</v>
      </c>
      <c r="D40" s="105" t="n">
        <f aca="false">'Central scenario'!$BO18+SUM($D$114:$J$114)-SUM($K$114:$Q$114)-$I$114+$I$116</f>
        <v>-0.0359498463308962</v>
      </c>
      <c r="E40" s="103" t="n">
        <f aca="false">'Low scenario'!$AL18+SUM($D$114:$J$114)-SUM($K$114:$Q$114)</f>
        <v>-0.0227045324411368</v>
      </c>
      <c r="F40" s="103" t="n">
        <f aca="false">'Low scenario'!$BO18+SUM($D$114:$J$114)-SUM($K$114:$Q$114)-$I$114+$I$116</f>
        <v>-0.039628013374048</v>
      </c>
      <c r="G40" s="103" t="n">
        <f aca="false">'High scenario'!$AL18+SUM($D$114:$J$114)-SUM($K$114:$Q$114)</f>
        <v>-0.0204365734156816</v>
      </c>
      <c r="H40" s="103" t="n">
        <f aca="false">'High scenario'!$BO18+SUM($D$114:$J$114)-SUM($K$114:$Q$114)-$I$114+$I$116</f>
        <v>-0.0373067475232826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-0.0170169005979203</v>
      </c>
      <c r="D41" s="106" t="n">
        <f aca="false">'Central scenario'!$BO19+SUM($D$114:$J$114)-SUM($K$114:$Q$114)-$I$114+$I$116</f>
        <v>-0.0346189990451365</v>
      </c>
      <c r="E41" s="103" t="n">
        <f aca="false">'Low scenario'!$AL19+SUM($D$114:$J$114)-SUM($K$114:$Q$114)</f>
        <v>-0.0209212908916021</v>
      </c>
      <c r="F41" s="103" t="n">
        <f aca="false">'Low scenario'!$BO19+SUM($D$114:$J$114)-SUM($K$114:$Q$114)-$I$114+$I$116</f>
        <v>-0.038681103228008</v>
      </c>
      <c r="G41" s="103" t="n">
        <f aca="false">'High scenario'!$AL19+SUM($D$114:$J$114)-SUM($K$114:$Q$114)</f>
        <v>-0.0181656416787484</v>
      </c>
      <c r="H41" s="103" t="n">
        <f aca="false">'High scenario'!$BO19+SUM($D$114:$J$114)-SUM($K$114:$Q$114)-$I$114+$I$116</f>
        <v>-0.0357669075027214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-0.0160387343223054</v>
      </c>
      <c r="D42" s="106" t="n">
        <f aca="false">'Central scenario'!$BO20+SUM($D$114:$J$114)-SUM($K$114:$Q$114)-$I$114+$I$116</f>
        <v>-0.0345209009714582</v>
      </c>
      <c r="E42" s="103" t="n">
        <f aca="false">'Low scenario'!$AL20+SUM($D$114:$J$114)-SUM($K$114:$Q$114)</f>
        <v>-0.0204723161476514</v>
      </c>
      <c r="F42" s="103" t="n">
        <f aca="false">'Low scenario'!$BO20+SUM($D$114:$J$114)-SUM($K$114:$Q$114)-$I$114+$I$116</f>
        <v>-0.039270332178537</v>
      </c>
      <c r="G42" s="103" t="n">
        <f aca="false">'High scenario'!$AL20+SUM($D$114:$J$114)-SUM($K$114:$Q$114)</f>
        <v>-0.0153535156622013</v>
      </c>
      <c r="H42" s="103" t="n">
        <f aca="false">'High scenario'!$BO20+SUM($D$114:$J$114)-SUM($K$114:$Q$114)-$I$114+$I$116</f>
        <v>-0.0340197146822343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-0.0152603054811262</v>
      </c>
      <c r="D43" s="106" t="n">
        <f aca="false">'Central scenario'!$BO21+SUM($D$114:$J$114)-SUM($K$114:$Q$114)-$I$114+$I$116</f>
        <v>-0.0346550653330172</v>
      </c>
      <c r="E43" s="103" t="n">
        <f aca="false">'Low scenario'!$AL21+SUM($D$114:$J$114)-SUM($K$114:$Q$114)</f>
        <v>-0.0205762069045603</v>
      </c>
      <c r="F43" s="103" t="n">
        <f aca="false">'Low scenario'!$BO21+SUM($D$114:$J$114)-SUM($K$114:$Q$114)-$I$114+$I$116</f>
        <v>-0.0403123067913909</v>
      </c>
      <c r="G43" s="103" t="n">
        <f aca="false">'High scenario'!$AL21+SUM($D$114:$J$114)-SUM($K$114:$Q$114)</f>
        <v>-0.0147871920154123</v>
      </c>
      <c r="H43" s="103" t="n">
        <f aca="false">'High scenario'!$BO21+SUM($D$114:$J$114)-SUM($K$114:$Q$114)-$I$114+$I$116</f>
        <v>-0.0344785159744687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-0.0138057368779261</v>
      </c>
      <c r="D44" s="105" t="n">
        <f aca="false">'Central scenario'!$BO22+SUM($D$114:$J$114)-SUM($K$114:$Q$114)-$I$114+$I$116</f>
        <v>-0.0340201421379267</v>
      </c>
      <c r="E44" s="103" t="n">
        <f aca="false">'Low scenario'!$AL22+SUM($D$114:$J$114)-SUM($K$114:$Q$114)</f>
        <v>-0.0190300156489051</v>
      </c>
      <c r="F44" s="103" t="n">
        <f aca="false">'Low scenario'!$BO22+SUM($D$114:$J$114)-SUM($K$114:$Q$114)-$I$114+$I$116</f>
        <v>-0.0397099829584386</v>
      </c>
      <c r="G44" s="103" t="n">
        <f aca="false">'High scenario'!$AL22+SUM($D$114:$J$114)-SUM($K$114:$Q$114)</f>
        <v>-0.0123773339010417</v>
      </c>
      <c r="H44" s="103" t="n">
        <f aca="false">'High scenario'!$BO22+SUM($D$114:$J$114)-SUM($K$114:$Q$114)-$I$114+$I$116</f>
        <v>-0.0328072384068219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-0.0126678924864869</v>
      </c>
      <c r="D45" s="106" t="n">
        <f aca="false">'Central scenario'!$BO23+SUM($D$114:$J$114)-SUM($K$114:$Q$114)-$I$114+$I$116</f>
        <v>-0.033691136732935</v>
      </c>
      <c r="E45" s="103" t="n">
        <f aca="false">'Low scenario'!$AL23+SUM($D$114:$J$114)-SUM($K$114:$Q$114)</f>
        <v>-0.0183184806976185</v>
      </c>
      <c r="F45" s="103" t="n">
        <f aca="false">'Low scenario'!$BO23+SUM($D$114:$J$114)-SUM($K$114:$Q$114)-$I$114+$I$116</f>
        <v>-0.0398487963577958</v>
      </c>
      <c r="G45" s="103" t="n">
        <f aca="false">'High scenario'!$AL23+SUM($D$114:$J$114)-SUM($K$114:$Q$114)</f>
        <v>-0.0102612832293193</v>
      </c>
      <c r="H45" s="103" t="n">
        <f aca="false">'High scenario'!$BO23+SUM($D$114:$J$114)-SUM($K$114:$Q$114)-$I$114+$I$116</f>
        <v>-0.0315301575951901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-0.0113279913709566</v>
      </c>
      <c r="D46" s="106" t="n">
        <f aca="false">'Central scenario'!$BO24+SUM($D$114:$J$114)-SUM($K$114:$Q$114)-$I$114+$I$116</f>
        <v>-0.0331278380920988</v>
      </c>
      <c r="E46" s="103" t="n">
        <f aca="false">'Low scenario'!$AL24+SUM($D$114:$J$114)-SUM($K$114:$Q$114)</f>
        <v>-0.0181178151209656</v>
      </c>
      <c r="F46" s="103" t="n">
        <f aca="false">'Low scenario'!$BO24+SUM($D$114:$J$114)-SUM($K$114:$Q$114)-$I$114+$I$116</f>
        <v>-0.0406266118251117</v>
      </c>
      <c r="G46" s="103" t="n">
        <f aca="false">'High scenario'!$AL24+SUM($D$114:$J$114)-SUM($K$114:$Q$114)</f>
        <v>-0.00890003360510731</v>
      </c>
      <c r="H46" s="103" t="n">
        <f aca="false">'High scenario'!$BO24+SUM($D$114:$J$114)-SUM($K$114:$Q$114)-$I$114+$I$116</f>
        <v>-0.0310659748686705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-0.0112535934331597</v>
      </c>
      <c r="D47" s="106" t="n">
        <f aca="false">'Central scenario'!$BO25+SUM($D$114:$J$114)-SUM($K$114:$Q$114)-$I$114+$I$116</f>
        <v>-0.0341215571688119</v>
      </c>
      <c r="E47" s="103" t="n">
        <f aca="false">'Low scenario'!$AL25+SUM($D$114:$J$114)-SUM($K$114:$Q$114)</f>
        <v>-0.0173282091759594</v>
      </c>
      <c r="F47" s="103" t="n">
        <f aca="false">'Low scenario'!$BO25+SUM($D$114:$J$114)-SUM($K$114:$Q$114)-$I$114+$I$116</f>
        <v>-0.0407508170429435</v>
      </c>
      <c r="G47" s="103" t="n">
        <f aca="false">'High scenario'!$AL25+SUM($D$114:$J$114)-SUM($K$114:$Q$114)</f>
        <v>-0.00850460505960052</v>
      </c>
      <c r="H47" s="103" t="n">
        <f aca="false">'High scenario'!$BO25+SUM($D$114:$J$114)-SUM($K$114:$Q$114)-$I$114+$I$116</f>
        <v>-0.0313897421228793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-0.0105073329295605</v>
      </c>
      <c r="D48" s="105" t="n">
        <f aca="false">'Central scenario'!$BO26+SUM($D$114:$J$114)-SUM($K$114:$Q$114)-$I$114+$I$116</f>
        <v>-0.0344439806437046</v>
      </c>
      <c r="E48" s="103" t="n">
        <f aca="false">'Low scenario'!$AL26+SUM($D$114:$J$114)-SUM($K$114:$Q$114)</f>
        <v>-0.0176497794917256</v>
      </c>
      <c r="F48" s="103" t="n">
        <f aca="false">'Low scenario'!$BO26+SUM($D$114:$J$114)-SUM($K$114:$Q$114)-$I$114+$I$116</f>
        <v>-0.0420729501124807</v>
      </c>
      <c r="G48" s="103" t="n">
        <f aca="false">'High scenario'!$AL26+SUM($D$114:$J$114)-SUM($K$114:$Q$114)</f>
        <v>-0.00729032295561262</v>
      </c>
      <c r="H48" s="103" t="n">
        <f aca="false">'High scenario'!$BO26+SUM($D$114:$J$114)-SUM($K$114:$Q$114)-$I$114+$I$116</f>
        <v>-0.0310209935694942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-0.00852515341341775</v>
      </c>
      <c r="D49" s="106" t="n">
        <f aca="false">'Central scenario'!$BO27+SUM($D$114:$J$114)-SUM($K$114:$Q$114)-$I$114+$I$116</f>
        <v>-0.0330097116924904</v>
      </c>
      <c r="E49" s="103" t="n">
        <f aca="false">'Low scenario'!$AL27+SUM($D$114:$J$114)-SUM($K$114:$Q$114)</f>
        <v>-0.0175561127712774</v>
      </c>
      <c r="F49" s="103" t="n">
        <f aca="false">'Low scenario'!$BO27+SUM($D$114:$J$114)-SUM($K$114:$Q$114)-$I$114+$I$116</f>
        <v>-0.0428329877512409</v>
      </c>
      <c r="G49" s="103" t="n">
        <f aca="false">'High scenario'!$AL27+SUM($D$114:$J$114)-SUM($K$114:$Q$114)</f>
        <v>-0.00632536231719461</v>
      </c>
      <c r="H49" s="103" t="n">
        <f aca="false">'High scenario'!$BO27+SUM($D$114:$J$114)-SUM($K$114:$Q$114)-$I$114+$I$116</f>
        <v>-0.0307063673963368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-0.00759117489078565</v>
      </c>
      <c r="D50" s="106" t="n">
        <f aca="false">'Central scenario'!$BO28+SUM($D$114:$J$114)-SUM($K$114:$Q$114)-$I$114+$I$116</f>
        <v>-0.0327689173137672</v>
      </c>
      <c r="E50" s="103" t="n">
        <f aca="false">'Low scenario'!$AL28+SUM($D$114:$J$114)-SUM($K$114:$Q$114)</f>
        <v>-0.0158612752688854</v>
      </c>
      <c r="F50" s="103" t="n">
        <f aca="false">'Low scenario'!$BO28+SUM($D$114:$J$114)-SUM($K$114:$Q$114)-$I$114+$I$116</f>
        <v>-0.0422955712861559</v>
      </c>
      <c r="G50" s="103" t="n">
        <f aca="false">'High scenario'!$AL28+SUM($D$114:$J$114)-SUM($K$114:$Q$114)</f>
        <v>-0.00555868313488312</v>
      </c>
      <c r="H50" s="103" t="n">
        <f aca="false">'High scenario'!$BO28+SUM($D$114:$J$114)-SUM($K$114:$Q$114)-$I$114+$I$116</f>
        <v>-0.0310130304821185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-0.00627814964379946</v>
      </c>
      <c r="D51" s="106" t="n">
        <f aca="false">'Central scenario'!$BO29+SUM($D$114:$J$114)-SUM($K$114:$Q$114)-$I$114+$I$116</f>
        <v>-0.0323263275576838</v>
      </c>
      <c r="E51" s="103" t="n">
        <f aca="false">'Low scenario'!$AL29+SUM($D$114:$J$114)-SUM($K$114:$Q$114)</f>
        <v>-0.0146703565070424</v>
      </c>
      <c r="F51" s="103" t="n">
        <f aca="false">'Low scenario'!$BO29+SUM($D$114:$J$114)-SUM($K$114:$Q$114)-$I$114+$I$116</f>
        <v>-0.0421521522436045</v>
      </c>
      <c r="G51" s="103" t="n">
        <f aca="false">'High scenario'!$AL29+SUM($D$114:$J$114)-SUM($K$114:$Q$114)</f>
        <v>-0.00434490479387814</v>
      </c>
      <c r="H51" s="103" t="n">
        <f aca="false">'High scenario'!$BO29+SUM($D$114:$J$114)-SUM($K$114:$Q$114)-$I$114+$I$116</f>
        <v>-0.0307097504865297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140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141</v>
      </c>
      <c r="D55" s="111"/>
      <c r="E55" s="111"/>
      <c r="F55" s="111"/>
      <c r="G55" s="111"/>
      <c r="H55" s="111"/>
      <c r="I55" s="110"/>
      <c r="J55" s="111" t="s">
        <v>142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143</v>
      </c>
      <c r="D56" s="113"/>
      <c r="E56" s="113"/>
      <c r="F56" s="113"/>
      <c r="G56" s="113"/>
      <c r="H56" s="113"/>
      <c r="I56" s="113"/>
      <c r="J56" s="113"/>
      <c r="K56" s="114"/>
      <c r="L56" s="114" t="s">
        <v>144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145</v>
      </c>
      <c r="D57" s="116" t="s">
        <v>146</v>
      </c>
      <c r="E57" s="115" t="s">
        <v>147</v>
      </c>
      <c r="F57" s="116" t="s">
        <v>148</v>
      </c>
      <c r="G57" s="115" t="s">
        <v>149</v>
      </c>
      <c r="H57" s="116" t="s">
        <v>150</v>
      </c>
      <c r="I57" s="115" t="s">
        <v>151</v>
      </c>
      <c r="J57" s="116" t="s">
        <v>152</v>
      </c>
      <c r="K57" s="116" t="s">
        <v>153</v>
      </c>
      <c r="L57" s="117" t="s">
        <v>154</v>
      </c>
      <c r="M57" s="116" t="s">
        <v>155</v>
      </c>
      <c r="N57" s="117" t="s">
        <v>156</v>
      </c>
      <c r="O57" s="116" t="s">
        <v>157</v>
      </c>
      <c r="P57" s="117" t="s">
        <v>158</v>
      </c>
      <c r="Q57" s="116" t="s">
        <v>159</v>
      </c>
      <c r="R57" s="117" t="s">
        <v>160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161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162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163</v>
      </c>
      <c r="D119" s="0" t="s">
        <v>164</v>
      </c>
      <c r="E119" s="0" t="s">
        <v>165</v>
      </c>
      <c r="F119" s="2" t="s">
        <v>166</v>
      </c>
      <c r="G119" s="0" t="s">
        <v>167</v>
      </c>
      <c r="H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0.0109202595021298</v>
      </c>
      <c r="D122" s="32" t="n">
        <f aca="false">'Central scenario'!BM4+'Central scenario'!BN4+'Central scenario'!BL4-C122</f>
        <v>0.082878117973868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-0.0117328132990594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0.0120403218026096</v>
      </c>
      <c r="D123" s="61" t="n">
        <f aca="false">'Central scenario'!BM5+'Central scenario'!BN5+'Central scenario'!BL5-C123</f>
        <v>0.0819415344244549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-0.0195931880361223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0.0152644230272318</v>
      </c>
      <c r="D124" s="32" t="n">
        <f aca="false">'Central scenario'!BM6+'Central scenario'!BN6+'Central scenario'!BL6-C124</f>
        <v>0.0850287658140959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-0.0260181124961042</v>
      </c>
      <c r="H124" s="32"/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0.0142020180814306</v>
      </c>
      <c r="D125" s="61" t="n">
        <f aca="false">'Central scenario'!BM7+'Central scenario'!BN7+'Central scenario'!BL7-C125</f>
        <v>0.0819467036935266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-0.0218121932347871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0.0137173289663037</v>
      </c>
      <c r="D126" s="32" t="n">
        <f aca="false">'Central scenario'!BM8+'Central scenario'!BN8+'Central scenario'!BL8-C126</f>
        <v>0.0763181932542238</v>
      </c>
      <c r="E126" s="32" t="n">
        <f aca="false">'Central scenario'!BK8</f>
        <v>0.0514250350291287</v>
      </c>
      <c r="F126" s="32" t="n">
        <f aca="false">SUM($C111:$J111)-$F111-SUM($K111:$R111)</f>
        <v>0.0124613870926432</v>
      </c>
      <c r="G126" s="32" t="n">
        <f aca="false">E126+F126-D126-C126</f>
        <v>-0.0261491000987555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0.0145827898497809</v>
      </c>
      <c r="D127" s="61" t="n">
        <f aca="false">'Central scenario'!BM9+'Central scenario'!BN9+'Central scenario'!BL9-C127</f>
        <v>0.0919398267344348</v>
      </c>
      <c r="E127" s="61" t="n">
        <f aca="false">'Central scenario'!BK9</f>
        <v>0.0587993891956986</v>
      </c>
      <c r="F127" s="61" t="n">
        <f aca="false">J127-SUM($K$114:$Q$114)</f>
        <v>0.0143162415877109</v>
      </c>
      <c r="G127" s="61" t="n">
        <f aca="false">E127+F127-D127-C127</f>
        <v>-0.0334069858008062</v>
      </c>
      <c r="H127" s="32" t="n">
        <f aca="false">SUM('Central pensions'!AB35:AB37)/AVERAGE('Central scenario'!AG34:AG37)</f>
        <v>0.0110109698219997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0.0132707737747147</v>
      </c>
      <c r="D128" s="32" t="n">
        <f aca="false">'Central scenario'!BM10+'Central scenario'!BN10+'Central scenario'!BL10-C128</f>
        <v>0.0824768565128675</v>
      </c>
      <c r="E128" s="32" t="n">
        <f aca="false">'Central scenario'!BK10</f>
        <v>0.0582757209881825</v>
      </c>
      <c r="F128" s="32" t="n">
        <f aca="false">J128-SUM($K$114:$Q$114)</f>
        <v>0.0140853616752376</v>
      </c>
      <c r="G128" s="32" t="n">
        <f aca="false">E128+F128-D128-C128</f>
        <v>-0.0233865476241621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0.0138700425023438</v>
      </c>
      <c r="D129" s="61" t="n">
        <f aca="false">'Central scenario'!BM11+'Central scenario'!BN11+'Central scenario'!BL11-C129</f>
        <v>0.0861743493163195</v>
      </c>
      <c r="E129" s="61" t="n">
        <f aca="false">'Central scenario'!BK11</f>
        <v>0.0587445811375638</v>
      </c>
      <c r="F129" s="61" t="n">
        <f aca="false">J129-SUM($K$114:$Q$114)</f>
        <v>0.0143611196738877</v>
      </c>
      <c r="G129" s="61" t="n">
        <f aca="false">E129+F129-D129-C129</f>
        <v>-0.0269386910072118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0.0143308604209226</v>
      </c>
      <c r="D130" s="32" t="n">
        <f aca="false">'Central scenario'!BM12+'Central scenario'!BN12+'Central scenario'!BL12-C130</f>
        <v>0.089697205787466</v>
      </c>
      <c r="E130" s="32" t="n">
        <f aca="false">'Central scenario'!BK12</f>
        <v>0.0595207275885082</v>
      </c>
      <c r="F130" s="32" t="n">
        <f aca="false">J130-SUM($K$114:$Q$114)</f>
        <v>0.0146098308509987</v>
      </c>
      <c r="G130" s="32" t="n">
        <f aca="false">E130+F130-D130-C130</f>
        <v>-0.0298975077688817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0.0147599540629812</v>
      </c>
      <c r="D131" s="61" t="n">
        <f aca="false">'Central scenario'!BM13+'Central scenario'!BN13+'Central scenario'!BL13-C131</f>
        <v>0.0929121321127281</v>
      </c>
      <c r="E131" s="61" t="n">
        <f aca="false">'Central scenario'!BK13</f>
        <v>0.0601579655263737</v>
      </c>
      <c r="F131" s="61" t="n">
        <f aca="false">J131-SUM($K$114:$Q$114)</f>
        <v>0.0147425454717507</v>
      </c>
      <c r="G131" s="61" t="n">
        <f aca="false">E131+F131-D131-C131</f>
        <v>-0.0327715751775849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0.0149174127035451</v>
      </c>
      <c r="D132" s="32" t="n">
        <f aca="false">'Central scenario'!BM14+'Central scenario'!BN14+'Central scenario'!BL14-C132</f>
        <v>0.0962993536256173</v>
      </c>
      <c r="E132" s="32" t="n">
        <f aca="false">'Central scenario'!BK14</f>
        <v>0.0610489233348497</v>
      </c>
      <c r="F132" s="32" t="n">
        <f aca="false">J132-SUM($K$114:$Q$114)</f>
        <v>0.0148487389348057</v>
      </c>
      <c r="G132" s="32" t="n">
        <f aca="false">E132+F132-D132-C132</f>
        <v>-0.035319104059507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0.0150483684971492</v>
      </c>
      <c r="D133" s="61" t="n">
        <f aca="false">'Central scenario'!BM15+'Central scenario'!BN15+'Central scenario'!BL15-C133</f>
        <v>0.099841275762599</v>
      </c>
      <c r="E133" s="61" t="n">
        <f aca="false">'Central scenario'!BK15</f>
        <v>0.0616319873961446</v>
      </c>
      <c r="F133" s="61" t="n">
        <f aca="false">SUM($D$114:$J$114)-SUM($K$114:$Q$114)-$I$114+$I$116</f>
        <v>0.0161386158857814</v>
      </c>
      <c r="G133" s="61" t="n">
        <f aca="false">E133+F133-D133-C133</f>
        <v>-0.0371190409778222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0.0149287769283773</v>
      </c>
      <c r="D134" s="32" t="n">
        <f aca="false">'Central scenario'!BM16+'Central scenario'!BN16+'Central scenario'!BL16-C134</f>
        <v>0.100773216873928</v>
      </c>
      <c r="E134" s="32" t="n">
        <f aca="false">'Central scenario'!BK16</f>
        <v>0.0622856536327362</v>
      </c>
      <c r="F134" s="32" t="n">
        <f aca="false">SUM($D$114:$J$114)-SUM($K$114:$Q$114)-$I$114+$I$116</f>
        <v>0.0161386158857814</v>
      </c>
      <c r="G134" s="32" t="n">
        <f aca="false">E134+F134-D134-C134</f>
        <v>-0.0372777242837878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0.0147259542494437</v>
      </c>
      <c r="D135" s="61" t="n">
        <f aca="false">'Central scenario'!BM17+'Central scenario'!BN17+'Central scenario'!BL17-C135</f>
        <v>0.100686548068293</v>
      </c>
      <c r="E135" s="61" t="n">
        <f aca="false">'Central scenario'!BK17</f>
        <v>0.0627910725254434</v>
      </c>
      <c r="F135" s="61" t="n">
        <f aca="false">SUM($D$114:$J$114)-SUM($K$114:$Q$114)-$I$114+$I$116</f>
        <v>0.0161386158857814</v>
      </c>
      <c r="G135" s="61" t="n">
        <f aca="false">E135+F135-D135-C135</f>
        <v>-0.0364828139065122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0.0142674237673796</v>
      </c>
      <c r="D136" s="32" t="n">
        <f aca="false">'Central scenario'!BM18+'Central scenario'!BN18+'Central scenario'!BL18-C136</f>
        <v>0.100839785039512</v>
      </c>
      <c r="E136" s="32" t="n">
        <f aca="false">'Central scenario'!BK18</f>
        <v>0.0630187465902141</v>
      </c>
      <c r="F136" s="32" t="n">
        <f aca="false">SUM($D$114:$J$114)-SUM($K$114:$Q$114)-$I$114+$I$116</f>
        <v>0.0161386158857814</v>
      </c>
      <c r="G136" s="32" t="n">
        <f aca="false">E136+F136-D136-C136</f>
        <v>-0.0359498463308962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0.0137157203937183</v>
      </c>
      <c r="D137" s="61" t="n">
        <f aca="false">'Central scenario'!BM19+'Central scenario'!BN19+'Central scenario'!BL19-C137</f>
        <v>0.100466429774032</v>
      </c>
      <c r="E137" s="61" t="n">
        <f aca="false">'Central scenario'!BK19</f>
        <v>0.0634245352368327</v>
      </c>
      <c r="F137" s="61" t="n">
        <f aca="false">SUM($D$114:$J$114)-SUM($K$114:$Q$114)-$I$114+$I$116</f>
        <v>0.0161386158857814</v>
      </c>
      <c r="G137" s="61" t="n">
        <f aca="false">E137+F137-D137-C137</f>
        <v>-0.0346189990451364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0.0134061484561643</v>
      </c>
      <c r="D138" s="32" t="n">
        <f aca="false">'Central scenario'!BM20+'Central scenario'!BN20+'Central scenario'!BL20-C138</f>
        <v>0.101019878719686</v>
      </c>
      <c r="E138" s="32" t="n">
        <f aca="false">'Central scenario'!BK20</f>
        <v>0.063766510318611</v>
      </c>
      <c r="F138" s="32" t="n">
        <f aca="false">SUM($D$114:$J$114)-SUM($K$114:$Q$114)-$I$114+$I$116</f>
        <v>0.0161386158857814</v>
      </c>
      <c r="G138" s="32" t="n">
        <f aca="false">E138+F138-D138-C138</f>
        <v>-0.0345209009714582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0.0131911755989242</v>
      </c>
      <c r="D139" s="61" t="n">
        <f aca="false">'Central scenario'!BM21+'Central scenario'!BN21+'Central scenario'!BL21-C139</f>
        <v>0.101840599839588</v>
      </c>
      <c r="E139" s="61" t="n">
        <f aca="false">'Central scenario'!BK21</f>
        <v>0.0642380942197141</v>
      </c>
      <c r="F139" s="61" t="n">
        <f aca="false">SUM($D$114:$J$114)-SUM($K$114:$Q$114)-$I$114+$I$116</f>
        <v>0.0161386158857814</v>
      </c>
      <c r="G139" s="61" t="n">
        <f aca="false">E139+F139-D139-C139</f>
        <v>-0.0346550653330172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0.01304844846579</v>
      </c>
      <c r="D140" s="32" t="n">
        <f aca="false">'Central scenario'!BM22+'Central scenario'!BN22+'Central scenario'!BL22-C140</f>
        <v>0.101734776921957</v>
      </c>
      <c r="E140" s="32" t="n">
        <f aca="false">'Central scenario'!BK22</f>
        <v>0.0646244673640392</v>
      </c>
      <c r="F140" s="32" t="n">
        <f aca="false">SUM($D$114:$J$114)-SUM($K$114:$Q$114)-$I$114+$I$116</f>
        <v>0.0161386158857814</v>
      </c>
      <c r="G140" s="32" t="n">
        <f aca="false">E140+F140-D140-C140</f>
        <v>-0.0340201421379267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0.0127507791870357</v>
      </c>
      <c r="D141" s="61" t="n">
        <f aca="false">'Central scenario'!BM23+'Central scenario'!BN23+'Central scenario'!BL23-C141</f>
        <v>0.101790177449631</v>
      </c>
      <c r="E141" s="61" t="n">
        <f aca="false">'Central scenario'!BK23</f>
        <v>0.0647112040179507</v>
      </c>
      <c r="F141" s="61" t="n">
        <f aca="false">SUM($D$114:$J$114)-SUM($K$114:$Q$114)-$I$114+$I$116</f>
        <v>0.0161386158857814</v>
      </c>
      <c r="G141" s="61" t="n">
        <f aca="false">E141+F141-D141-C141</f>
        <v>-0.033691136732935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0.0124693462783076</v>
      </c>
      <c r="D142" s="32" t="n">
        <f aca="false">'Central scenario'!BM24+'Central scenario'!BN24+'Central scenario'!BL24-C142</f>
        <v>0.10165731633487</v>
      </c>
      <c r="E142" s="32" t="n">
        <f aca="false">'Central scenario'!BK24</f>
        <v>0.0648602086352973</v>
      </c>
      <c r="F142" s="32" t="n">
        <f aca="false">SUM($D$114:$J$114)-SUM($K$114:$Q$114)-$I$114+$I$116</f>
        <v>0.0161386158857814</v>
      </c>
      <c r="G142" s="32" t="n">
        <f aca="false">E142+F142-D142-C142</f>
        <v>-0.0331278380920988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0.012490228821064</v>
      </c>
      <c r="D143" s="61" t="n">
        <f aca="false">'Central scenario'!BM25+'Central scenario'!BN25+'Central scenario'!BL25-C143</f>
        <v>0.102637014441417</v>
      </c>
      <c r="E143" s="61" t="n">
        <f aca="false">'Central scenario'!BK25</f>
        <v>0.0648670702078874</v>
      </c>
      <c r="F143" s="61" t="n">
        <f aca="false">SUM($D$114:$J$114)-SUM($K$114:$Q$114)-$I$114+$I$116</f>
        <v>0.0161386158857814</v>
      </c>
      <c r="G143" s="61" t="n">
        <f aca="false">E143+F143-D143-C143</f>
        <v>-0.0341215571688119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0.0123635999451491</v>
      </c>
      <c r="D144" s="32" t="n">
        <f aca="false">'Central scenario'!BM26+'Central scenario'!BN26+'Central scenario'!BL26-C144</f>
        <v>0.103405657701797</v>
      </c>
      <c r="E144" s="32" t="n">
        <f aca="false">'Central scenario'!BK26</f>
        <v>0.0651866611174599</v>
      </c>
      <c r="F144" s="32" t="n">
        <f aca="false">SUM($D$114:$J$114)-SUM($K$114:$Q$114)-$I$114+$I$116</f>
        <v>0.0161386158857814</v>
      </c>
      <c r="G144" s="32" t="n">
        <f aca="false">E144+F144-D144-C144</f>
        <v>-0.0344439806437046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0.0119611270542464</v>
      </c>
      <c r="D145" s="61" t="n">
        <f aca="false">'Central scenario'!BM27+'Central scenario'!BN27+'Central scenario'!BL27-C145</f>
        <v>0.102855435305276</v>
      </c>
      <c r="E145" s="61" t="n">
        <f aca="false">'Central scenario'!BK27</f>
        <v>0.0656682347812505</v>
      </c>
      <c r="F145" s="61" t="n">
        <f aca="false">SUM($D$114:$J$114)-SUM($K$114:$Q$114)-$I$114+$I$116</f>
        <v>0.0161386158857814</v>
      </c>
      <c r="G145" s="61" t="n">
        <f aca="false">E145+F145-D145-C145</f>
        <v>-0.0330097116924904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0.0115060523612361</v>
      </c>
      <c r="D146" s="32" t="n">
        <f aca="false">'Central scenario'!BM28+'Central scenario'!BN28+'Central scenario'!BL28-C146</f>
        <v>0.103095315828972</v>
      </c>
      <c r="E146" s="32" t="n">
        <f aca="false">'Central scenario'!BK28</f>
        <v>0.0656938349906591</v>
      </c>
      <c r="F146" s="32" t="n">
        <f aca="false">SUM($D$114:$J$114)-SUM($K$114:$Q$114)-$I$114+$I$116</f>
        <v>0.0161386158857814</v>
      </c>
      <c r="G146" s="32" t="n">
        <f aca="false">E146+F146-D146-C146</f>
        <v>-0.0327689173137672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0.0113398228975133</v>
      </c>
      <c r="D147" s="61" t="n">
        <f aca="false">'Central scenario'!BM29+'Central scenario'!BN29+'Central scenario'!BL29-C147</f>
        <v>0.103166836707571</v>
      </c>
      <c r="E147" s="61" t="n">
        <f aca="false">'Central scenario'!BK29</f>
        <v>0.0660417161616187</v>
      </c>
      <c r="F147" s="61" t="n">
        <f aca="false">SUM($D$114:$J$114)-SUM($K$114:$Q$114)-$I$114+$I$116</f>
        <v>0.0161386158857814</v>
      </c>
      <c r="G147" s="61" t="n">
        <f aca="false">E147+F147-D147-C147</f>
        <v>-0.0323263275576838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-0.0117328132990594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-0.0819415344244549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-0.0195931880361223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-0.0850287658140959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-0.0260181124961042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-0.0819467036935266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-0.0218121932347871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-0.0137173289663037</v>
      </c>
      <c r="D154" s="32" t="n">
        <f aca="false">-D126</f>
        <v>-0.0763181932542238</v>
      </c>
      <c r="E154" s="32" t="n">
        <f aca="false">E126</f>
        <v>0.0514250350291287</v>
      </c>
      <c r="F154" s="32" t="n">
        <f aca="false">F126</f>
        <v>0.0124613870926432</v>
      </c>
      <c r="G154" s="32" t="n">
        <f aca="false">G126</f>
        <v>-0.0261491000987555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-0.0145827898497809</v>
      </c>
      <c r="D155" s="61" t="n">
        <f aca="false">-D127</f>
        <v>-0.0919398267344348</v>
      </c>
      <c r="E155" s="61" t="n">
        <f aca="false">E127</f>
        <v>0.0587993891956986</v>
      </c>
      <c r="F155" s="61" t="n">
        <f aca="false">F127</f>
        <v>0.0143162415877109</v>
      </c>
      <c r="G155" s="61" t="n">
        <f aca="false">G127</f>
        <v>-0.0334069858008062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-0.0132707737747147</v>
      </c>
      <c r="D156" s="32" t="n">
        <f aca="false">-D128</f>
        <v>-0.0824768565128675</v>
      </c>
      <c r="E156" s="32" t="n">
        <f aca="false">E128</f>
        <v>0.0582757209881825</v>
      </c>
      <c r="F156" s="32" t="n">
        <f aca="false">F128</f>
        <v>0.0140853616752376</v>
      </c>
      <c r="G156" s="32" t="n">
        <f aca="false">G128</f>
        <v>-0.0233865476241621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-0.0138700425023438</v>
      </c>
      <c r="D157" s="61" t="n">
        <f aca="false">-D129</f>
        <v>-0.0861743493163195</v>
      </c>
      <c r="E157" s="61" t="n">
        <f aca="false">E129</f>
        <v>0.0587445811375638</v>
      </c>
      <c r="F157" s="61" t="n">
        <f aca="false">F129</f>
        <v>0.0143611196738877</v>
      </c>
      <c r="G157" s="61" t="n">
        <f aca="false">G129</f>
        <v>-0.0269386910072118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-0.0143308604209226</v>
      </c>
      <c r="D158" s="32" t="n">
        <f aca="false">-D130</f>
        <v>-0.089697205787466</v>
      </c>
      <c r="E158" s="32" t="n">
        <f aca="false">E130</f>
        <v>0.0595207275885082</v>
      </c>
      <c r="F158" s="32" t="n">
        <f aca="false">F130</f>
        <v>0.0146098308509987</v>
      </c>
      <c r="G158" s="32" t="n">
        <f aca="false">G130</f>
        <v>-0.0298975077688817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-0.0147599540629812</v>
      </c>
      <c r="D159" s="61" t="n">
        <f aca="false">-D131</f>
        <v>-0.0929121321127281</v>
      </c>
      <c r="E159" s="61" t="n">
        <f aca="false">E131</f>
        <v>0.0601579655263737</v>
      </c>
      <c r="F159" s="61" t="n">
        <f aca="false">F131</f>
        <v>0.0147425454717507</v>
      </c>
      <c r="G159" s="61" t="n">
        <f aca="false">G131</f>
        <v>-0.0327715751775849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-0.0149174127035451</v>
      </c>
      <c r="D160" s="32" t="n">
        <f aca="false">-D132</f>
        <v>-0.0962993536256173</v>
      </c>
      <c r="E160" s="32" t="n">
        <f aca="false">E132</f>
        <v>0.0610489233348497</v>
      </c>
      <c r="F160" s="32" t="n">
        <f aca="false">F132</f>
        <v>0.0148487389348057</v>
      </c>
      <c r="G160" s="32" t="n">
        <f aca="false">G132</f>
        <v>-0.035319104059507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-0.0150483684971492</v>
      </c>
      <c r="D161" s="61" t="n">
        <f aca="false">-D133</f>
        <v>-0.099841275762599</v>
      </c>
      <c r="E161" s="61" t="n">
        <f aca="false">E133</f>
        <v>0.0616319873961446</v>
      </c>
      <c r="F161" s="61" t="n">
        <f aca="false">F133</f>
        <v>0.0161386158857814</v>
      </c>
      <c r="G161" s="61" t="n">
        <f aca="false">G133</f>
        <v>-0.0371190409778222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-0.0149287769283773</v>
      </c>
      <c r="D162" s="32" t="n">
        <f aca="false">-D134</f>
        <v>-0.100773216873928</v>
      </c>
      <c r="E162" s="32" t="n">
        <f aca="false">E134</f>
        <v>0.0622856536327362</v>
      </c>
      <c r="F162" s="32" t="n">
        <f aca="false">F134</f>
        <v>0.0161386158857814</v>
      </c>
      <c r="G162" s="32" t="n">
        <f aca="false">G134</f>
        <v>-0.0372777242837878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-0.0147259542494437</v>
      </c>
      <c r="D163" s="61" t="n">
        <f aca="false">-D135</f>
        <v>-0.100686548068293</v>
      </c>
      <c r="E163" s="61" t="n">
        <f aca="false">E135</f>
        <v>0.0627910725254434</v>
      </c>
      <c r="F163" s="61" t="n">
        <f aca="false">F135</f>
        <v>0.0161386158857814</v>
      </c>
      <c r="G163" s="61" t="n">
        <f aca="false">G135</f>
        <v>-0.0364828139065122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-0.0142674237673796</v>
      </c>
      <c r="D164" s="32" t="n">
        <f aca="false">-D136</f>
        <v>-0.100839785039512</v>
      </c>
      <c r="E164" s="32" t="n">
        <f aca="false">E136</f>
        <v>0.0630187465902141</v>
      </c>
      <c r="F164" s="32" t="n">
        <f aca="false">F136</f>
        <v>0.0161386158857814</v>
      </c>
      <c r="G164" s="32" t="n">
        <f aca="false">G136</f>
        <v>-0.0359498463308962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-0.0137157203937183</v>
      </c>
      <c r="D165" s="61" t="n">
        <f aca="false">-D137</f>
        <v>-0.100466429774032</v>
      </c>
      <c r="E165" s="61" t="n">
        <f aca="false">E137</f>
        <v>0.0634245352368327</v>
      </c>
      <c r="F165" s="61" t="n">
        <f aca="false">F137</f>
        <v>0.0161386158857814</v>
      </c>
      <c r="G165" s="61" t="n">
        <f aca="false">G137</f>
        <v>-0.0346189990451364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-0.0134061484561643</v>
      </c>
      <c r="D166" s="32" t="n">
        <f aca="false">-D138</f>
        <v>-0.101019878719686</v>
      </c>
      <c r="E166" s="32" t="n">
        <f aca="false">E138</f>
        <v>0.063766510318611</v>
      </c>
      <c r="F166" s="32" t="n">
        <f aca="false">F138</f>
        <v>0.0161386158857814</v>
      </c>
      <c r="G166" s="32" t="n">
        <f aca="false">G138</f>
        <v>-0.0345209009714582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-0.0131911755989242</v>
      </c>
      <c r="D167" s="61" t="n">
        <f aca="false">-D139</f>
        <v>-0.101840599839588</v>
      </c>
      <c r="E167" s="61" t="n">
        <f aca="false">E139</f>
        <v>0.0642380942197141</v>
      </c>
      <c r="F167" s="61" t="n">
        <f aca="false">F139</f>
        <v>0.0161386158857814</v>
      </c>
      <c r="G167" s="61" t="n">
        <f aca="false">G139</f>
        <v>-0.0346550653330172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-0.01304844846579</v>
      </c>
      <c r="D168" s="32" t="n">
        <f aca="false">-D140</f>
        <v>-0.101734776921957</v>
      </c>
      <c r="E168" s="32" t="n">
        <f aca="false">E140</f>
        <v>0.0646244673640392</v>
      </c>
      <c r="F168" s="32" t="n">
        <f aca="false">F140</f>
        <v>0.0161386158857814</v>
      </c>
      <c r="G168" s="32" t="n">
        <f aca="false">G140</f>
        <v>-0.0340201421379267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-0.0127507791870357</v>
      </c>
      <c r="D169" s="61" t="n">
        <f aca="false">-D141</f>
        <v>-0.101790177449631</v>
      </c>
      <c r="E169" s="61" t="n">
        <f aca="false">E141</f>
        <v>0.0647112040179507</v>
      </c>
      <c r="F169" s="61" t="n">
        <f aca="false">F141</f>
        <v>0.0161386158857814</v>
      </c>
      <c r="G169" s="61" t="n">
        <f aca="false">G141</f>
        <v>-0.033691136732935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-0.0124693462783076</v>
      </c>
      <c r="D170" s="32" t="n">
        <f aca="false">-D142</f>
        <v>-0.10165731633487</v>
      </c>
      <c r="E170" s="32" t="n">
        <f aca="false">E142</f>
        <v>0.0648602086352973</v>
      </c>
      <c r="F170" s="32" t="n">
        <f aca="false">F142</f>
        <v>0.0161386158857814</v>
      </c>
      <c r="G170" s="32" t="n">
        <f aca="false">G142</f>
        <v>-0.0331278380920988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-0.012490228821064</v>
      </c>
      <c r="D171" s="61" t="n">
        <f aca="false">-D143</f>
        <v>-0.102637014441417</v>
      </c>
      <c r="E171" s="61" t="n">
        <f aca="false">E143</f>
        <v>0.0648670702078874</v>
      </c>
      <c r="F171" s="61" t="n">
        <f aca="false">F143</f>
        <v>0.0161386158857814</v>
      </c>
      <c r="G171" s="61" t="n">
        <f aca="false">G143</f>
        <v>-0.0341215571688119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-0.0123635999451491</v>
      </c>
      <c r="D172" s="32" t="n">
        <f aca="false">-D144</f>
        <v>-0.103405657701797</v>
      </c>
      <c r="E172" s="32" t="n">
        <f aca="false">E144</f>
        <v>0.0651866611174599</v>
      </c>
      <c r="F172" s="32" t="n">
        <f aca="false">F144</f>
        <v>0.0161386158857814</v>
      </c>
      <c r="G172" s="32" t="n">
        <f aca="false">G144</f>
        <v>-0.0344439806437046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-0.0119611270542464</v>
      </c>
      <c r="D173" s="61" t="n">
        <f aca="false">-D145</f>
        <v>-0.102855435305276</v>
      </c>
      <c r="E173" s="61" t="n">
        <f aca="false">E145</f>
        <v>0.0656682347812505</v>
      </c>
      <c r="F173" s="61" t="n">
        <f aca="false">F145</f>
        <v>0.0161386158857814</v>
      </c>
      <c r="G173" s="61" t="n">
        <f aca="false">G145</f>
        <v>-0.0330097116924904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-0.0115060523612361</v>
      </c>
      <c r="D174" s="32" t="n">
        <f aca="false">-D146</f>
        <v>-0.103095315828972</v>
      </c>
      <c r="E174" s="32" t="n">
        <f aca="false">E146</f>
        <v>0.0656938349906591</v>
      </c>
      <c r="F174" s="32" t="n">
        <f aca="false">F146</f>
        <v>0.0161386158857814</v>
      </c>
      <c r="G174" s="32" t="n">
        <f aca="false">G146</f>
        <v>-0.0327689173137672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-0.0113398228975133</v>
      </c>
      <c r="D175" s="61" t="n">
        <f aca="false">-D147</f>
        <v>-0.103166836707571</v>
      </c>
      <c r="E175" s="61" t="n">
        <f aca="false">E147</f>
        <v>0.0660417161616187</v>
      </c>
      <c r="F175" s="61" t="n">
        <f aca="false">F147</f>
        <v>0.0161386158857814</v>
      </c>
      <c r="G175" s="61" t="n">
        <f aca="false">G147</f>
        <v>-0.0323263275576838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5" zoomScaleNormal="65" zoomScalePageLayoutView="100" workbookViewId="0">
      <selection pane="topLeft" activeCell="AA37" activeCellId="0" sqref="AA37"/>
    </sheetView>
  </sheetViews>
  <sheetFormatPr defaultColWidth="9.28906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73.7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5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5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5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5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5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5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8.54410397148715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8.98192292529924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9.40142713127629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8.97581800935423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high_v2_m!B2+temporary_pension_bonus_high!B2</f>
        <v>17739542.6683295</v>
      </c>
      <c r="G14" s="160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high_v2_m!J2</f>
        <v>0</v>
      </c>
      <c r="K14" s="161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high_v2_m!B3+temporary_pension_bonus_high!B3</f>
        <v>20424458.4543804</v>
      </c>
      <c r="G15" s="162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high_v2_m!J3</f>
        <v>0</v>
      </c>
      <c r="K15" s="163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high_v2_m!B4+temporary_pension_bonus_high!B4</f>
        <v>19770972.3841794</v>
      </c>
      <c r="G16" s="162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high_v2_m!J4</f>
        <v>0</v>
      </c>
      <c r="K16" s="163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SUM(high_v5_m!C4:J4)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high_v2_m!B5+temporary_pension_bonus_high!B5</f>
        <v>21368066.5344648</v>
      </c>
      <c r="G17" s="162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high_v2_m!J5</f>
        <v>0</v>
      </c>
      <c r="K17" s="163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SUM(high_v5_m!C5:J5)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high_v2_m!B6+temporary_pension_bonus_high!B6</f>
        <v>18728958.0861916</v>
      </c>
      <c r="G18" s="160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high_v2_m!J6</f>
        <v>0</v>
      </c>
      <c r="K18" s="161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SUM(high_v5_m!C6:J6)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high_v2_m!B7+temporary_pension_bonus_high!B7</f>
        <v>19344977.1486059</v>
      </c>
      <c r="G19" s="162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high_v2_m!J7</f>
        <v>0</v>
      </c>
      <c r="K19" s="163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SUM(high_v5_m!C7:J7)</f>
        <v>2801537.62062767</v>
      </c>
      <c r="O19" s="164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high_v2_m!D8+temporary_pension_bonus_high!B8</f>
        <v>18490578.4951819</v>
      </c>
      <c r="G20" s="163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high_v2_m!J8</f>
        <v>0</v>
      </c>
      <c r="K20" s="163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SUM(high_v5_m!C8:J8)</f>
        <v>2450156.14160319</v>
      </c>
      <c r="O20" s="164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high_v2_m!D9+temporary_pension_bonus_high!B9</f>
        <v>20211224.0737834</v>
      </c>
      <c r="G21" s="163" t="n">
        <f aca="false">high_v2_m!E9+temporary_pension_bonus_high!B9</f>
        <v>19412006.6509146</v>
      </c>
      <c r="H21" s="67" t="n">
        <f aca="false">F21-J21</f>
        <v>20187886.2115421</v>
      </c>
      <c r="I21" s="67" t="n">
        <f aca="false">G21-K21</f>
        <v>19389368.9245406</v>
      </c>
      <c r="J21" s="163" t="n">
        <f aca="false">high_v2_m!J9</f>
        <v>23337.8622412895</v>
      </c>
      <c r="K21" s="163" t="n">
        <f aca="false">high_v2_m!K9</f>
        <v>22637.7263740508</v>
      </c>
      <c r="L21" s="67" t="n">
        <f aca="false">H21-I21</f>
        <v>798517.287001561</v>
      </c>
      <c r="M21" s="67" t="n">
        <f aca="false">J21-K21</f>
        <v>700.135867238689</v>
      </c>
      <c r="N21" s="163" t="n">
        <f aca="false">SUM(high_v5_m!C9:J9)</f>
        <v>3892938.68981568</v>
      </c>
      <c r="O21" s="164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124546.091300928</v>
      </c>
      <c r="W21" s="67" t="n">
        <f aca="false">M21*5.5017049523</f>
        <v>3851.94096806995</v>
      </c>
      <c r="X21" s="67" t="n">
        <f aca="false">N21*5.1890047538+L21*5.5017049523</f>
        <v>24593683.8800992</v>
      </c>
      <c r="Y21" s="67" t="n">
        <f aca="false">N21*5.1890047538</f>
        <v>20200477.3677055</v>
      </c>
      <c r="Z21" s="67" t="n">
        <f aca="false">L21*5.5017049523</f>
        <v>4393206.51239365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high_v2_m!D10+temporary_pension_bonus_high!B10</f>
        <v>19447072.6958332</v>
      </c>
      <c r="G22" s="161" t="n">
        <f aca="false">high_v2_m!E10+temporary_pension_bonus_high!B10</f>
        <v>18675924.4816006</v>
      </c>
      <c r="H22" s="8" t="n">
        <f aca="false">F22-J22</f>
        <v>19390315.1313607</v>
      </c>
      <c r="I22" s="8" t="n">
        <f aca="false">G22-K22</f>
        <v>18620869.6440623</v>
      </c>
      <c r="J22" s="161" t="n">
        <f aca="false">high_v2_m!J10</f>
        <v>56757.5644724725</v>
      </c>
      <c r="K22" s="161" t="n">
        <f aca="false">high_v2_m!K10</f>
        <v>55054.8375382983</v>
      </c>
      <c r="L22" s="8" t="n">
        <f aca="false">H22-I22</f>
        <v>769445.487298366</v>
      </c>
      <c r="M22" s="8" t="n">
        <f aca="false">J22-K22</f>
        <v>1702.72693417418</v>
      </c>
      <c r="N22" s="161" t="n">
        <f aca="false">SUM(high_v5_m!C10:J10)</f>
        <v>4222415.9294058</v>
      </c>
      <c r="O22" s="165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302895.472332528</v>
      </c>
      <c r="W22" s="8" t="n">
        <f aca="false">M22*5.5017049523</f>
        <v>9367.90120616067</v>
      </c>
      <c r="X22" s="8" t="n">
        <f aca="false">N22*5.1890047538+L22*5.5017049523</f>
        <v>26143398.3782018</v>
      </c>
      <c r="Y22" s="8" t="n">
        <f aca="false">N22*5.1890047538</f>
        <v>21910136.3302075</v>
      </c>
      <c r="Z22" s="8" t="n">
        <f aca="false">L22*5.5017049523</f>
        <v>4233262.04799431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high_v2_m!D11+temporary_pension_bonus_high!B11</f>
        <v>20775147.0783975</v>
      </c>
      <c r="G23" s="163" t="n">
        <f aca="false">high_v2_m!E11+temporary_pension_bonus_high!B11</f>
        <v>19949897.5684003</v>
      </c>
      <c r="H23" s="67" t="n">
        <f aca="false">F23-J23</f>
        <v>20671257.9892679</v>
      </c>
      <c r="I23" s="67" t="n">
        <f aca="false">G23-K23</f>
        <v>19849125.1519446</v>
      </c>
      <c r="J23" s="163" t="n">
        <f aca="false">high_v2_m!J11</f>
        <v>103889.089129635</v>
      </c>
      <c r="K23" s="163" t="n">
        <f aca="false">high_v2_m!K11</f>
        <v>100772.416455746</v>
      </c>
      <c r="L23" s="67" t="n">
        <f aca="false">H23-I23</f>
        <v>822132.837323323</v>
      </c>
      <c r="M23" s="67" t="n">
        <f aca="false">J23-K23</f>
        <v>3116.67267388906</v>
      </c>
      <c r="N23" s="163" t="n">
        <f aca="false">SUM(high_v5_m!C11:J11)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554420.102669817</v>
      </c>
      <c r="W23" s="67" t="n">
        <f aca="false">M23*5.5017049523</f>
        <v>17147.0134846335</v>
      </c>
      <c r="X23" s="67" t="n">
        <f aca="false">N23*5.1890047538+L23*5.5017049523</f>
        <v>24590916.7483443</v>
      </c>
      <c r="Y23" s="67" t="n">
        <f aca="false">N23*5.1890047538</f>
        <v>20067784.4457941</v>
      </c>
      <c r="Z23" s="67" t="n">
        <f aca="false">L23*5.5017049523</f>
        <v>4523132.30255018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high_v2_m!D12+temporary_pension_bonus_high!B12</f>
        <v>19952060.064694</v>
      </c>
      <c r="G24" s="163" t="n">
        <f aca="false">high_v2_m!E12+temporary_pension_bonus_high!B12</f>
        <v>19158904.9510581</v>
      </c>
      <c r="H24" s="67" t="n">
        <f aca="false">F24-J24</f>
        <v>19829272.5280325</v>
      </c>
      <c r="I24" s="67" t="n">
        <f aca="false">G24-K24</f>
        <v>19039801.0404965</v>
      </c>
      <c r="J24" s="163" t="n">
        <f aca="false">high_v2_m!J12</f>
        <v>122787.536661513</v>
      </c>
      <c r="K24" s="163" t="n">
        <f aca="false">high_v2_m!K12</f>
        <v>119103.910561667</v>
      </c>
      <c r="L24" s="67" t="n">
        <f aca="false">H24-I24</f>
        <v>789471.487536013</v>
      </c>
      <c r="M24" s="67" t="n">
        <f aca="false">J24-K24</f>
        <v>3683.62609984539</v>
      </c>
      <c r="N24" s="163" t="n">
        <f aca="false">SUM(high_v5_m!C12:J12)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655274.574575422</v>
      </c>
      <c r="W24" s="67" t="n">
        <f aca="false">M24*5.5017049523</f>
        <v>20266.2239559409</v>
      </c>
      <c r="X24" s="67" t="n">
        <f aca="false">N24*5.1890047538+L24*5.5017049523</f>
        <v>22561362.5036254</v>
      </c>
      <c r="Y24" s="67" t="n">
        <f aca="false">N24*5.1890047538</f>
        <v>18217923.3109489</v>
      </c>
      <c r="Z24" s="67" t="n">
        <f aca="false">L24*5.5017049523</f>
        <v>4343439.19267653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high_v2_m!D13+temporary_pension_bonus_high!B13</f>
        <v>21739517.2680878</v>
      </c>
      <c r="G25" s="163" t="n">
        <f aca="false">high_v2_m!E13+temporary_pension_bonus_high!B13</f>
        <v>20873490.2917243</v>
      </c>
      <c r="H25" s="67" t="n">
        <f aca="false">F25-J25</f>
        <v>21568850.3023212</v>
      </c>
      <c r="I25" s="67" t="n">
        <f aca="false">G25-K25</f>
        <v>20707943.3349307</v>
      </c>
      <c r="J25" s="163" t="n">
        <f aca="false">high_v2_m!J13</f>
        <v>170666.965766591</v>
      </c>
      <c r="K25" s="163" t="n">
        <f aca="false">high_v2_m!K13</f>
        <v>165546.956793594</v>
      </c>
      <c r="L25" s="67" t="n">
        <f aca="false">H25-I25</f>
        <v>860906.967390519</v>
      </c>
      <c r="M25" s="67" t="n">
        <f aca="false">J25-K25</f>
        <v>5120.00897299775</v>
      </c>
      <c r="N25" s="163" t="n">
        <f aca="false">SUM(high_v5_m!C13:J13)</f>
        <v>3990735.76895413</v>
      </c>
      <c r="O25" s="166" t="n">
        <v>124728426.724285</v>
      </c>
      <c r="Q25" s="67" t="n">
        <f aca="false">I25*5.5017049523</f>
        <v>113928994.397736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910790.512029508</v>
      </c>
      <c r="W25" s="67" t="n">
        <f aca="false">M25*5.5017049523</f>
        <v>28168.7787225621</v>
      </c>
      <c r="X25" s="67" t="n">
        <f aca="false">N25*5.1890047538+L25*5.5017049523</f>
        <v>25444403.0022247</v>
      </c>
      <c r="Y25" s="67" t="n">
        <f aca="false">N25*5.1890047538</f>
        <v>20707946.8762627</v>
      </c>
      <c r="Z25" s="67" t="n">
        <f aca="false">L25*5.5017049523</f>
        <v>4736456.12596199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high_v2_m!D14+temporary_pension_bonus_high!B14</f>
        <v>20224172.2998485</v>
      </c>
      <c r="G26" s="161" t="n">
        <f aca="false">high_v2_m!E14+temporary_pension_bonus_high!B14</f>
        <v>19419204.7318828</v>
      </c>
      <c r="H26" s="8" t="n">
        <f aca="false">F26-J26</f>
        <v>20041255.4551286</v>
      </c>
      <c r="I26" s="8" t="n">
        <f aca="false">G26-K26</f>
        <v>19241775.3925045</v>
      </c>
      <c r="J26" s="161" t="n">
        <f aca="false">high_v2_m!J14</f>
        <v>182916.844719855</v>
      </c>
      <c r="K26" s="161" t="n">
        <f aca="false">high_v2_m!K14</f>
        <v>177429.339378259</v>
      </c>
      <c r="L26" s="8" t="n">
        <f aca="false">H26-I26</f>
        <v>799480.062624149</v>
      </c>
      <c r="M26" s="8" t="n">
        <f aca="false">J26-K26</f>
        <v>5487.50534159565</v>
      </c>
      <c r="N26" s="161" t="n">
        <f aca="false">SUM(high_v5_m!C14:J14)</f>
        <v>4233942.08809355</v>
      </c>
      <c r="O26" s="5"/>
      <c r="P26" s="5"/>
      <c r="Q26" s="8" t="n">
        <f aca="false">I26*5.5017049523</f>
        <v>105862570.967986</v>
      </c>
      <c r="R26" s="8"/>
      <c r="S26" s="8"/>
      <c r="T26" s="5"/>
      <c r="U26" s="5"/>
      <c r="V26" s="8" t="n">
        <f aca="false">K26*5.5017049523</f>
        <v>976163.875140687</v>
      </c>
      <c r="W26" s="8" t="n">
        <f aca="false">M26*5.5017049523</f>
        <v>30190.6353136295</v>
      </c>
      <c r="X26" s="8" t="n">
        <f aca="false">N26*5.1890047538+L26*5.5017049523</f>
        <v>26368449.0422357</v>
      </c>
      <c r="Y26" s="8" t="n">
        <f aca="false">N26*5.1890047538</f>
        <v>21969945.6224313</v>
      </c>
      <c r="Z26" s="8" t="n">
        <f aca="false">L26*5.5017049523</f>
        <v>4398503.4198044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high_v2_m!D15+temporary_pension_bonus_high!B15</f>
        <v>20300992.4638024</v>
      </c>
      <c r="G27" s="163" t="n">
        <f aca="false">high_v2_m!E15+temporary_pension_bonus_high!B15</f>
        <v>19504787.5795838</v>
      </c>
      <c r="H27" s="67" t="n">
        <f aca="false">F27-J27</f>
        <v>20090969.0362863</v>
      </c>
      <c r="I27" s="67" t="n">
        <f aca="false">G27-K27</f>
        <v>19301064.8548933</v>
      </c>
      <c r="J27" s="163" t="n">
        <f aca="false">high_v2_m!J15</f>
        <v>210023.427516025</v>
      </c>
      <c r="K27" s="163" t="n">
        <f aca="false">high_v2_m!K15</f>
        <v>203722.724690545</v>
      </c>
      <c r="L27" s="67" t="n">
        <f aca="false">H27-I27</f>
        <v>789904.181393083</v>
      </c>
      <c r="M27" s="67" t="n">
        <f aca="false">J27-K27</f>
        <v>6300.70282548075</v>
      </c>
      <c r="N27" s="163" t="n">
        <f aca="false">SUM(high_v5_m!C15:J15)</f>
        <v>3588608.991979</v>
      </c>
      <c r="O27" s="7"/>
      <c r="P27" s="7"/>
      <c r="Q27" s="67" t="n">
        <f aca="false">I27*5.5017049523</f>
        <v>106188764.09683</v>
      </c>
      <c r="R27" s="67"/>
      <c r="S27" s="67"/>
      <c r="T27" s="7"/>
      <c r="U27" s="7"/>
      <c r="V27" s="67" t="n">
        <f aca="false">K27*5.5017049523</f>
        <v>1120822.32332602</v>
      </c>
      <c r="W27" s="67" t="n">
        <f aca="false">M27*5.5017049523</f>
        <v>34664.6079379181</v>
      </c>
      <c r="X27" s="67" t="n">
        <f aca="false">N27*5.1890047538+L27*5.5017049523</f>
        <v>22967128.8655212</v>
      </c>
      <c r="Y27" s="67" t="n">
        <f aca="false">N27*5.1890047538</f>
        <v>18621309.1189084</v>
      </c>
      <c r="Z27" s="67" t="n">
        <f aca="false">L27*5.5017049523</f>
        <v>4345819.7466128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high_v2_m!D16+temporary_pension_bonus_high!B16</f>
        <v>19000737.8478045</v>
      </c>
      <c r="G28" s="163" t="n">
        <f aca="false">high_v2_m!E16+temporary_pension_bonus_high!B16</f>
        <v>18244381.851694</v>
      </c>
      <c r="H28" s="67" t="n">
        <f aca="false">F28-J28</f>
        <v>18766365.142201</v>
      </c>
      <c r="I28" s="67" t="n">
        <f aca="false">G28-K28</f>
        <v>18017040.3272586</v>
      </c>
      <c r="J28" s="163" t="n">
        <f aca="false">high_v2_m!J16</f>
        <v>234372.705603495</v>
      </c>
      <c r="K28" s="163" t="n">
        <f aca="false">high_v2_m!K16</f>
        <v>227341.52443539</v>
      </c>
      <c r="L28" s="67" t="n">
        <f aca="false">H28-I28</f>
        <v>749324.814942453</v>
      </c>
      <c r="M28" s="67" t="n">
        <f aca="false">J28-K28</f>
        <v>7031.18116810487</v>
      </c>
      <c r="N28" s="163" t="n">
        <f aca="false">SUM(high_v5_m!C16:J16)</f>
        <v>3273414.78527882</v>
      </c>
      <c r="O28" s="7"/>
      <c r="P28" s="7"/>
      <c r="Q28" s="67" t="n">
        <f aca="false">I28*5.5017049523</f>
        <v>99124439.9942674</v>
      </c>
      <c r="R28" s="67"/>
      <c r="S28" s="67"/>
      <c r="T28" s="7"/>
      <c r="U28" s="7"/>
      <c r="V28" s="67" t="n">
        <f aca="false">K28*5.5017049523</f>
        <v>1250765.99084962</v>
      </c>
      <c r="W28" s="67" t="n">
        <f aca="false">M28*5.5017049523</f>
        <v>38683.4842530811</v>
      </c>
      <c r="X28" s="67" t="n">
        <f aca="false">N28*5.1890047538+L28*5.5017049523</f>
        <v>21108328.9272212</v>
      </c>
      <c r="Y28" s="67" t="n">
        <f aca="false">N28*5.1890047538</f>
        <v>16985764.881971</v>
      </c>
      <c r="Z28" s="67" t="n">
        <f aca="false">L28*5.5017049523</f>
        <v>4122564.04525018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high_v2_m!D17+temporary_pension_bonus_high!B17</f>
        <v>17393533.630726</v>
      </c>
      <c r="G29" s="163" t="n">
        <f aca="false">high_v2_m!E17+temporary_pension_bonus_high!B17</f>
        <v>16702946.4229809</v>
      </c>
      <c r="H29" s="67" t="n">
        <f aca="false">F29-J29</f>
        <v>17151427.0490389</v>
      </c>
      <c r="I29" s="67" t="n">
        <f aca="false">G29-K29</f>
        <v>16468103.0387444</v>
      </c>
      <c r="J29" s="163" t="n">
        <f aca="false">high_v2_m!J17</f>
        <v>242106.581687126</v>
      </c>
      <c r="K29" s="163" t="n">
        <f aca="false">high_v2_m!K17</f>
        <v>234843.384236512</v>
      </c>
      <c r="L29" s="67" t="n">
        <f aca="false">H29-I29</f>
        <v>683324.010294542</v>
      </c>
      <c r="M29" s="67" t="n">
        <f aca="false">J29-K29</f>
        <v>7263.19745061378</v>
      </c>
      <c r="N29" s="163" t="n">
        <f aca="false">SUM(high_v5_m!C17:J17)</f>
        <v>3038125.44366606</v>
      </c>
      <c r="O29" s="7"/>
      <c r="P29" s="7"/>
      <c r="Q29" s="67" t="n">
        <f aca="false">I29*5.5017049523</f>
        <v>90602644.0432466</v>
      </c>
      <c r="R29" s="67"/>
      <c r="S29" s="67"/>
      <c r="T29" s="7"/>
      <c r="U29" s="7"/>
      <c r="V29" s="67" t="n">
        <f aca="false">K29*5.5017049523</f>
        <v>1292039.01006891</v>
      </c>
      <c r="W29" s="67" t="n">
        <f aca="false">M29*5.5017049523</f>
        <v>39959.9693835746</v>
      </c>
      <c r="X29" s="67" t="n">
        <f aca="false">N29*5.1890047538+L29*5.5017049523</f>
        <v>19524294.4612869</v>
      </c>
      <c r="Y29" s="67" t="n">
        <f aca="false">N29*5.1890047538</f>
        <v>15764847.3698239</v>
      </c>
      <c r="Z29" s="67" t="n">
        <f aca="false">L29*5.5017049523</f>
        <v>3759447.09146298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high_v2_m!D18+temporary_pension_bonus_high!B18</f>
        <v>17233436.6648782</v>
      </c>
      <c r="G30" s="161" t="n">
        <f aca="false">high_v2_m!E18+temporary_pension_bonus_high!B18</f>
        <v>16548473.7818654</v>
      </c>
      <c r="H30" s="8" t="n">
        <f aca="false">F30-J30</f>
        <v>17037846.0978157</v>
      </c>
      <c r="I30" s="8" t="n">
        <f aca="false">G30-K30</f>
        <v>16358750.9318148</v>
      </c>
      <c r="J30" s="161" t="n">
        <f aca="false">high_v2_m!J18</f>
        <v>195590.567062491</v>
      </c>
      <c r="K30" s="161" t="n">
        <f aca="false">high_v2_m!K18</f>
        <v>189722.850050616</v>
      </c>
      <c r="L30" s="8" t="n">
        <f aca="false">H30-I30</f>
        <v>679095.166000934</v>
      </c>
      <c r="M30" s="8" t="n">
        <f aca="false">J30-K30</f>
        <v>5867.71701187475</v>
      </c>
      <c r="N30" s="161" t="n">
        <f aca="false">SUM(high_v5_m!C18:J18)</f>
        <v>3559515.16025304</v>
      </c>
      <c r="O30" s="5"/>
      <c r="P30" s="5"/>
      <c r="Q30" s="8" t="n">
        <f aca="false">I30*5.5017049523</f>
        <v>90001021.0150076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22206522.3256465</v>
      </c>
      <c r="Y30" s="8" t="n">
        <f aca="false">N30*5.1890047538</f>
        <v>18470341.0877762</v>
      </c>
      <c r="Z30" s="8" t="n">
        <f aca="false">L30*5.5017049523</f>
        <v>3736181.23787033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high_v2_m!D19+temporary_pension_bonus_high!B19</f>
        <v>17413854.1172612</v>
      </c>
      <c r="G31" s="163" t="n">
        <f aca="false">high_v2_m!E19+temporary_pension_bonus_high!B19</f>
        <v>16720610.0546102</v>
      </c>
      <c r="H31" s="67" t="n">
        <f aca="false">F31-J31</f>
        <v>17224353.8851989</v>
      </c>
      <c r="I31" s="67" t="n">
        <f aca="false">G31-K31</f>
        <v>16536794.8295097</v>
      </c>
      <c r="J31" s="163" t="n">
        <f aca="false">high_v2_m!J19</f>
        <v>189500.232062338</v>
      </c>
      <c r="K31" s="163" t="n">
        <f aca="false">high_v2_m!K19</f>
        <v>183815.225100467</v>
      </c>
      <c r="L31" s="67" t="n">
        <f aca="false">H31-I31</f>
        <v>687559.055689147</v>
      </c>
      <c r="M31" s="67" t="n">
        <f aca="false">J31-K31</f>
        <v>5685.00696187009</v>
      </c>
      <c r="N31" s="163" t="n">
        <f aca="false">SUM(high_v5_m!C19:J19)</f>
        <v>3292886.12995688</v>
      </c>
      <c r="O31" s="7"/>
      <c r="P31" s="7"/>
      <c r="Q31" s="67" t="n">
        <f aca="false">I31*5.5017049523</f>
        <v>90980566.0086826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20869548.843752</v>
      </c>
      <c r="Y31" s="67" t="n">
        <f aca="false">N31*5.1890047538</f>
        <v>17086801.7820684</v>
      </c>
      <c r="Z31" s="67" t="n">
        <f aca="false">L31*5.5017049523</f>
        <v>3782747.06168369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high_v2_m!D20+temporary_pension_bonus_high!B20</f>
        <v>17894261.1122384</v>
      </c>
      <c r="G32" s="163" t="n">
        <f aca="false">high_v2_m!E20+temporary_pension_bonus_high!B20</f>
        <v>17179887.7473061</v>
      </c>
      <c r="H32" s="67" t="n">
        <f aca="false">F32-J32</f>
        <v>17689447.2640978</v>
      </c>
      <c r="I32" s="67" t="n">
        <f aca="false">G32-K32</f>
        <v>16981218.3146097</v>
      </c>
      <c r="J32" s="163" t="n">
        <f aca="false">high_v2_m!J20</f>
        <v>204813.848140602</v>
      </c>
      <c r="K32" s="163" t="n">
        <f aca="false">high_v2_m!K20</f>
        <v>198669.432696384</v>
      </c>
      <c r="L32" s="67" t="n">
        <f aca="false">H32-I32</f>
        <v>708228.949488133</v>
      </c>
      <c r="M32" s="67" t="n">
        <f aca="false">J32-K32</f>
        <v>6144.41544421803</v>
      </c>
      <c r="N32" s="163" t="n">
        <f aca="false">SUM(high_v5_m!C20:J20)</f>
        <v>3222133.25828742</v>
      </c>
      <c r="O32" s="7"/>
      <c r="P32" s="7"/>
      <c r="Q32" s="67" t="n">
        <f aca="false">I32*5.5017049523</f>
        <v>93425652.8975757</v>
      </c>
      <c r="R32" s="67"/>
      <c r="S32" s="67"/>
      <c r="T32" s="7"/>
      <c r="U32" s="7"/>
      <c r="V32" s="67" t="n">
        <f aca="false">K32*5.5017049523</f>
        <v>1093020.60173633</v>
      </c>
      <c r="W32" s="67" t="n">
        <f aca="false">M32*5.5017049523</f>
        <v>33804.7608784429</v>
      </c>
      <c r="X32" s="67" t="n">
        <f aca="false">N32*5.1890047538+L32*5.5017049523</f>
        <v>20616131.5133916</v>
      </c>
      <c r="Y32" s="67" t="n">
        <f aca="false">N32*5.1890047538</f>
        <v>16719664.7946305</v>
      </c>
      <c r="Z32" s="67" t="n">
        <f aca="false">L32*5.5017049523</f>
        <v>3896466.71876109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high_v2_m!D21+temporary_pension_bonus_high!B21</f>
        <v>17598896.9328253</v>
      </c>
      <c r="G33" s="163" t="n">
        <f aca="false">high_v2_m!E21+temporary_pension_bonus_high!B21</f>
        <v>16896715.3071237</v>
      </c>
      <c r="H33" s="67" t="n">
        <f aca="false">F33-J33</f>
        <v>17375792.2409077</v>
      </c>
      <c r="I33" s="67" t="n">
        <f aca="false">G33-K33</f>
        <v>16680303.7559636</v>
      </c>
      <c r="J33" s="163" t="n">
        <f aca="false">high_v2_m!J21</f>
        <v>223104.691917559</v>
      </c>
      <c r="K33" s="163" t="n">
        <f aca="false">high_v2_m!K21</f>
        <v>216411.551160032</v>
      </c>
      <c r="L33" s="67" t="n">
        <f aca="false">H33-I33</f>
        <v>695488.484944077</v>
      </c>
      <c r="M33" s="67" t="n">
        <f aca="false">J33-K33</f>
        <v>6693.14075752671</v>
      </c>
      <c r="N33" s="163" t="n">
        <f aca="false">SUM(high_v5_m!C21:J21)</f>
        <v>3292135.92902713</v>
      </c>
      <c r="O33" s="7"/>
      <c r="P33" s="7"/>
      <c r="Q33" s="67" t="n">
        <f aca="false">I33*5.5017049523</f>
        <v>91770109.7800533</v>
      </c>
      <c r="R33" s="67"/>
      <c r="S33" s="67"/>
      <c r="T33" s="7"/>
      <c r="U33" s="7"/>
      <c r="V33" s="67" t="n">
        <f aca="false">K33*5.5017049523</f>
        <v>1190632.50275207</v>
      </c>
      <c r="W33" s="67" t="n">
        <f aca="false">M33*5.5017049523</f>
        <v>36823.6856521257</v>
      </c>
      <c r="X33" s="67" t="n">
        <f aca="false">N33*5.1890047538+L33*5.5017049523</f>
        <v>20909281.427762</v>
      </c>
      <c r="Y33" s="67" t="n">
        <f aca="false">N33*5.1890047538</f>
        <v>17082908.9858776</v>
      </c>
      <c r="Z33" s="67" t="n">
        <f aca="false">L33*5.5017049523</f>
        <v>3826372.44188445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high_v2_m!D22+temporary_pension_bonus_high!B22</f>
        <v>20104368.7407</v>
      </c>
      <c r="G34" s="161" t="n">
        <f aca="false">high_v2_m!E22+temporary_pension_bonus_high!B22</f>
        <v>19385143.1547848</v>
      </c>
      <c r="H34" s="8" t="n">
        <f aca="false">F34-J34</f>
        <v>19855162.8234812</v>
      </c>
      <c r="I34" s="8" t="n">
        <f aca="false">G34-K34</f>
        <v>19143413.4150825</v>
      </c>
      <c r="J34" s="161" t="n">
        <f aca="false">high_v2_m!J22</f>
        <v>249205.917218801</v>
      </c>
      <c r="K34" s="161" t="n">
        <f aca="false">high_v2_m!K22</f>
        <v>241729.739702237</v>
      </c>
      <c r="L34" s="8" t="n">
        <f aca="false">H34-I34</f>
        <v>711749.408398636</v>
      </c>
      <c r="M34" s="8" t="n">
        <f aca="false">J34-K34</f>
        <v>7476.177516564</v>
      </c>
      <c r="N34" s="161" t="n">
        <f aca="false">SUM(high_v5_m!C22:J22)</f>
        <v>3802902.90237036</v>
      </c>
      <c r="O34" s="5"/>
      <c r="P34" s="5"/>
      <c r="Q34" s="8" t="n">
        <f aca="false">I34*5.5017049523</f>
        <v>105321412.389686</v>
      </c>
      <c r="R34" s="8"/>
      <c r="S34" s="8"/>
      <c r="T34" s="5"/>
      <c r="U34" s="5"/>
      <c r="V34" s="8" t="n">
        <f aca="false">K34*5.5017049523</f>
        <v>1329925.70603799</v>
      </c>
      <c r="W34" s="8" t="n">
        <f aca="false">M34*5.5017049523</f>
        <v>41131.7228671541</v>
      </c>
      <c r="X34" s="8" t="n">
        <f aca="false">N34*5.1890047538+L34*5.5017049523</f>
        <v>23649116.483623</v>
      </c>
      <c r="Y34" s="8" t="n">
        <f aca="false">N34*5.1890047538</f>
        <v>19733281.2386396</v>
      </c>
      <c r="Z34" s="8" t="n">
        <f aca="false">L34*5.5017049523</f>
        <v>3915835.24498337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high_v2_m!D23+temporary_pension_bonus_high!B23</f>
        <v>18635203.988218</v>
      </c>
      <c r="G35" s="163" t="n">
        <f aca="false">high_v2_m!E23+temporary_pension_bonus_high!B23</f>
        <v>17901834.4003076</v>
      </c>
      <c r="H35" s="67" t="n">
        <f aca="false">F35-J35</f>
        <v>18327781.4758596</v>
      </c>
      <c r="I35" s="67" t="n">
        <f aca="false">G35-K35</f>
        <v>17603634.5633199</v>
      </c>
      <c r="J35" s="163" t="n">
        <f aca="false">high_v2_m!J23</f>
        <v>307422.512358391</v>
      </c>
      <c r="K35" s="163" t="n">
        <f aca="false">high_v2_m!K23</f>
        <v>298199.836987639</v>
      </c>
      <c r="L35" s="67" t="n">
        <f aca="false">H35-I35</f>
        <v>724146.912539721</v>
      </c>
      <c r="M35" s="67" t="n">
        <f aca="false">J35-K35</f>
        <v>9222.67537075171</v>
      </c>
      <c r="N35" s="163" t="n">
        <f aca="false">SUM(high_v5_m!C23:J23)</f>
        <v>2966127.70886977</v>
      </c>
      <c r="O35" s="7"/>
      <c r="P35" s="7"/>
      <c r="Q35" s="67" t="n">
        <f aca="false">I35*5.5017049523</f>
        <v>96850003.4554966</v>
      </c>
      <c r="R35" s="67"/>
      <c r="S35" s="67"/>
      <c r="T35" s="7"/>
      <c r="U35" s="7"/>
      <c r="V35" s="67" t="n">
        <f aca="false">K35*5.5017049523</f>
        <v>1640607.51992995</v>
      </c>
      <c r="W35" s="67" t="n">
        <f aca="false">M35*5.5017049523</f>
        <v>50740.4387607199</v>
      </c>
      <c r="X35" s="67" t="n">
        <f aca="false">N35*5.1890047538+L35*5.5017049523</f>
        <v>19375293.4366157</v>
      </c>
      <c r="Y35" s="67" t="n">
        <f aca="false">N35*5.1890047538</f>
        <v>15391250.7817032</v>
      </c>
      <c r="Z35" s="67" t="n">
        <f aca="false">L35*5.5017049523</f>
        <v>3984042.65491254</v>
      </c>
      <c r="AA35" s="67" t="n">
        <f aca="false">IFE_cost_high!B23*3</f>
        <v>1999008.12147</v>
      </c>
      <c r="AB35" s="67" t="n">
        <f aca="false">AA35*$AC$13</f>
        <v>17942733.0975358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high_v2_m!D24+temporary_pension_bonus_high!B24</f>
        <v>18537797.0180183</v>
      </c>
      <c r="G36" s="163" t="n">
        <f aca="false">high_v2_m!E24+temporary_pension_bonus_high!B24</f>
        <v>17806293.156528</v>
      </c>
      <c r="H36" s="67" t="n">
        <f aca="false">F36-J36</f>
        <v>18218204.110201</v>
      </c>
      <c r="I36" s="67" t="n">
        <f aca="false">G36-K36</f>
        <v>17496288.0359451</v>
      </c>
      <c r="J36" s="163" t="n">
        <f aca="false">high_v2_m!J24</f>
        <v>319592.907817344</v>
      </c>
      <c r="K36" s="163" t="n">
        <f aca="false">high_v2_m!K24</f>
        <v>310005.120582824</v>
      </c>
      <c r="L36" s="67" t="n">
        <f aca="false">H36-I36</f>
        <v>721916.074255843</v>
      </c>
      <c r="M36" s="67" t="n">
        <f aca="false">J36-K36</f>
        <v>9587.78723452036</v>
      </c>
      <c r="N36" s="163" t="n">
        <f aca="false">SUM(high_v5_m!C24:J24)</f>
        <v>2955506.1594936</v>
      </c>
      <c r="O36" s="7"/>
      <c r="P36" s="7"/>
      <c r="Q36" s="67" t="n">
        <f aca="false">I36*5.5017049523</f>
        <v>96259414.5342266</v>
      </c>
      <c r="R36" s="67"/>
      <c r="S36" s="67"/>
      <c r="T36" s="7"/>
      <c r="U36" s="7"/>
      <c r="V36" s="67" t="n">
        <f aca="false">K36*5.5017049523</f>
        <v>1705556.70714888</v>
      </c>
      <c r="W36" s="67" t="n">
        <f aca="false">M36*5.5017049523</f>
        <v>52749.1765097594</v>
      </c>
      <c r="X36" s="67" t="n">
        <f aca="false">N36*5.1890047538+L36*5.5017049523</f>
        <v>19307904.7523758</v>
      </c>
      <c r="Y36" s="67" t="n">
        <f aca="false">N36*5.1890047538</f>
        <v>15336135.5114975</v>
      </c>
      <c r="Z36" s="67" t="n">
        <f aca="false">L36*5.5017049523</f>
        <v>3971769.24087834</v>
      </c>
      <c r="AA36" s="67" t="n">
        <f aca="false">IFE_cost_high!B24*3</f>
        <v>2709585.858</v>
      </c>
      <c r="AB36" s="67" t="n">
        <f aca="false">AA36*$AC$13</f>
        <v>24320749.5421279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high_v2_m!D25+temporary_pension_bonus_high!B25</f>
        <v>18029046.6032633</v>
      </c>
      <c r="G37" s="163" t="n">
        <f aca="false">high_v2_m!E25+temporary_pension_bonus_high!B25</f>
        <v>17316336.8916737</v>
      </c>
      <c r="H37" s="67" t="n">
        <f aca="false">F37-J37</f>
        <v>17711846.0722662</v>
      </c>
      <c r="I37" s="67" t="n">
        <f aca="false">G37-K37</f>
        <v>17008652.3766064</v>
      </c>
      <c r="J37" s="163" t="n">
        <f aca="false">high_v2_m!J25</f>
        <v>317200.530997173</v>
      </c>
      <c r="K37" s="163" t="n">
        <f aca="false">high_v2_m!K25</f>
        <v>307684.515067257</v>
      </c>
      <c r="L37" s="67" t="n">
        <f aca="false">H37-I37</f>
        <v>703193.695659708</v>
      </c>
      <c r="M37" s="67" t="n">
        <f aca="false">J37-K37</f>
        <v>9516.01592991524</v>
      </c>
      <c r="N37" s="163" t="n">
        <f aca="false">SUM(high_v5_m!C25:J25)</f>
        <v>2952016.38757781</v>
      </c>
      <c r="O37" s="7"/>
      <c r="P37" s="7"/>
      <c r="Q37" s="67" t="n">
        <f aca="false">I37*5.5017049523</f>
        <v>93576587.0123248</v>
      </c>
      <c r="R37" s="67"/>
      <c r="S37" s="67"/>
      <c r="T37" s="7"/>
      <c r="U37" s="7"/>
      <c r="V37" s="67" t="n">
        <f aca="false">K37*5.5017049523</f>
        <v>1692789.42029155</v>
      </c>
      <c r="W37" s="67" t="n">
        <f aca="false">M37*5.5017049523</f>
        <v>52354.3119677804</v>
      </c>
      <c r="X37" s="67" t="n">
        <f aca="false">N37*5.1890047538+L37*5.5017049523</f>
        <v>19186791.3062739</v>
      </c>
      <c r="Y37" s="67" t="n">
        <f aca="false">N37*5.1890047538</f>
        <v>15318027.0684368</v>
      </c>
      <c r="Z37" s="67" t="n">
        <f aca="false">L37*5.5017049523</f>
        <v>3868764.23783716</v>
      </c>
      <c r="AA37" s="67" t="n">
        <f aca="false">IFE_cost_high!B25*3</f>
        <v>818936.65919</v>
      </c>
      <c r="AB37" s="67" t="n">
        <f aca="false">AA37*$AC$13</f>
        <v>7350626.41407799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high_v2_m!D26+temporary_pension_bonus_high!B26</f>
        <v>17493647.6196316</v>
      </c>
      <c r="G38" s="161" t="n">
        <f aca="false">high_v2_m!E26+temporary_pension_bonus_high!B26</f>
        <v>16800328.3294117</v>
      </c>
      <c r="H38" s="8" t="n">
        <f aca="false">F38-J38</f>
        <v>17166959.0562635</v>
      </c>
      <c r="I38" s="8" t="n">
        <f aca="false">G38-K38</f>
        <v>16483440.4229447</v>
      </c>
      <c r="J38" s="161" t="n">
        <f aca="false">high_v2_m!J26</f>
        <v>326688.563368115</v>
      </c>
      <c r="K38" s="161" t="n">
        <f aca="false">high_v2_m!K26</f>
        <v>316887.906467071</v>
      </c>
      <c r="L38" s="8" t="n">
        <f aca="false">H38-I38</f>
        <v>683518.633318873</v>
      </c>
      <c r="M38" s="8" t="n">
        <f aca="false">J38-K38</f>
        <v>9800.65690104361</v>
      </c>
      <c r="N38" s="161" t="n">
        <f aca="false">SUM(high_v5_m!C26:J26)</f>
        <v>3386657.1648795</v>
      </c>
      <c r="O38" s="5"/>
      <c r="P38" s="5"/>
      <c r="Q38" s="8" t="n">
        <f aca="false">I38*5.5017049523</f>
        <v>90687025.8058566</v>
      </c>
      <c r="R38" s="8"/>
      <c r="S38" s="8"/>
      <c r="T38" s="5"/>
      <c r="U38" s="5"/>
      <c r="V38" s="8" t="n">
        <f aca="false">K38*5.5017049523</f>
        <v>1743423.76433387</v>
      </c>
      <c r="W38" s="8" t="n">
        <f aca="false">M38*5.5017049523</f>
        <v>53920.3226082648</v>
      </c>
      <c r="X38" s="8" t="n">
        <f aca="false">N38*5.1890047538+L38*5.5017049523</f>
        <v>21333897.9779703</v>
      </c>
      <c r="Y38" s="8" t="n">
        <f aca="false">N38*5.1890047538</f>
        <v>17573380.1280505</v>
      </c>
      <c r="Z38" s="8" t="n">
        <f aca="false">L38*5.5017049523</f>
        <v>3760517.84991977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high_v2_m!D27+temporary_pension_bonus_high!B27</f>
        <v>18045979.5563897</v>
      </c>
      <c r="G39" s="163" t="n">
        <f aca="false">high_v2_m!E27+temporary_pension_bonus_high!B27</f>
        <v>17329517.8379851</v>
      </c>
      <c r="H39" s="67" t="n">
        <f aca="false">F39-J39</f>
        <v>17688606.3017012</v>
      </c>
      <c r="I39" s="67" t="n">
        <f aca="false">G39-K39</f>
        <v>16982865.7809372</v>
      </c>
      <c r="J39" s="163" t="n">
        <f aca="false">high_v2_m!J27</f>
        <v>357373.254688486</v>
      </c>
      <c r="K39" s="163" t="n">
        <f aca="false">high_v2_m!K27</f>
        <v>346652.057047831</v>
      </c>
      <c r="L39" s="67" t="n">
        <f aca="false">H39-I39</f>
        <v>705740.52076396</v>
      </c>
      <c r="M39" s="67" t="n">
        <f aca="false">J39-K39</f>
        <v>10721.1976406546</v>
      </c>
      <c r="N39" s="163" t="n">
        <f aca="false">SUM(high_v5_m!C27:J27)</f>
        <v>2920270.0300548</v>
      </c>
      <c r="O39" s="7"/>
      <c r="P39" s="7"/>
      <c r="Q39" s="67" t="n">
        <f aca="false">I39*5.5017049523</f>
        <v>93434716.7712286</v>
      </c>
      <c r="R39" s="67"/>
      <c r="S39" s="67"/>
      <c r="T39" s="7"/>
      <c r="U39" s="7"/>
      <c r="V39" s="67" t="n">
        <f aca="false">K39*5.5017049523</f>
        <v>1907177.33898503</v>
      </c>
      <c r="W39" s="67" t="n">
        <f aca="false">M39*5.5017049523</f>
        <v>58984.8661541767</v>
      </c>
      <c r="X39" s="67" t="n">
        <f aca="false">N39*5.1890047538+L39*5.5017049523</f>
        <v>19036071.1864599</v>
      </c>
      <c r="Y39" s="67" t="n">
        <f aca="false">N39*5.1890047538</f>
        <v>15153295.068334</v>
      </c>
      <c r="Z39" s="67" t="n">
        <f aca="false">L39*5.5017049523</f>
        <v>3882776.11812586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high_v2_m!D28+temporary_pension_bonus_high!B28</f>
        <v>18600061.7045521</v>
      </c>
      <c r="G40" s="163" t="n">
        <f aca="false">high_v2_m!E28+temporary_pension_bonus_high!B28</f>
        <v>17860688.2399047</v>
      </c>
      <c r="H40" s="67" t="n">
        <f aca="false">F40-J40</f>
        <v>18215877.8393247</v>
      </c>
      <c r="I40" s="67" t="n">
        <f aca="false">G40-K40</f>
        <v>17488029.8906341</v>
      </c>
      <c r="J40" s="163" t="n">
        <f aca="false">high_v2_m!J28</f>
        <v>384183.865227422</v>
      </c>
      <c r="K40" s="163" t="n">
        <f aca="false">high_v2_m!K28</f>
        <v>372658.3492706</v>
      </c>
      <c r="L40" s="67" t="n">
        <f aca="false">H40-I40</f>
        <v>727847.948690604</v>
      </c>
      <c r="M40" s="67" t="n">
        <f aca="false">J40-K40</f>
        <v>11525.5159568227</v>
      </c>
      <c r="N40" s="163" t="n">
        <f aca="false">SUM(high_v5_m!C28:J28)</f>
        <v>3036939.01267621</v>
      </c>
      <c r="O40" s="7"/>
      <c r="P40" s="7"/>
      <c r="Q40" s="67" t="n">
        <f aca="false">I40*5.5017049523</f>
        <v>96213980.6552721</v>
      </c>
      <c r="R40" s="67"/>
      <c r="S40" s="67"/>
      <c r="T40" s="7"/>
      <c r="U40" s="7"/>
      <c r="V40" s="67" t="n">
        <f aca="false">K40*5.5017049523</f>
        <v>2050256.285698</v>
      </c>
      <c r="W40" s="67" t="n">
        <f aca="false">M40*5.5017049523</f>
        <v>63409.9882174639</v>
      </c>
      <c r="X40" s="67" t="n">
        <f aca="false">N40*5.1890047538+L40*5.5017049523</f>
        <v>19763095.63761</v>
      </c>
      <c r="Y40" s="67" t="n">
        <f aca="false">N40*5.1890047538</f>
        <v>15758690.9737776</v>
      </c>
      <c r="Z40" s="67" t="n">
        <f aca="false">L40*5.5017049523</f>
        <v>4004404.6638325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high_v2_m!D29+temporary_pension_bonus_high!B29</f>
        <v>19371565.3052784</v>
      </c>
      <c r="G41" s="163" t="n">
        <f aca="false">high_v2_m!E29+temporary_pension_bonus_high!B29</f>
        <v>18599160.8182626</v>
      </c>
      <c r="H41" s="67" t="n">
        <f aca="false">F41-J41</f>
        <v>18963520.2641449</v>
      </c>
      <c r="I41" s="67" t="n">
        <f aca="false">G41-K41</f>
        <v>18203357.1283631</v>
      </c>
      <c r="J41" s="163" t="n">
        <f aca="false">high_v2_m!J29</f>
        <v>408045.041133517</v>
      </c>
      <c r="K41" s="163" t="n">
        <f aca="false">high_v2_m!K29</f>
        <v>395803.689899512</v>
      </c>
      <c r="L41" s="67" t="n">
        <f aca="false">H41-I41</f>
        <v>760163.135781817</v>
      </c>
      <c r="M41" s="67" t="n">
        <f aca="false">J41-K41</f>
        <v>12241.3512340055</v>
      </c>
      <c r="N41" s="163" t="n">
        <f aca="false">SUM(high_v5_m!C29:J29)</f>
        <v>3139661.83064325</v>
      </c>
      <c r="O41" s="7"/>
      <c r="P41" s="7"/>
      <c r="Q41" s="67" t="n">
        <f aca="false">I41*5.5017049523</f>
        <v>100149500.061601</v>
      </c>
      <c r="R41" s="67"/>
      <c r="S41" s="67"/>
      <c r="T41" s="7"/>
      <c r="U41" s="7"/>
      <c r="V41" s="67" t="n">
        <f aca="false">K41*5.5017049523</f>
        <v>2177595.12085876</v>
      </c>
      <c r="W41" s="67" t="n">
        <f aca="false">M41*5.5017049523</f>
        <v>67348.3027069716</v>
      </c>
      <c r="X41" s="67" t="n">
        <f aca="false">N41*5.1890047538+L41*5.5017049523</f>
        <v>20473913.453219</v>
      </c>
      <c r="Y41" s="67" t="n">
        <f aca="false">N41*5.1890047538</f>
        <v>16291720.1645322</v>
      </c>
      <c r="Z41" s="67" t="n">
        <f aca="false">L41*5.5017049523</f>
        <v>4182193.28868672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high_v2_m!D30+temporary_pension_bonus_high!B30</f>
        <v>20015099.3323497</v>
      </c>
      <c r="G42" s="161" t="n">
        <f aca="false">high_v2_m!E30+temporary_pension_bonus_high!B30</f>
        <v>19216407.955829</v>
      </c>
      <c r="H42" s="8" t="n">
        <f aca="false">F42-J42</f>
        <v>19567915.2012569</v>
      </c>
      <c r="I42" s="8" t="n">
        <f aca="false">G42-K42</f>
        <v>18782639.348669</v>
      </c>
      <c r="J42" s="161" t="n">
        <f aca="false">high_v2_m!J30</f>
        <v>447184.131092813</v>
      </c>
      <c r="K42" s="161" t="n">
        <f aca="false">high_v2_m!K30</f>
        <v>433768.607160029</v>
      </c>
      <c r="L42" s="8" t="n">
        <f aca="false">H42-I42</f>
        <v>785275.852587923</v>
      </c>
      <c r="M42" s="8" t="n">
        <f aca="false">J42-K42</f>
        <v>13415.5239327844</v>
      </c>
      <c r="N42" s="161" t="n">
        <f aca="false">SUM(high_v5_m!C30:J30)</f>
        <v>3888966.40039248</v>
      </c>
      <c r="O42" s="5"/>
      <c r="P42" s="5"/>
      <c r="Q42" s="8" t="n">
        <f aca="false">I42*5.5017049523</f>
        <v>103336539.921837</v>
      </c>
      <c r="R42" s="8"/>
      <c r="S42" s="8"/>
      <c r="T42" s="5"/>
      <c r="U42" s="5"/>
      <c r="V42" s="8" t="n">
        <f aca="false">K42*5.5017049523</f>
        <v>2386466.8941646</v>
      </c>
      <c r="W42" s="8" t="n">
        <f aca="false">M42*5.5017049523</f>
        <v>73808.254458699</v>
      </c>
      <c r="X42" s="8" t="n">
        <f aca="false">N42*5.1890047538+L42*5.5017049523</f>
        <v>24500221.1861096</v>
      </c>
      <c r="Y42" s="8" t="n">
        <f aca="false">N42*5.1890047538</f>
        <v>20179865.139005</v>
      </c>
      <c r="Z42" s="8" t="n">
        <f aca="false">L42*5.5017049523</f>
        <v>4320356.04710458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high_v2_m!D31+temporary_pension_bonus_high!B31</f>
        <v>20622456.769471</v>
      </c>
      <c r="G43" s="163" t="n">
        <f aca="false">high_v2_m!E31+temporary_pension_bonus_high!B31</f>
        <v>19798557.4231105</v>
      </c>
      <c r="H43" s="67" t="n">
        <f aca="false">F43-J43</f>
        <v>20142180.7538152</v>
      </c>
      <c r="I43" s="67" t="n">
        <f aca="false">G43-K43</f>
        <v>19332689.6879243</v>
      </c>
      <c r="J43" s="163" t="n">
        <f aca="false">high_v2_m!J31</f>
        <v>480276.015655783</v>
      </c>
      <c r="K43" s="163" t="n">
        <f aca="false">high_v2_m!K31</f>
        <v>465867.73518611</v>
      </c>
      <c r="L43" s="67" t="n">
        <f aca="false">H43-I43</f>
        <v>809491.065890908</v>
      </c>
      <c r="M43" s="67" t="n">
        <f aca="false">J43-K43</f>
        <v>14408.2804696736</v>
      </c>
      <c r="N43" s="163" t="n">
        <f aca="false">SUM(high_v5_m!C31:J31)</f>
        <v>3286353.60288306</v>
      </c>
      <c r="O43" s="7"/>
      <c r="P43" s="7"/>
      <c r="Q43" s="67" t="n">
        <f aca="false">I43*5.5017049523</f>
        <v>106362754.597333</v>
      </c>
      <c r="R43" s="67"/>
      <c r="S43" s="67"/>
      <c r="T43" s="7"/>
      <c r="U43" s="7"/>
      <c r="V43" s="67" t="n">
        <f aca="false">K43*5.5017049523</f>
        <v>2563066.8257902</v>
      </c>
      <c r="W43" s="67" t="n">
        <f aca="false">M43*5.5017049523</f>
        <v>79270.1080141304</v>
      </c>
      <c r="X43" s="67" t="n">
        <f aca="false">N43*5.1890047538+L43*5.5017049523</f>
        <v>21506485.4740826</v>
      </c>
      <c r="Y43" s="67" t="n">
        <f aca="false">N43*5.1890047538</f>
        <v>17052904.468028</v>
      </c>
      <c r="Z43" s="67" t="n">
        <f aca="false">L43*5.5017049523</f>
        <v>4453581.00605462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high_v2_m!D32+temporary_pension_bonus_high!B32</f>
        <v>21213119.7821336</v>
      </c>
      <c r="G44" s="163" t="n">
        <f aca="false">high_v2_m!E32+temporary_pension_bonus_high!B32</f>
        <v>20363449.7988421</v>
      </c>
      <c r="H44" s="67" t="n">
        <f aca="false">F44-J44</f>
        <v>20687400.0296757</v>
      </c>
      <c r="I44" s="67" t="n">
        <f aca="false">G44-K44</f>
        <v>19853501.6389579</v>
      </c>
      <c r="J44" s="163" t="n">
        <f aca="false">high_v2_m!J32</f>
        <v>525719.752457899</v>
      </c>
      <c r="K44" s="163" t="n">
        <f aca="false">high_v2_m!K32</f>
        <v>509948.159884162</v>
      </c>
      <c r="L44" s="67" t="n">
        <f aca="false">H44-I44</f>
        <v>833898.390717756</v>
      </c>
      <c r="M44" s="67" t="n">
        <f aca="false">J44-K44</f>
        <v>15771.592573737</v>
      </c>
      <c r="N44" s="163" t="n">
        <f aca="false">SUM(high_v5_m!C32:J32)</f>
        <v>3381696.98354766</v>
      </c>
      <c r="O44" s="7"/>
      <c r="P44" s="7"/>
      <c r="Q44" s="67" t="n">
        <f aca="false">I44*5.5017049523</f>
        <v>109228108.287551</v>
      </c>
      <c r="R44" s="67"/>
      <c r="S44" s="67"/>
      <c r="T44" s="7"/>
      <c r="U44" s="7"/>
      <c r="V44" s="67" t="n">
        <f aca="false">K44*5.5017049523</f>
        <v>2805584.31665096</v>
      </c>
      <c r="W44" s="67" t="n">
        <f aca="false">M44*5.5017049523</f>
        <v>86770.6489685869</v>
      </c>
      <c r="X44" s="67" t="n">
        <f aca="false">N44*5.1890047538+L44*5.5017049523</f>
        <v>22135504.6294668</v>
      </c>
      <c r="Y44" s="67" t="n">
        <f aca="false">N44*5.1890047538</f>
        <v>17547641.7235399</v>
      </c>
      <c r="Z44" s="67" t="n">
        <f aca="false">L44*5.5017049523</f>
        <v>4587862.90592688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high_v2_m!D33+temporary_pension_bonus_high!B33</f>
        <v>21825378.7691174</v>
      </c>
      <c r="G45" s="163" t="n">
        <f aca="false">high_v2_m!E33+temporary_pension_bonus_high!B33</f>
        <v>20949711.9248059</v>
      </c>
      <c r="H45" s="67" t="n">
        <f aca="false">F45-J45</f>
        <v>21267254.8602396</v>
      </c>
      <c r="I45" s="67" t="n">
        <f aca="false">G45-K45</f>
        <v>20408331.7331945</v>
      </c>
      <c r="J45" s="163" t="n">
        <f aca="false">high_v2_m!J33</f>
        <v>558123.908877813</v>
      </c>
      <c r="K45" s="163" t="n">
        <f aca="false">high_v2_m!K33</f>
        <v>541380.191611478</v>
      </c>
      <c r="L45" s="67" t="n">
        <f aca="false">H45-I45</f>
        <v>858923.127045125</v>
      </c>
      <c r="M45" s="67" t="n">
        <f aca="false">J45-K45</f>
        <v>16743.7172663343</v>
      </c>
      <c r="N45" s="163" t="n">
        <f aca="false">SUM(high_v5_m!C33:J33)</f>
        <v>3486648.16397855</v>
      </c>
      <c r="O45" s="7"/>
      <c r="P45" s="7"/>
      <c r="Q45" s="67" t="n">
        <f aca="false">I45*5.5017049523</f>
        <v>112280619.764697</v>
      </c>
      <c r="R45" s="67"/>
      <c r="S45" s="67"/>
      <c r="T45" s="7"/>
      <c r="U45" s="7"/>
      <c r="V45" s="67" t="n">
        <f aca="false">K45*5.5017049523</f>
        <v>2978514.08126599</v>
      </c>
      <c r="W45" s="67" t="n">
        <f aca="false">M45*5.5017049523</f>
        <v>92118.9922041027</v>
      </c>
      <c r="X45" s="67" t="n">
        <f aca="false">N45*5.1890047538+L45*5.5017049523</f>
        <v>22817775.5194219</v>
      </c>
      <c r="Y45" s="67" t="n">
        <f aca="false">N45*5.1890047538</f>
        <v>18092233.8977128</v>
      </c>
      <c r="Z45" s="67" t="n">
        <f aca="false">L45*5.5017049523</f>
        <v>4725541.62170917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high_v2_m!D34+temporary_pension_bonus_high!B34</f>
        <v>22350358.600771</v>
      </c>
      <c r="G46" s="161" t="n">
        <f aca="false">high_v2_m!E34+temporary_pension_bonus_high!B34</f>
        <v>21452412.3211317</v>
      </c>
      <c r="H46" s="8" t="n">
        <f aca="false">F46-J46</f>
        <v>21752119.2345703</v>
      </c>
      <c r="I46" s="8" t="n">
        <f aca="false">G46-K46</f>
        <v>20872120.1359171</v>
      </c>
      <c r="J46" s="161" t="n">
        <f aca="false">high_v2_m!J34</f>
        <v>598239.366200691</v>
      </c>
      <c r="K46" s="161" t="n">
        <f aca="false">high_v2_m!K34</f>
        <v>580292.18521467</v>
      </c>
      <c r="L46" s="8" t="n">
        <f aca="false">H46-I46</f>
        <v>879999.098653212</v>
      </c>
      <c r="M46" s="8" t="n">
        <f aca="false">J46-K46</f>
        <v>17947.1809860208</v>
      </c>
      <c r="N46" s="161" t="n">
        <f aca="false">SUM(high_v5_m!C34:J34)</f>
        <v>4340620.15282925</v>
      </c>
      <c r="O46" s="5"/>
      <c r="P46" s="5"/>
      <c r="Q46" s="8" t="n">
        <f aca="false">I46*5.5017049523</f>
        <v>114832246.716775</v>
      </c>
      <c r="R46" s="8"/>
      <c r="S46" s="8"/>
      <c r="T46" s="5"/>
      <c r="U46" s="5"/>
      <c r="V46" s="8" t="n">
        <f aca="false">K46*5.5017049523</f>
        <v>3192596.38917654</v>
      </c>
      <c r="W46" s="8" t="n">
        <f aca="false">M46*5.5017049523</f>
        <v>98740.0945106152</v>
      </c>
      <c r="X46" s="8" t="n">
        <f aca="false">N46*5.1890047538+L46*5.5017049523</f>
        <v>27364994.006551</v>
      </c>
      <c r="Y46" s="8" t="n">
        <f aca="false">N46*5.1890047538</f>
        <v>22523498.6074711</v>
      </c>
      <c r="Z46" s="8" t="n">
        <f aca="false">L46*5.5017049523</f>
        <v>4841495.39907991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high_v2_m!D35+temporary_pension_bonus_high!B35</f>
        <v>22933006.3213376</v>
      </c>
      <c r="G47" s="163" t="n">
        <f aca="false">high_v2_m!E35+temporary_pension_bonus_high!B35</f>
        <v>22008444.6402452</v>
      </c>
      <c r="H47" s="67" t="n">
        <f aca="false">F47-J47</f>
        <v>22316124.435563</v>
      </c>
      <c r="I47" s="67" t="n">
        <f aca="false">G47-K47</f>
        <v>21410069.2110439</v>
      </c>
      <c r="J47" s="163" t="n">
        <f aca="false">high_v2_m!J35</f>
        <v>616881.885774585</v>
      </c>
      <c r="K47" s="163" t="n">
        <f aca="false">high_v2_m!K35</f>
        <v>598375.429201347</v>
      </c>
      <c r="L47" s="67" t="n">
        <f aca="false">H47-I47</f>
        <v>906055.224519141</v>
      </c>
      <c r="M47" s="67" t="n">
        <f aca="false">J47-K47</f>
        <v>18506.4565732377</v>
      </c>
      <c r="N47" s="163" t="n">
        <f aca="false">SUM(high_v5_m!C35:J35)</f>
        <v>3653654.86924104</v>
      </c>
      <c r="O47" s="7"/>
      <c r="P47" s="7"/>
      <c r="Q47" s="67" t="n">
        <f aca="false">I47*5.5017049523</f>
        <v>117791883.807486</v>
      </c>
      <c r="R47" s="67"/>
      <c r="S47" s="67"/>
      <c r="T47" s="7"/>
      <c r="U47" s="7"/>
      <c r="V47" s="67" t="n">
        <f aca="false">K47*5.5017049523</f>
        <v>3292085.06217169</v>
      </c>
      <c r="W47" s="67" t="n">
        <f aca="false">M47*5.5017049523</f>
        <v>101817.063778507</v>
      </c>
      <c r="X47" s="67" t="n">
        <f aca="false">N47*5.1890047538+L47*5.5017049523</f>
        <v>23943681.0010305</v>
      </c>
      <c r="Y47" s="67" t="n">
        <f aca="false">N47*5.1890047538</f>
        <v>18958832.4852363</v>
      </c>
      <c r="Z47" s="67" t="n">
        <f aca="false">L47*5.5017049523</f>
        <v>4984848.51579425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high_v2_m!D36+temporary_pension_bonus_high!B36</f>
        <v>23311643.8220049</v>
      </c>
      <c r="G48" s="163" t="n">
        <f aca="false">high_v2_m!E36+temporary_pension_bonus_high!B36</f>
        <v>22370320.2731452</v>
      </c>
      <c r="H48" s="67" t="n">
        <f aca="false">F48-J48</f>
        <v>22670267.5161636</v>
      </c>
      <c r="I48" s="67" t="n">
        <f aca="false">G48-K48</f>
        <v>21748185.2564791</v>
      </c>
      <c r="J48" s="163" t="n">
        <f aca="false">high_v2_m!J36</f>
        <v>641376.305841337</v>
      </c>
      <c r="K48" s="163" t="n">
        <f aca="false">high_v2_m!K36</f>
        <v>622135.016666097</v>
      </c>
      <c r="L48" s="67" t="n">
        <f aca="false">H48-I48</f>
        <v>922082.259684548</v>
      </c>
      <c r="M48" s="67" t="n">
        <f aca="false">J48-K48</f>
        <v>19241.2891752401</v>
      </c>
      <c r="N48" s="163" t="n">
        <f aca="false">SUM(high_v5_m!C36:J36)</f>
        <v>3683130.44104225</v>
      </c>
      <c r="O48" s="7"/>
      <c r="P48" s="7"/>
      <c r="Q48" s="67" t="n">
        <f aca="false">I48*5.5017049523</f>
        <v>119652098.529109</v>
      </c>
      <c r="R48" s="67"/>
      <c r="S48" s="67"/>
      <c r="T48" s="7"/>
      <c r="U48" s="7"/>
      <c r="V48" s="67" t="n">
        <f aca="false">K48*5.5017049523</f>
        <v>3422803.30219111</v>
      </c>
      <c r="W48" s="67" t="n">
        <f aca="false">M48*5.5017049523</f>
        <v>105859.895944055</v>
      </c>
      <c r="X48" s="67" t="n">
        <f aca="false">N48*5.1890047538+L48*5.5017049523</f>
        <v>24184805.9019682</v>
      </c>
      <c r="Y48" s="67" t="n">
        <f aca="false">N48*5.1890047538</f>
        <v>19111781.3674337</v>
      </c>
      <c r="Z48" s="67" t="n">
        <f aca="false">L48*5.5017049523</f>
        <v>5073024.53453445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high_v2_m!D37+temporary_pension_bonus_high!B37</f>
        <v>23826635.0780236</v>
      </c>
      <c r="G49" s="163" t="n">
        <f aca="false">high_v2_m!E37+temporary_pension_bonus_high!B37</f>
        <v>22862691.0152147</v>
      </c>
      <c r="H49" s="67" t="n">
        <f aca="false">F49-J49</f>
        <v>23154083.8046032</v>
      </c>
      <c r="I49" s="67" t="n">
        <f aca="false">G49-K49</f>
        <v>22210316.2799969</v>
      </c>
      <c r="J49" s="163" t="n">
        <f aca="false">high_v2_m!J37</f>
        <v>672551.273420361</v>
      </c>
      <c r="K49" s="163" t="n">
        <f aca="false">high_v2_m!K37</f>
        <v>652374.73521775</v>
      </c>
      <c r="L49" s="67" t="n">
        <f aca="false">H49-I49</f>
        <v>943767.524606291</v>
      </c>
      <c r="M49" s="67" t="n">
        <f aca="false">J49-K49</f>
        <v>20176.5382026109</v>
      </c>
      <c r="N49" s="163" t="n">
        <f aca="false">SUM(high_v5_m!C37:J37)</f>
        <v>3821794.22298198</v>
      </c>
      <c r="O49" s="7"/>
      <c r="P49" s="7"/>
      <c r="Q49" s="67" t="n">
        <f aca="false">I49*5.5017049523</f>
        <v>122194607.069808</v>
      </c>
      <c r="R49" s="67"/>
      <c r="S49" s="67"/>
      <c r="T49" s="7"/>
      <c r="U49" s="7"/>
      <c r="V49" s="67" t="n">
        <f aca="false">K49*5.5017049523</f>
        <v>3589173.3115029</v>
      </c>
      <c r="W49" s="67" t="n">
        <f aca="false">M49*5.5017049523</f>
        <v>111005.360149575</v>
      </c>
      <c r="X49" s="67" t="n">
        <f aca="false">N49*5.1890047538+L49*5.5017049523</f>
        <v>25023638.8550452</v>
      </c>
      <c r="Y49" s="67" t="n">
        <f aca="false">N49*5.1890047538</f>
        <v>19831308.3910989</v>
      </c>
      <c r="Z49" s="67" t="n">
        <f aca="false">L49*5.5017049523</f>
        <v>5192330.46394634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high_v2_m!D38+temporary_pension_bonus_high!B38</f>
        <v>24187710.9283605</v>
      </c>
      <c r="G50" s="161" t="n">
        <f aca="false">high_v2_m!E38+temporary_pension_bonus_high!B38</f>
        <v>23207810.7151741</v>
      </c>
      <c r="H50" s="8" t="n">
        <f aca="false">F50-J50</f>
        <v>23473259.6505492</v>
      </c>
      <c r="I50" s="8" t="n">
        <f aca="false">G50-K50</f>
        <v>22514792.9756971</v>
      </c>
      <c r="J50" s="161" t="n">
        <f aca="false">high_v2_m!J38</f>
        <v>714451.277811311</v>
      </c>
      <c r="K50" s="161" t="n">
        <f aca="false">high_v2_m!K38</f>
        <v>693017.739476972</v>
      </c>
      <c r="L50" s="8" t="n">
        <f aca="false">H50-I50</f>
        <v>958466.674852103</v>
      </c>
      <c r="M50" s="8" t="n">
        <f aca="false">J50-K50</f>
        <v>21433.5383343393</v>
      </c>
      <c r="N50" s="161" t="n">
        <f aca="false">SUM(high_v5_m!C38:J38)</f>
        <v>4681543.72805069</v>
      </c>
      <c r="O50" s="5"/>
      <c r="P50" s="5"/>
      <c r="Q50" s="8" t="n">
        <f aca="false">I50*5.5017049523</f>
        <v>123869748.014402</v>
      </c>
      <c r="R50" s="8"/>
      <c r="S50" s="8"/>
      <c r="T50" s="5"/>
      <c r="U50" s="5"/>
      <c r="V50" s="8" t="n">
        <f aca="false">K50*5.5017049523</f>
        <v>3812779.12931221</v>
      </c>
      <c r="W50" s="8" t="n">
        <f aca="false">M50*5.5017049523</f>
        <v>117921.003999346</v>
      </c>
      <c r="X50" s="8" t="n">
        <f aca="false">N50*5.1890047538+L50*5.5017049523</f>
        <v>29565753.5116259</v>
      </c>
      <c r="Y50" s="8" t="n">
        <f aca="false">N50*5.1890047538</f>
        <v>24292552.6599776</v>
      </c>
      <c r="Z50" s="8" t="n">
        <f aca="false">L50*5.5017049523</f>
        <v>5273200.85164833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high_v2_m!D39+temporary_pension_bonus_high!B39</f>
        <v>24608968.9081587</v>
      </c>
      <c r="G51" s="163" t="n">
        <f aca="false">high_v2_m!E39+temporary_pension_bonus_high!B39</f>
        <v>23610411.5776394</v>
      </c>
      <c r="H51" s="67" t="n">
        <f aca="false">F51-J51</f>
        <v>23848566.6280551</v>
      </c>
      <c r="I51" s="67" t="n">
        <f aca="false">G51-K51</f>
        <v>22872821.3659389</v>
      </c>
      <c r="J51" s="163" t="n">
        <f aca="false">high_v2_m!J39</f>
        <v>760402.2801036</v>
      </c>
      <c r="K51" s="163" t="n">
        <f aca="false">high_v2_m!K39</f>
        <v>737590.211700492</v>
      </c>
      <c r="L51" s="67" t="n">
        <f aca="false">H51-I51</f>
        <v>975745.26211625</v>
      </c>
      <c r="M51" s="67" t="n">
        <f aca="false">J51-K51</f>
        <v>22812.0684031078</v>
      </c>
      <c r="N51" s="163" t="n">
        <f aca="false">SUM(high_v5_m!C39:J39)</f>
        <v>3948883.69968862</v>
      </c>
      <c r="O51" s="7"/>
      <c r="P51" s="7"/>
      <c r="Q51" s="67" t="n">
        <f aca="false">I51*5.5017049523</f>
        <v>125839514.582059</v>
      </c>
      <c r="R51" s="67"/>
      <c r="S51" s="67"/>
      <c r="T51" s="7"/>
      <c r="U51" s="7"/>
      <c r="V51" s="67" t="n">
        <f aca="false">K51*5.5017049523</f>
        <v>4058003.7204806</v>
      </c>
      <c r="W51" s="67" t="n">
        <f aca="false">M51*5.5017049523</f>
        <v>125505.269705585</v>
      </c>
      <c r="X51" s="67" t="n">
        <f aca="false">N51*5.1890047538+L51*5.5017049523</f>
        <v>25859038.8306558</v>
      </c>
      <c r="Y51" s="67" t="n">
        <f aca="false">N51*5.1890047538</f>
        <v>20490776.2898876</v>
      </c>
      <c r="Z51" s="67" t="n">
        <f aca="false">L51*5.5017049523</f>
        <v>5368262.54076823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high_v2_m!D40+temporary_pension_bonus_high!B40</f>
        <v>24946900.4361078</v>
      </c>
      <c r="G52" s="163" t="n">
        <f aca="false">high_v2_m!E40+temporary_pension_bonus_high!B40</f>
        <v>23932977.3666771</v>
      </c>
      <c r="H52" s="67" t="n">
        <f aca="false">F52-J52</f>
        <v>24157289.2719161</v>
      </c>
      <c r="I52" s="67" t="n">
        <f aca="false">G52-K52</f>
        <v>23167054.5374111</v>
      </c>
      <c r="J52" s="163" t="n">
        <f aca="false">high_v2_m!J40</f>
        <v>789611.164191698</v>
      </c>
      <c r="K52" s="163" t="n">
        <f aca="false">high_v2_m!K40</f>
        <v>765922.829265947</v>
      </c>
      <c r="L52" s="67" t="n">
        <f aca="false">H52-I52</f>
        <v>990234.734505013</v>
      </c>
      <c r="M52" s="67" t="n">
        <f aca="false">J52-K52</f>
        <v>23688.334925751</v>
      </c>
      <c r="N52" s="163" t="n">
        <f aca="false">SUM(high_v5_m!C40:J40)</f>
        <v>4032038.12617734</v>
      </c>
      <c r="O52" s="7"/>
      <c r="P52" s="7"/>
      <c r="Q52" s="67" t="n">
        <f aca="false">I52*5.5017049523</f>
        <v>127458298.678679</v>
      </c>
      <c r="R52" s="67"/>
      <c r="S52" s="67"/>
      <c r="T52" s="7"/>
      <c r="U52" s="7"/>
      <c r="V52" s="67" t="n">
        <f aca="false">K52*5.5017049523</f>
        <v>4213881.42285209</v>
      </c>
      <c r="W52" s="67" t="n">
        <f aca="false">M52*5.5017049523</f>
        <v>130326.229572745</v>
      </c>
      <c r="X52" s="67" t="n">
        <f aca="false">N52*5.1890047538+L52*5.5017049523</f>
        <v>26370244.3470028</v>
      </c>
      <c r="Y52" s="67" t="n">
        <f aca="false">N52*5.1890047538</f>
        <v>20922265.0042371</v>
      </c>
      <c r="Z52" s="67" t="n">
        <f aca="false">L52*5.5017049523</f>
        <v>5447979.3427657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high_v2_m!D41+temporary_pension_bonus_high!B41</f>
        <v>25435746.8630314</v>
      </c>
      <c r="G53" s="163" t="n">
        <f aca="false">high_v2_m!E41+temporary_pension_bonus_high!B41</f>
        <v>24400146.4144553</v>
      </c>
      <c r="H53" s="67" t="n">
        <f aca="false">F53-J53</f>
        <v>24543149.9432178</v>
      </c>
      <c r="I53" s="67" t="n">
        <f aca="false">G53-K53</f>
        <v>23534327.4022361</v>
      </c>
      <c r="J53" s="163" t="n">
        <f aca="false">high_v2_m!J41</f>
        <v>892596.91981366</v>
      </c>
      <c r="K53" s="163" t="n">
        <f aca="false">high_v2_m!K41</f>
        <v>865819.01221925</v>
      </c>
      <c r="L53" s="67" t="n">
        <f aca="false">H53-I53</f>
        <v>1008822.54098168</v>
      </c>
      <c r="M53" s="67" t="n">
        <f aca="false">J53-K53</f>
        <v>26777.9075944099</v>
      </c>
      <c r="N53" s="163" t="n">
        <f aca="false">SUM(high_v5_m!C41:J41)</f>
        <v>4059249.50081055</v>
      </c>
      <c r="O53" s="7"/>
      <c r="P53" s="7"/>
      <c r="Q53" s="67" t="n">
        <f aca="false">I53*5.5017049523</f>
        <v>129478925.617932</v>
      </c>
      <c r="R53" s="67"/>
      <c r="S53" s="67"/>
      <c r="T53" s="7"/>
      <c r="U53" s="7"/>
      <c r="V53" s="67" t="n">
        <f aca="false">K53*5.5017049523</f>
        <v>4763480.74732214</v>
      </c>
      <c r="W53" s="67" t="n">
        <f aca="false">M53*5.5017049523</f>
        <v>147324.146824397</v>
      </c>
      <c r="X53" s="67" t="n">
        <f aca="false">N53*5.1890047538+L53*5.5017049523</f>
        <v>26613708.926277</v>
      </c>
      <c r="Y53" s="67" t="n">
        <f aca="false">N53*5.1890047538</f>
        <v>21063464.9565662</v>
      </c>
      <c r="Z53" s="67" t="n">
        <f aca="false">L53*5.5017049523</f>
        <v>5550243.96971078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high_v2_m!D42+temporary_pension_bonus_high!B42</f>
        <v>25773898.262575</v>
      </c>
      <c r="G54" s="161" t="n">
        <f aca="false">high_v2_m!E42+temporary_pension_bonus_high!B42</f>
        <v>24723061.3741362</v>
      </c>
      <c r="H54" s="8" t="n">
        <f aca="false">F54-J54</f>
        <v>24787479.7543356</v>
      </c>
      <c r="I54" s="8" t="n">
        <f aca="false">G54-K54</f>
        <v>23766235.421144</v>
      </c>
      <c r="J54" s="161" t="n">
        <f aca="false">high_v2_m!J42</f>
        <v>986418.508239452</v>
      </c>
      <c r="K54" s="161" t="n">
        <f aca="false">high_v2_m!K42</f>
        <v>956825.952992269</v>
      </c>
      <c r="L54" s="8" t="n">
        <f aca="false">H54-I54</f>
        <v>1021244.3331916</v>
      </c>
      <c r="M54" s="8" t="n">
        <f aca="false">J54-K54</f>
        <v>29592.5552471832</v>
      </c>
      <c r="N54" s="161" t="n">
        <f aca="false">SUM(high_v5_m!C42:J42)</f>
        <v>4903424.7444235</v>
      </c>
      <c r="O54" s="5"/>
      <c r="P54" s="5"/>
      <c r="Q54" s="8" t="n">
        <f aca="false">I54*5.5017049523</f>
        <v>130754815.114035</v>
      </c>
      <c r="R54" s="8"/>
      <c r="S54" s="8"/>
      <c r="T54" s="5"/>
      <c r="U54" s="5"/>
      <c r="V54" s="8" t="n">
        <f aca="false">K54*5.5017049523</f>
        <v>5264174.08406673</v>
      </c>
      <c r="W54" s="8" t="n">
        <f aca="false">M54*5.5017049523</f>
        <v>162809.507754639</v>
      </c>
      <c r="X54" s="8" t="n">
        <f aca="false">N54*5.1890047538+L54*5.5017049523</f>
        <v>31062479.3141427</v>
      </c>
      <c r="Y54" s="8" t="n">
        <f aca="false">N54*5.1890047538</f>
        <v>25443894.3087141</v>
      </c>
      <c r="Z54" s="8" t="n">
        <f aca="false">L54*5.5017049523</f>
        <v>5618585.00542856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high_v2_m!D43+temporary_pension_bonus_high!B43</f>
        <v>26124505.4898154</v>
      </c>
      <c r="G55" s="163" t="n">
        <f aca="false">high_v2_m!E43+temporary_pension_bonus_high!B43</f>
        <v>25058419.2183604</v>
      </c>
      <c r="H55" s="67" t="n">
        <f aca="false">F55-J55</f>
        <v>25017490.1201645</v>
      </c>
      <c r="I55" s="67" t="n">
        <f aca="false">G55-K55</f>
        <v>23984614.309799</v>
      </c>
      <c r="J55" s="163" t="n">
        <f aca="false">high_v2_m!J43</f>
        <v>1107015.36965097</v>
      </c>
      <c r="K55" s="163" t="n">
        <f aca="false">high_v2_m!K43</f>
        <v>1073804.90856144</v>
      </c>
      <c r="L55" s="67" t="n">
        <f aca="false">H55-I55</f>
        <v>1032875.81036547</v>
      </c>
      <c r="M55" s="67" t="n">
        <f aca="false">J55-K55</f>
        <v>33210.4610895291</v>
      </c>
      <c r="N55" s="163" t="n">
        <f aca="false">SUM(high_v5_m!C43:J43)</f>
        <v>4096808.03679019</v>
      </c>
      <c r="O55" s="7"/>
      <c r="P55" s="7"/>
      <c r="Q55" s="67" t="n">
        <f aca="false">I55*5.5017049523</f>
        <v>131956271.327227</v>
      </c>
      <c r="R55" s="67"/>
      <c r="S55" s="67"/>
      <c r="T55" s="7"/>
      <c r="U55" s="7"/>
      <c r="V55" s="67" t="n">
        <f aca="false">K55*5.5017049523</f>
        <v>5907757.78323652</v>
      </c>
      <c r="W55" s="67" t="n">
        <f aca="false">M55*5.5017049523</f>
        <v>182714.158244429</v>
      </c>
      <c r="X55" s="67" t="n">
        <f aca="false">N55*5.1890047538+L55*5.5017049523</f>
        <v>26940934.3393089</v>
      </c>
      <c r="Y55" s="67" t="n">
        <f aca="false">N55*5.1890047538</f>
        <v>21258356.3783103</v>
      </c>
      <c r="Z55" s="67" t="n">
        <f aca="false">L55*5.5017049523</f>
        <v>5682577.96099857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high_v2_m!D44+temporary_pension_bonus_high!B44</f>
        <v>26559828.4741753</v>
      </c>
      <c r="G56" s="163" t="n">
        <f aca="false">high_v2_m!E44+temporary_pension_bonus_high!B44</f>
        <v>25474924.925501</v>
      </c>
      <c r="H56" s="67" t="n">
        <f aca="false">F56-J56</f>
        <v>25323158.8274575</v>
      </c>
      <c r="I56" s="67" t="n">
        <f aca="false">G56-K56</f>
        <v>24275355.3681847</v>
      </c>
      <c r="J56" s="163" t="n">
        <f aca="false">high_v2_m!J44</f>
        <v>1236669.6467178</v>
      </c>
      <c r="K56" s="163" t="n">
        <f aca="false">high_v2_m!K44</f>
        <v>1199569.55731626</v>
      </c>
      <c r="L56" s="67" t="n">
        <f aca="false">H56-I56</f>
        <v>1047803.45927275</v>
      </c>
      <c r="M56" s="67" t="n">
        <f aca="false">J56-K56</f>
        <v>37100.0894015336</v>
      </c>
      <c r="N56" s="163" t="n">
        <f aca="false">SUM(high_v5_m!C44:J44)</f>
        <v>4090012.84041875</v>
      </c>
      <c r="O56" s="7"/>
      <c r="P56" s="7"/>
      <c r="Q56" s="67" t="n">
        <f aca="false">I56*5.5017049523</f>
        <v>133555842.847984</v>
      </c>
      <c r="R56" s="67"/>
      <c r="S56" s="67"/>
      <c r="T56" s="7"/>
      <c r="U56" s="7"/>
      <c r="V56" s="67" t="n">
        <f aca="false">K56*5.5017049523</f>
        <v>6599677.77411521</v>
      </c>
      <c r="W56" s="67" t="n">
        <f aca="false">M56*5.5017049523</f>
        <v>204113.74559119</v>
      </c>
      <c r="X56" s="67" t="n">
        <f aca="false">N56*5.1890047538+L56*5.5017049523</f>
        <v>26987801.5529539</v>
      </c>
      <c r="Y56" s="67" t="n">
        <f aca="false">N56*5.1890047538</f>
        <v>21223096.0720359</v>
      </c>
      <c r="Z56" s="67" t="n">
        <f aca="false">L56*5.5017049523</f>
        <v>5764705.48091796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high_v2_m!D45+temporary_pension_bonus_high!B45</f>
        <v>26858297.4226492</v>
      </c>
      <c r="G57" s="163" t="n">
        <f aca="false">high_v2_m!E45+temporary_pension_bonus_high!B45</f>
        <v>25759798.5205993</v>
      </c>
      <c r="H57" s="67" t="n">
        <f aca="false">F57-J57</f>
        <v>25549374.5589844</v>
      </c>
      <c r="I57" s="67" t="n">
        <f aca="false">G57-K57</f>
        <v>24490143.3428443</v>
      </c>
      <c r="J57" s="163" t="n">
        <f aca="false">high_v2_m!J45</f>
        <v>1308922.86366487</v>
      </c>
      <c r="K57" s="163" t="n">
        <f aca="false">high_v2_m!K45</f>
        <v>1269655.17775492</v>
      </c>
      <c r="L57" s="67" t="n">
        <f aca="false">H57-I57</f>
        <v>1059231.21614004</v>
      </c>
      <c r="M57" s="67" t="n">
        <f aca="false">J57-K57</f>
        <v>39267.6859099464</v>
      </c>
      <c r="N57" s="163" t="n">
        <f aca="false">SUM(high_v5_m!C45:J45)</f>
        <v>4184686.42552489</v>
      </c>
      <c r="O57" s="7"/>
      <c r="P57" s="7"/>
      <c r="Q57" s="67" t="n">
        <f aca="false">I57*5.5017049523</f>
        <v>134737542.911864</v>
      </c>
      <c r="R57" s="67"/>
      <c r="S57" s="67"/>
      <c r="T57" s="7"/>
      <c r="U57" s="7"/>
      <c r="V57" s="67" t="n">
        <f aca="false">K57*5.5017049523</f>
        <v>6985268.17916759</v>
      </c>
      <c r="W57" s="67" t="n">
        <f aca="false">M57*5.5017049523</f>
        <v>216039.222036113</v>
      </c>
      <c r="X57" s="67" t="n">
        <f aca="false">N57*5.1890047538+L57*5.5017049523</f>
        <v>27541935.3826794</v>
      </c>
      <c r="Y57" s="67" t="n">
        <f aca="false">N57*5.1890047538</f>
        <v>21714357.755211</v>
      </c>
      <c r="Z57" s="67" t="n">
        <f aca="false">L57*5.5017049523</f>
        <v>5827577.62746838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high_v2_m!D46+temporary_pension_bonus_high!B46</f>
        <v>27408016.3017107</v>
      </c>
      <c r="G58" s="161" t="n">
        <f aca="false">high_v2_m!E46+temporary_pension_bonus_high!B46</f>
        <v>26286055.4315438</v>
      </c>
      <c r="H58" s="8" t="n">
        <f aca="false">F58-J58</f>
        <v>25977065.6912174</v>
      </c>
      <c r="I58" s="8" t="n">
        <f aca="false">G58-K58</f>
        <v>24898033.3393653</v>
      </c>
      <c r="J58" s="161" t="n">
        <f aca="false">high_v2_m!J46</f>
        <v>1430950.61049323</v>
      </c>
      <c r="K58" s="161" t="n">
        <f aca="false">high_v2_m!K46</f>
        <v>1388022.09217843</v>
      </c>
      <c r="L58" s="8" t="n">
        <f aca="false">H58-I58</f>
        <v>1079032.35185212</v>
      </c>
      <c r="M58" s="8" t="n">
        <f aca="false">J58-K58</f>
        <v>42928.518314797</v>
      </c>
      <c r="N58" s="161" t="n">
        <f aca="false">SUM(high_v5_m!C46:J46)</f>
        <v>5085318.90533713</v>
      </c>
      <c r="O58" s="5"/>
      <c r="P58" s="5"/>
      <c r="Q58" s="8" t="n">
        <f aca="false">I58*5.5017049523</f>
        <v>136981633.325717</v>
      </c>
      <c r="R58" s="8"/>
      <c r="S58" s="8"/>
      <c r="T58" s="5"/>
      <c r="U58" s="5"/>
      <c r="V58" s="8" t="n">
        <f aca="false">K58*5.5017049523</f>
        <v>7636488.0184399</v>
      </c>
      <c r="W58" s="8" t="n">
        <f aca="false">M58*5.5017049523</f>
        <v>236180.04180742</v>
      </c>
      <c r="X58" s="8" t="n">
        <f aca="false">N58*5.1890047538+L58*5.5017049523</f>
        <v>32324261.6082601</v>
      </c>
      <c r="Y58" s="8" t="n">
        <f aca="false">N58*5.1890047538</f>
        <v>26387743.9743834</v>
      </c>
      <c r="Z58" s="8" t="n">
        <f aca="false">L58*5.5017049523</f>
        <v>5936517.63387674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high_v2_m!D47+temporary_pension_bonus_high!B47</f>
        <v>27986977.9963557</v>
      </c>
      <c r="G59" s="163" t="n">
        <f aca="false">high_v2_m!E47+temporary_pension_bonus_high!B47</f>
        <v>26840109.3217407</v>
      </c>
      <c r="H59" s="67" t="n">
        <f aca="false">F59-J59</f>
        <v>26448164.9092069</v>
      </c>
      <c r="I59" s="67" t="n">
        <f aca="false">G59-K59</f>
        <v>25347460.6272064</v>
      </c>
      <c r="J59" s="163" t="n">
        <f aca="false">high_v2_m!J47</f>
        <v>1538813.08714882</v>
      </c>
      <c r="K59" s="163" t="n">
        <f aca="false">high_v2_m!K47</f>
        <v>1492648.69453436</v>
      </c>
      <c r="L59" s="67" t="n">
        <f aca="false">H59-I59</f>
        <v>1100704.28200053</v>
      </c>
      <c r="M59" s="67" t="n">
        <f aca="false">J59-K59</f>
        <v>46164.392614465</v>
      </c>
      <c r="N59" s="163" t="n">
        <f aca="false">SUM(high_v5_m!C47:J47)</f>
        <v>4285393.01487995</v>
      </c>
      <c r="O59" s="7"/>
      <c r="P59" s="7"/>
      <c r="Q59" s="67" t="n">
        <f aca="false">I59*5.5017049523</f>
        <v>139454249.660931</v>
      </c>
      <c r="R59" s="67"/>
      <c r="S59" s="67"/>
      <c r="T59" s="7"/>
      <c r="U59" s="7"/>
      <c r="V59" s="67" t="n">
        <f aca="false">K59*5.5017049523</f>
        <v>8212112.71476379</v>
      </c>
      <c r="W59" s="67" t="n">
        <f aca="false">M59*5.5017049523</f>
        <v>253982.867466923</v>
      </c>
      <c r="X59" s="67" t="n">
        <f aca="false">N59*5.1890047538+L59*5.5017049523</f>
        <v>28292674.9254135</v>
      </c>
      <c r="Y59" s="67" t="n">
        <f aca="false">N59*5.1890047538</f>
        <v>22236924.7261134</v>
      </c>
      <c r="Z59" s="67" t="n">
        <f aca="false">L59*5.5017049523</f>
        <v>6055750.19930011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high_v2_m!D48+temporary_pension_bonus_high!B48</f>
        <v>28550837.0085369</v>
      </c>
      <c r="G60" s="163" t="n">
        <f aca="false">high_v2_m!E48+temporary_pension_bonus_high!B48</f>
        <v>27379722.8068487</v>
      </c>
      <c r="H60" s="67" t="n">
        <f aca="false">F60-J60</f>
        <v>26965298.1571688</v>
      </c>
      <c r="I60" s="67" t="n">
        <f aca="false">G60-K60</f>
        <v>25841750.1210217</v>
      </c>
      <c r="J60" s="163" t="n">
        <f aca="false">high_v2_m!J48</f>
        <v>1585538.85136811</v>
      </c>
      <c r="K60" s="163" t="n">
        <f aca="false">high_v2_m!K48</f>
        <v>1537972.68582707</v>
      </c>
      <c r="L60" s="67" t="n">
        <f aca="false">H60-I60</f>
        <v>1123548.03614713</v>
      </c>
      <c r="M60" s="67" t="n">
        <f aca="false">J60-K60</f>
        <v>47566.1655410433</v>
      </c>
      <c r="N60" s="163" t="n">
        <f aca="false">SUM(high_v5_m!C48:J48)</f>
        <v>4382353.46491919</v>
      </c>
      <c r="O60" s="7"/>
      <c r="P60" s="7"/>
      <c r="Q60" s="67" t="n">
        <f aca="false">I60*5.5017049523</f>
        <v>142173684.616924</v>
      </c>
      <c r="R60" s="67"/>
      <c r="S60" s="67"/>
      <c r="T60" s="7"/>
      <c r="U60" s="7"/>
      <c r="V60" s="67" t="n">
        <f aca="false">K60*5.5017049523</f>
        <v>8461471.9421169</v>
      </c>
      <c r="W60" s="67" t="n">
        <f aca="false">M60*5.5017049523</f>
        <v>261695.008519079</v>
      </c>
      <c r="X60" s="67" t="n">
        <f aca="false">N60*5.1890047538+L60*5.5017049523</f>
        <v>28921482.7569152</v>
      </c>
      <c r="Y60" s="67" t="n">
        <f aca="false">N60*5.1890047538</f>
        <v>22740052.9622976</v>
      </c>
      <c r="Z60" s="67" t="n">
        <f aca="false">L60*5.5017049523</f>
        <v>6181429.79461762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high_v2_m!D49+temporary_pension_bonus_high!B49</f>
        <v>29083055.2131353</v>
      </c>
      <c r="G61" s="163" t="n">
        <f aca="false">high_v2_m!E49+temporary_pension_bonus_high!B49</f>
        <v>27889412.1115271</v>
      </c>
      <c r="H61" s="67" t="n">
        <f aca="false">F61-J61</f>
        <v>27435095.7379774</v>
      </c>
      <c r="I61" s="67" t="n">
        <f aca="false">G61-K61</f>
        <v>26290891.420624</v>
      </c>
      <c r="J61" s="163" t="n">
        <f aca="false">high_v2_m!J49</f>
        <v>1647959.47515789</v>
      </c>
      <c r="K61" s="163" t="n">
        <f aca="false">high_v2_m!K49</f>
        <v>1598520.69090315</v>
      </c>
      <c r="L61" s="67" t="n">
        <f aca="false">H61-I61</f>
        <v>1144204.31735341</v>
      </c>
      <c r="M61" s="67" t="n">
        <f aca="false">J61-K61</f>
        <v>49438.7842547365</v>
      </c>
      <c r="N61" s="163" t="n">
        <f aca="false">SUM(high_v5_m!C49:J49)</f>
        <v>4544431.65445123</v>
      </c>
      <c r="O61" s="7"/>
      <c r="P61" s="7"/>
      <c r="Q61" s="67" t="n">
        <f aca="false">I61*5.5017049523</f>
        <v>144644727.529229</v>
      </c>
      <c r="R61" s="67"/>
      <c r="S61" s="67"/>
      <c r="T61" s="7"/>
      <c r="U61" s="7"/>
      <c r="V61" s="67" t="n">
        <f aca="false">K61*5.5017049523</f>
        <v>8794589.20149588</v>
      </c>
      <c r="W61" s="67" t="n">
        <f aca="false">M61*5.5017049523</f>
        <v>271997.604169975</v>
      </c>
      <c r="X61" s="67" t="n">
        <f aca="false">N61*5.1890047538+L61*5.5017049523</f>
        <v>29876152.0174929</v>
      </c>
      <c r="Y61" s="67" t="n">
        <f aca="false">N61*5.1890047538</f>
        <v>23581077.4582666</v>
      </c>
      <c r="Z61" s="67" t="n">
        <f aca="false">L61*5.5017049523</f>
        <v>6295074.55922631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high_v2_m!D50+temporary_pension_bonus_high!B50</f>
        <v>29418580.6306752</v>
      </c>
      <c r="G62" s="161" t="n">
        <f aca="false">high_v2_m!E50+temporary_pension_bonus_high!B50</f>
        <v>28210105.8521983</v>
      </c>
      <c r="H62" s="8" t="n">
        <f aca="false">F62-J62</f>
        <v>27684694.7261003</v>
      </c>
      <c r="I62" s="8" t="n">
        <f aca="false">G62-K62</f>
        <v>26528236.5247607</v>
      </c>
      <c r="J62" s="161" t="n">
        <f aca="false">high_v2_m!J50</f>
        <v>1733885.90457488</v>
      </c>
      <c r="K62" s="161" t="n">
        <f aca="false">high_v2_m!K50</f>
        <v>1681869.32743763</v>
      </c>
      <c r="L62" s="8" t="n">
        <f aca="false">H62-I62</f>
        <v>1156458.20133966</v>
      </c>
      <c r="M62" s="8" t="n">
        <f aca="false">J62-K62</f>
        <v>52016.5771372463</v>
      </c>
      <c r="N62" s="161" t="n">
        <f aca="false">SUM(high_v5_m!C50:J50)</f>
        <v>5510931.79557549</v>
      </c>
      <c r="O62" s="5"/>
      <c r="P62" s="5"/>
      <c r="Q62" s="8" t="n">
        <f aca="false">I62*5.5017049523</f>
        <v>145950530.264062</v>
      </c>
      <c r="R62" s="8"/>
      <c r="S62" s="8"/>
      <c r="T62" s="5"/>
      <c r="U62" s="5"/>
      <c r="V62" s="8" t="n">
        <f aca="false">K62*5.5017049523</f>
        <v>9253148.80788508</v>
      </c>
      <c r="W62" s="8" t="n">
        <f aca="false">M62*5.5017049523</f>
        <v>286179.860037683</v>
      </c>
      <c r="X62" s="8" t="n">
        <f aca="false">N62*5.1890047538+L62*5.5017049523</f>
        <v>34958743.0985471</v>
      </c>
      <c r="Y62" s="8" t="n">
        <f aca="false">N62*5.1890047538</f>
        <v>28596251.2851088</v>
      </c>
      <c r="Z62" s="8" t="n">
        <f aca="false">L62*5.5017049523</f>
        <v>6362491.81343835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high_v2_m!D51+temporary_pension_bonus_high!B51</f>
        <v>29862827.3604397</v>
      </c>
      <c r="G63" s="163" t="n">
        <f aca="false">high_v2_m!E51+temporary_pension_bonus_high!B51</f>
        <v>28635503.2876936</v>
      </c>
      <c r="H63" s="67" t="n">
        <f aca="false">F63-J63</f>
        <v>28004026.0391654</v>
      </c>
      <c r="I63" s="67" t="n">
        <f aca="false">G63-K63</f>
        <v>26832466.0060575</v>
      </c>
      <c r="J63" s="163" t="n">
        <f aca="false">high_v2_m!J51</f>
        <v>1858801.32127429</v>
      </c>
      <c r="K63" s="163" t="n">
        <f aca="false">high_v2_m!K51</f>
        <v>1803037.28163607</v>
      </c>
      <c r="L63" s="67" t="n">
        <f aca="false">H63-I63</f>
        <v>1171560.03310793</v>
      </c>
      <c r="M63" s="67" t="n">
        <f aca="false">J63-K63</f>
        <v>55764.0396382289</v>
      </c>
      <c r="N63" s="163" t="n">
        <f aca="false">SUM(high_v5_m!C51:J51)</f>
        <v>4635547.67901201</v>
      </c>
      <c r="O63" s="7"/>
      <c r="P63" s="7"/>
      <c r="Q63" s="67" t="n">
        <f aca="false">I63*5.5017049523</f>
        <v>147624311.107948</v>
      </c>
      <c r="R63" s="67"/>
      <c r="S63" s="67"/>
      <c r="T63" s="7"/>
      <c r="U63" s="7"/>
      <c r="V63" s="67" t="n">
        <f aca="false">K63*5.5017049523</f>
        <v>9919779.14155867</v>
      </c>
      <c r="W63" s="67" t="n">
        <f aca="false">M63*5.5017049523</f>
        <v>306797.293037898</v>
      </c>
      <c r="X63" s="67" t="n">
        <f aca="false">N63*5.1890047538+L63*5.5017049523</f>
        <v>30499456.5789265</v>
      </c>
      <c r="Y63" s="67" t="n">
        <f aca="false">N63*5.1890047538</f>
        <v>24053878.9428599</v>
      </c>
      <c r="Z63" s="67" t="n">
        <f aca="false">L63*5.5017049523</f>
        <v>6445577.63606662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high_v2_m!D52+temporary_pension_bonus_high!B52</f>
        <v>30258341.5092732</v>
      </c>
      <c r="G64" s="163" t="n">
        <f aca="false">high_v2_m!E52+temporary_pension_bonus_high!B52</f>
        <v>29014026.2954209</v>
      </c>
      <c r="H64" s="67" t="n">
        <f aca="false">F64-J64</f>
        <v>28287388.2068768</v>
      </c>
      <c r="I64" s="67" t="n">
        <f aca="false">G64-K64</f>
        <v>27102201.5920964</v>
      </c>
      <c r="J64" s="163" t="n">
        <f aca="false">high_v2_m!J52</f>
        <v>1970953.3023964</v>
      </c>
      <c r="K64" s="163" t="n">
        <f aca="false">high_v2_m!K52</f>
        <v>1911824.70332451</v>
      </c>
      <c r="L64" s="67" t="n">
        <f aca="false">H64-I64</f>
        <v>1185186.61478039</v>
      </c>
      <c r="M64" s="67" t="n">
        <f aca="false">J64-K64</f>
        <v>59128.5990718922</v>
      </c>
      <c r="N64" s="163" t="n">
        <f aca="false">SUM(high_v5_m!C52:J52)</f>
        <v>4614600.82878354</v>
      </c>
      <c r="O64" s="7"/>
      <c r="P64" s="7"/>
      <c r="Q64" s="67" t="n">
        <f aca="false">I64*5.5017049523</f>
        <v>149108316.71747</v>
      </c>
      <c r="R64" s="67"/>
      <c r="S64" s="67"/>
      <c r="T64" s="7"/>
      <c r="U64" s="7"/>
      <c r="V64" s="67" t="n">
        <f aca="false">K64*5.5017049523</f>
        <v>10518295.4382099</v>
      </c>
      <c r="W64" s="67" t="n">
        <f aca="false">M64*5.5017049523</f>
        <v>325308.106336391</v>
      </c>
      <c r="X64" s="67" t="n">
        <f aca="false">N64*5.1890047538+L64*5.5017049523</f>
        <v>30465732.7053841</v>
      </c>
      <c r="Y64" s="67" t="n">
        <f aca="false">N64*5.1890047538</f>
        <v>23945185.6374472</v>
      </c>
      <c r="Z64" s="67" t="n">
        <f aca="false">L64*5.5017049523</f>
        <v>6520547.06793692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high_v2_m!D53+temporary_pension_bonus_high!B53</f>
        <v>30590135.2217874</v>
      </c>
      <c r="G65" s="163" t="n">
        <f aca="false">high_v2_m!E53+temporary_pension_bonus_high!B53</f>
        <v>29331017.6700031</v>
      </c>
      <c r="H65" s="67" t="n">
        <f aca="false">F65-J65</f>
        <v>28545966.572311</v>
      </c>
      <c r="I65" s="67" t="n">
        <f aca="false">G65-K65</f>
        <v>27348174.080011</v>
      </c>
      <c r="J65" s="163" t="n">
        <f aca="false">high_v2_m!J53</f>
        <v>2044168.64947638</v>
      </c>
      <c r="K65" s="163" t="n">
        <f aca="false">high_v2_m!K53</f>
        <v>1982843.58999209</v>
      </c>
      <c r="L65" s="67" t="n">
        <f aca="false">H65-I65</f>
        <v>1197792.49229993</v>
      </c>
      <c r="M65" s="67" t="n">
        <f aca="false">J65-K65</f>
        <v>61325.0594842918</v>
      </c>
      <c r="N65" s="163" t="n">
        <f aca="false">SUM(high_v5_m!C53:J53)</f>
        <v>4605208.22739813</v>
      </c>
      <c r="O65" s="7"/>
      <c r="P65" s="7"/>
      <c r="Q65" s="67" t="n">
        <f aca="false">I65*5.5017049523</f>
        <v>150461584.772359</v>
      </c>
      <c r="R65" s="67"/>
      <c r="S65" s="67"/>
      <c r="T65" s="7"/>
      <c r="U65" s="7"/>
      <c r="V65" s="67" t="n">
        <f aca="false">K65*5.5017049523</f>
        <v>10909020.3986958</v>
      </c>
      <c r="W65" s="67" t="n">
        <f aca="false">M65*5.5017049523</f>
        <v>337392.38346482</v>
      </c>
      <c r="X65" s="67" t="n">
        <f aca="false">N65*5.1890047538+L65*5.5017049523</f>
        <v>30486348.270922</v>
      </c>
      <c r="Y65" s="67" t="n">
        <f aca="false">N65*5.1890047538</f>
        <v>23896447.3842078</v>
      </c>
      <c r="Z65" s="67" t="n">
        <f aca="false">L65*5.5017049523</f>
        <v>6589900.88671426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high_v2_m!D54+temporary_pension_bonus_high!B54</f>
        <v>30920059.3638518</v>
      </c>
      <c r="G66" s="161" t="n">
        <f aca="false">high_v2_m!E54+temporary_pension_bonus_high!B54</f>
        <v>29646589.5883267</v>
      </c>
      <c r="H66" s="8" t="n">
        <f aca="false">F66-J66</f>
        <v>28737482.982511</v>
      </c>
      <c r="I66" s="8" t="n">
        <f aca="false">G66-K66</f>
        <v>27529490.4984262</v>
      </c>
      <c r="J66" s="161" t="n">
        <f aca="false">high_v2_m!J54</f>
        <v>2182576.38134071</v>
      </c>
      <c r="K66" s="161" t="n">
        <f aca="false">high_v2_m!K54</f>
        <v>2117099.08990049</v>
      </c>
      <c r="L66" s="8" t="n">
        <f aca="false">H66-I66</f>
        <v>1207992.48408487</v>
      </c>
      <c r="M66" s="8" t="n">
        <f aca="false">J66-K66</f>
        <v>65477.291440221</v>
      </c>
      <c r="N66" s="161" t="n">
        <f aca="false">SUM(high_v5_m!C54:J54)</f>
        <v>5593284.19375111</v>
      </c>
      <c r="O66" s="5"/>
      <c r="P66" s="5"/>
      <c r="Q66" s="8" t="n">
        <f aca="false">I66*5.5017049523</f>
        <v>151459134.209487</v>
      </c>
      <c r="R66" s="8"/>
      <c r="S66" s="8"/>
      <c r="T66" s="5"/>
      <c r="U66" s="5"/>
      <c r="V66" s="8" t="n">
        <f aca="false">K66*5.5017049523</f>
        <v>11647654.5474153</v>
      </c>
      <c r="W66" s="8" t="n">
        <f aca="false">M66*5.5017049523</f>
        <v>360236.738579854</v>
      </c>
      <c r="X66" s="8" t="n">
        <f aca="false">N66*5.1890047538+L66*5.5017049523</f>
        <v>35669596.5027598</v>
      </c>
      <c r="Y66" s="8" t="n">
        <f aca="false">N66*5.1890047538</f>
        <v>29023578.2707289</v>
      </c>
      <c r="Z66" s="8" t="n">
        <f aca="false">L66*5.5017049523</f>
        <v>6646018.23203091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high_v2_m!D55+temporary_pension_bonus_high!B55</f>
        <v>31168779.2961661</v>
      </c>
      <c r="G67" s="163" t="n">
        <f aca="false">high_v2_m!E55+temporary_pension_bonus_high!B55</f>
        <v>29884991.7875603</v>
      </c>
      <c r="H67" s="67" t="n">
        <f aca="false">F67-J67</f>
        <v>28915781.2146179</v>
      </c>
      <c r="I67" s="67" t="n">
        <f aca="false">G67-K67</f>
        <v>27699583.6484586</v>
      </c>
      <c r="J67" s="163" t="n">
        <f aca="false">high_v2_m!J55</f>
        <v>2252998.08154813</v>
      </c>
      <c r="K67" s="163" t="n">
        <f aca="false">high_v2_m!K55</f>
        <v>2185408.13910169</v>
      </c>
      <c r="L67" s="67" t="n">
        <f aca="false">H67-I67</f>
        <v>1216197.56615934</v>
      </c>
      <c r="M67" s="67" t="n">
        <f aca="false">J67-K67</f>
        <v>67589.9424464447</v>
      </c>
      <c r="N67" s="163" t="n">
        <f aca="false">SUM(high_v5_m!C55:J55)</f>
        <v>4630972.31503162</v>
      </c>
      <c r="O67" s="7"/>
      <c r="P67" s="7"/>
      <c r="Q67" s="67" t="n">
        <f aca="false">I67*5.5017049523</f>
        <v>152394936.535373</v>
      </c>
      <c r="R67" s="67"/>
      <c r="S67" s="67"/>
      <c r="T67" s="7"/>
      <c r="U67" s="7"/>
      <c r="V67" s="67" t="n">
        <f aca="false">K67*5.5017049523</f>
        <v>12023470.7816925</v>
      </c>
      <c r="W67" s="67" t="n">
        <f aca="false">M67*5.5017049523</f>
        <v>371859.921083277</v>
      </c>
      <c r="X67" s="67" t="n">
        <f aca="false">N67*5.1890047538+L67*5.5017049523</f>
        <v>30721297.5301293</v>
      </c>
      <c r="Y67" s="67" t="n">
        <f aca="false">N67*5.1890047538</f>
        <v>24030137.3574152</v>
      </c>
      <c r="Z67" s="67" t="n">
        <f aca="false">L67*5.5017049523</f>
        <v>6691160.17271404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high_v2_m!D56+temporary_pension_bonus_high!B56</f>
        <v>31521841.340119</v>
      </c>
      <c r="G68" s="163" t="n">
        <f aca="false">high_v2_m!E56+temporary_pension_bonus_high!B56</f>
        <v>30222978.6472179</v>
      </c>
      <c r="H68" s="67" t="n">
        <f aca="false">F68-J68</f>
        <v>29164458.6717045</v>
      </c>
      <c r="I68" s="67" t="n">
        <f aca="false">G68-K68</f>
        <v>27936317.4588558</v>
      </c>
      <c r="J68" s="163" t="n">
        <f aca="false">high_v2_m!J56</f>
        <v>2357382.66841452</v>
      </c>
      <c r="K68" s="163" t="n">
        <f aca="false">high_v2_m!K56</f>
        <v>2286661.18836208</v>
      </c>
      <c r="L68" s="67" t="n">
        <f aca="false">H68-I68</f>
        <v>1228141.21284865</v>
      </c>
      <c r="M68" s="67" t="n">
        <f aca="false">J68-K68</f>
        <v>70721.4800524358</v>
      </c>
      <c r="N68" s="163" t="n">
        <f aca="false">SUM(high_v5_m!C56:J56)</f>
        <v>4585875.1429553</v>
      </c>
      <c r="O68" s="7"/>
      <c r="P68" s="7"/>
      <c r="Q68" s="67" t="n">
        <f aca="false">I68*5.5017049523</f>
        <v>153697376.112412</v>
      </c>
      <c r="R68" s="67"/>
      <c r="S68" s="67"/>
      <c r="T68" s="7"/>
      <c r="U68" s="7"/>
      <c r="V68" s="67" t="n">
        <f aca="false">K68*5.5017049523</f>
        <v>12580535.1842439</v>
      </c>
      <c r="W68" s="67" t="n">
        <f aca="false">M68*5.5017049523</f>
        <v>389088.717038472</v>
      </c>
      <c r="X68" s="67" t="n">
        <f aca="false">N68*5.1890047538+L68*5.5017049523</f>
        <v>30552998.5099815</v>
      </c>
      <c r="Y68" s="67" t="n">
        <f aca="false">N68*5.1890047538</f>
        <v>23796127.9171283</v>
      </c>
      <c r="Z68" s="67" t="n">
        <f aca="false">L68*5.5017049523</f>
        <v>6756870.59285316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high_v2_m!D57+temporary_pension_bonus_high!B57</f>
        <v>31966504.8886619</v>
      </c>
      <c r="G69" s="163" t="n">
        <f aca="false">high_v2_m!E57+temporary_pension_bonus_high!B57</f>
        <v>30648762.678228</v>
      </c>
      <c r="H69" s="67" t="n">
        <f aca="false">F69-J69</f>
        <v>29471747.9094895</v>
      </c>
      <c r="I69" s="67" t="n">
        <f aca="false">G69-K69</f>
        <v>28228848.4084307</v>
      </c>
      <c r="J69" s="163" t="n">
        <f aca="false">high_v2_m!J57</f>
        <v>2494756.9791724</v>
      </c>
      <c r="K69" s="163" t="n">
        <f aca="false">high_v2_m!K57</f>
        <v>2419914.26979722</v>
      </c>
      <c r="L69" s="67" t="n">
        <f aca="false">H69-I69</f>
        <v>1242899.50105875</v>
      </c>
      <c r="M69" s="67" t="n">
        <f aca="false">J69-K69</f>
        <v>74842.7093751724</v>
      </c>
      <c r="N69" s="163" t="n">
        <f aca="false">SUM(high_v5_m!C57:J57)</f>
        <v>4671047.37551908</v>
      </c>
      <c r="O69" s="7"/>
      <c r="P69" s="7"/>
      <c r="Q69" s="67" t="n">
        <f aca="false">I69*5.5017049523</f>
        <v>155306795.086389</v>
      </c>
      <c r="R69" s="67"/>
      <c r="S69" s="67"/>
      <c r="T69" s="7"/>
      <c r="U69" s="7"/>
      <c r="V69" s="67" t="n">
        <f aca="false">K69*5.5017049523</f>
        <v>13313654.3222848</v>
      </c>
      <c r="W69" s="67" t="n">
        <f aca="false">M69*5.5017049523</f>
        <v>411762.504812936</v>
      </c>
      <c r="X69" s="67" t="n">
        <f aca="false">N69*5.1890047538+L69*5.5017049523</f>
        <v>31076153.3769797</v>
      </c>
      <c r="Y69" s="67" t="n">
        <f aca="false">N69*5.1890047538</f>
        <v>24238087.0367935</v>
      </c>
      <c r="Z69" s="67" t="n">
        <f aca="false">L69*5.5017049523</f>
        <v>6838066.34018612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high_v2_m!D58+temporary_pension_bonus_high!B58</f>
        <v>32247428.7063343</v>
      </c>
      <c r="G70" s="161" t="n">
        <f aca="false">high_v2_m!E58+temporary_pension_bonus_high!B58</f>
        <v>30918164.7465653</v>
      </c>
      <c r="H70" s="8" t="n">
        <f aca="false">F70-J70</f>
        <v>29672781.2225661</v>
      </c>
      <c r="I70" s="8" t="n">
        <f aca="false">G70-K70</f>
        <v>28420756.6873102</v>
      </c>
      <c r="J70" s="161" t="n">
        <f aca="false">high_v2_m!J58</f>
        <v>2574647.48376819</v>
      </c>
      <c r="K70" s="161" t="n">
        <f aca="false">high_v2_m!K58</f>
        <v>2497408.05925514</v>
      </c>
      <c r="L70" s="8" t="n">
        <f aca="false">H70-I70</f>
        <v>1252024.53525591</v>
      </c>
      <c r="M70" s="8" t="n">
        <f aca="false">J70-K70</f>
        <v>77239.4245130452</v>
      </c>
      <c r="N70" s="161" t="n">
        <f aca="false">SUM(high_v5_m!C58:J58)</f>
        <v>5671187.82038108</v>
      </c>
      <c r="O70" s="5"/>
      <c r="P70" s="5"/>
      <c r="Q70" s="8" t="n">
        <f aca="false">I70*5.5017049523</f>
        <v>156362617.814688</v>
      </c>
      <c r="R70" s="8"/>
      <c r="S70" s="8"/>
      <c r="T70" s="5"/>
      <c r="U70" s="5"/>
      <c r="V70" s="8" t="n">
        <f aca="false">K70*5.5017049523</f>
        <v>13740002.287518</v>
      </c>
      <c r="W70" s="8" t="n">
        <f aca="false">M70*5.5017049523</f>
        <v>424948.524356223</v>
      </c>
      <c r="X70" s="8" t="n">
        <f aca="false">N70*5.1890047538+L70*5.5017049523</f>
        <v>36316090.1456686</v>
      </c>
      <c r="Y70" s="8" t="n">
        <f aca="false">N70*5.1890047538</f>
        <v>29427820.5596501</v>
      </c>
      <c r="Z70" s="8" t="n">
        <f aca="false">L70*5.5017049523</f>
        <v>6888269.58601852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high_v2_m!D59+temporary_pension_bonus_high!B59</f>
        <v>32444626.323805</v>
      </c>
      <c r="G71" s="163" t="n">
        <f aca="false">high_v2_m!E59+temporary_pension_bonus_high!B59</f>
        <v>31107089.3506432</v>
      </c>
      <c r="H71" s="67" t="n">
        <f aca="false">F71-J71</f>
        <v>29757963.3646836</v>
      </c>
      <c r="I71" s="67" t="n">
        <f aca="false">G71-K71</f>
        <v>28501026.2802954</v>
      </c>
      <c r="J71" s="163" t="n">
        <f aca="false">high_v2_m!J59</f>
        <v>2686662.95912135</v>
      </c>
      <c r="K71" s="163" t="n">
        <f aca="false">high_v2_m!K59</f>
        <v>2606063.07034771</v>
      </c>
      <c r="L71" s="67" t="n">
        <f aca="false">H71-I71</f>
        <v>1256937.08438819</v>
      </c>
      <c r="M71" s="67" t="n">
        <f aca="false">J71-K71</f>
        <v>80599.8887736406</v>
      </c>
      <c r="N71" s="163" t="n">
        <f aca="false">SUM(high_v5_m!C59:J59)</f>
        <v>4673090.50338459</v>
      </c>
      <c r="O71" s="7"/>
      <c r="P71" s="7"/>
      <c r="Q71" s="67" t="n">
        <f aca="false">I71*5.5017049523</f>
        <v>156804237.431934</v>
      </c>
      <c r="R71" s="67"/>
      <c r="S71" s="67"/>
      <c r="T71" s="7"/>
      <c r="U71" s="7"/>
      <c r="V71" s="67" t="n">
        <f aca="false">K71*5.5017049523</f>
        <v>14337790.1001381</v>
      </c>
      <c r="W71" s="67" t="n">
        <f aca="false">M71*5.5017049523</f>
        <v>443436.807220768</v>
      </c>
      <c r="X71" s="67" t="n">
        <f aca="false">N71*5.1890047538+L71*5.5017049523</f>
        <v>31163985.8189083</v>
      </c>
      <c r="Y71" s="67" t="n">
        <f aca="false">N71*5.1890047538</f>
        <v>24248688.8370003</v>
      </c>
      <c r="Z71" s="67" t="n">
        <f aca="false">L71*5.5017049523</f>
        <v>6915296.981908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high_v2_m!D60+temporary_pension_bonus_high!B60</f>
        <v>32742616.266419</v>
      </c>
      <c r="G72" s="163" t="n">
        <f aca="false">high_v2_m!E60+temporary_pension_bonus_high!B60</f>
        <v>31391994.7378456</v>
      </c>
      <c r="H72" s="67" t="n">
        <f aca="false">F72-J72</f>
        <v>29971069.0636523</v>
      </c>
      <c r="I72" s="67" t="n">
        <f aca="false">G72-K72</f>
        <v>28703593.9511619</v>
      </c>
      <c r="J72" s="163" t="n">
        <f aca="false">high_v2_m!J60</f>
        <v>2771547.20276667</v>
      </c>
      <c r="K72" s="163" t="n">
        <f aca="false">high_v2_m!K60</f>
        <v>2688400.78668367</v>
      </c>
      <c r="L72" s="67" t="n">
        <f aca="false">H72-I72</f>
        <v>1267475.11249043</v>
      </c>
      <c r="M72" s="67" t="n">
        <f aca="false">J72-K72</f>
        <v>83146.4160830001</v>
      </c>
      <c r="N72" s="163" t="n">
        <f aca="false">SUM(high_v5_m!C60:J60)</f>
        <v>4641680.48199875</v>
      </c>
      <c r="O72" s="7"/>
      <c r="P72" s="7"/>
      <c r="Q72" s="67" t="n">
        <f aca="false">I72*5.5017049523</f>
        <v>157918704.989916</v>
      </c>
      <c r="R72" s="67"/>
      <c r="S72" s="67"/>
      <c r="T72" s="7"/>
      <c r="U72" s="7"/>
      <c r="V72" s="67" t="n">
        <f aca="false">K72*5.5017049523</f>
        <v>14790787.9218648</v>
      </c>
      <c r="W72" s="67" t="n">
        <f aca="false">M72*5.5017049523</f>
        <v>457447.049129838</v>
      </c>
      <c r="X72" s="67" t="n">
        <f aca="false">N72*5.1890047538+L72*5.5017049523</f>
        <v>31058976.1900178</v>
      </c>
      <c r="Y72" s="67" t="n">
        <f aca="false">N72*5.1890047538</f>
        <v>24085702.0867122</v>
      </c>
      <c r="Z72" s="67" t="n">
        <f aca="false">L72*5.5017049523</f>
        <v>6973274.10330562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high_v2_m!D61+temporary_pension_bonus_high!B61</f>
        <v>32996043.2623469</v>
      </c>
      <c r="G73" s="163" t="n">
        <f aca="false">high_v2_m!E61+temporary_pension_bonus_high!B61</f>
        <v>31633678.5864017</v>
      </c>
      <c r="H73" s="67" t="n">
        <f aca="false">F73-J73</f>
        <v>30129969.3652433</v>
      </c>
      <c r="I73" s="67" t="n">
        <f aca="false">G73-K73</f>
        <v>28853586.9062112</v>
      </c>
      <c r="J73" s="163" t="n">
        <f aca="false">high_v2_m!J61</f>
        <v>2866073.89710358</v>
      </c>
      <c r="K73" s="163" t="n">
        <f aca="false">high_v2_m!K61</f>
        <v>2780091.68019048</v>
      </c>
      <c r="L73" s="67" t="n">
        <f aca="false">H73-I73</f>
        <v>1276382.45903212</v>
      </c>
      <c r="M73" s="67" t="n">
        <f aca="false">J73-K73</f>
        <v>85982.2169131073</v>
      </c>
      <c r="N73" s="163" t="n">
        <f aca="false">SUM(high_v5_m!C61:J61)</f>
        <v>4671671.68092321</v>
      </c>
      <c r="O73" s="7"/>
      <c r="P73" s="7"/>
      <c r="Q73" s="67" t="n">
        <f aca="false">I73*5.5017049523</f>
        <v>158743921.973521</v>
      </c>
      <c r="R73" s="67"/>
      <c r="S73" s="67"/>
      <c r="T73" s="7"/>
      <c r="U73" s="7"/>
      <c r="V73" s="67" t="n">
        <f aca="false">K73*5.5017049523</f>
        <v>15295244.164752</v>
      </c>
      <c r="W73" s="67" t="n">
        <f aca="false">M73*5.5017049523</f>
        <v>473048.788600575</v>
      </c>
      <c r="X73" s="67" t="n">
        <f aca="false">N73*5.1890047538+L73*5.5017049523</f>
        <v>31263606.2563892</v>
      </c>
      <c r="Y73" s="67" t="n">
        <f aca="false">N73*5.1890047538</f>
        <v>24241326.5605034</v>
      </c>
      <c r="Z73" s="67" t="n">
        <f aca="false">L73*5.5017049523</f>
        <v>7022279.69588586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high_v2_m!D62+temporary_pension_bonus_high!B62</f>
        <v>33196688.6218538</v>
      </c>
      <c r="G74" s="161" t="n">
        <f aca="false">high_v2_m!E62+temporary_pension_bonus_high!B62</f>
        <v>31825719.1468916</v>
      </c>
      <c r="H74" s="8" t="n">
        <f aca="false">F74-J74</f>
        <v>30268313.5404076</v>
      </c>
      <c r="I74" s="8" t="n">
        <f aca="false">G74-K74</f>
        <v>28985195.3178889</v>
      </c>
      <c r="J74" s="161" t="n">
        <f aca="false">high_v2_m!J62</f>
        <v>2928375.08144614</v>
      </c>
      <c r="K74" s="161" t="n">
        <f aca="false">high_v2_m!K62</f>
        <v>2840523.82900275</v>
      </c>
      <c r="L74" s="8" t="n">
        <f aca="false">H74-I74</f>
        <v>1283118.22251874</v>
      </c>
      <c r="M74" s="8" t="n">
        <f aca="false">J74-K74</f>
        <v>87851.2524433839</v>
      </c>
      <c r="N74" s="161" t="n">
        <f aca="false">SUM(high_v5_m!C62:J62)</f>
        <v>5647473.45623101</v>
      </c>
      <c r="O74" s="5"/>
      <c r="P74" s="5"/>
      <c r="Q74" s="8" t="n">
        <f aca="false">I74*5.5017049523</f>
        <v>159467992.623812</v>
      </c>
      <c r="R74" s="8"/>
      <c r="S74" s="8"/>
      <c r="T74" s="5"/>
      <c r="U74" s="5"/>
      <c r="V74" s="8" t="n">
        <f aca="false">K74*5.5017049523</f>
        <v>15627724.0171506</v>
      </c>
      <c r="W74" s="8" t="n">
        <f aca="false">M74*5.5017049523</f>
        <v>483331.670633523</v>
      </c>
      <c r="X74" s="8" t="n">
        <f aca="false">N74*5.1890047538+L74*5.5017049523</f>
        <v>36364104.4905598</v>
      </c>
      <c r="Y74" s="8" t="n">
        <f aca="false">N74*5.1890047538</f>
        <v>29304766.611342</v>
      </c>
      <c r="Z74" s="8" t="n">
        <f aca="false">L74*5.5017049523</f>
        <v>7059337.87921772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high_v2_m!D63+temporary_pension_bonus_high!B63</f>
        <v>33353393.0976707</v>
      </c>
      <c r="G75" s="163" t="n">
        <f aca="false">high_v2_m!E63+temporary_pension_bonus_high!B63</f>
        <v>31976706.3800084</v>
      </c>
      <c r="H75" s="67" t="n">
        <f aca="false">F75-J75</f>
        <v>30351366.4180985</v>
      </c>
      <c r="I75" s="67" t="n">
        <f aca="false">G75-K75</f>
        <v>29064740.5008233</v>
      </c>
      <c r="J75" s="163" t="n">
        <f aca="false">high_v2_m!J63</f>
        <v>3002026.67957224</v>
      </c>
      <c r="K75" s="163" t="n">
        <f aca="false">high_v2_m!K63</f>
        <v>2911965.87918507</v>
      </c>
      <c r="L75" s="67" t="n">
        <f aca="false">H75-I75</f>
        <v>1286625.91727519</v>
      </c>
      <c r="M75" s="67" t="n">
        <f aca="false">J75-K75</f>
        <v>90060.8003871674</v>
      </c>
      <c r="N75" s="163" t="n">
        <f aca="false">SUM(high_v5_m!C63:J63)</f>
        <v>4645534.82205729</v>
      </c>
      <c r="O75" s="7"/>
      <c r="P75" s="7"/>
      <c r="Q75" s="67" t="n">
        <f aca="false">I75*5.5017049523</f>
        <v>159905626.750694</v>
      </c>
      <c r="R75" s="67"/>
      <c r="S75" s="67"/>
      <c r="T75" s="7"/>
      <c r="U75" s="7"/>
      <c r="V75" s="67" t="n">
        <f aca="false">K75*5.5017049523</f>
        <v>16020777.0984411</v>
      </c>
      <c r="W75" s="67" t="n">
        <f aca="false">M75*5.5017049523</f>
        <v>495487.951498181</v>
      </c>
      <c r="X75" s="67" t="n">
        <f aca="false">N75*5.1890047538+L75*5.5017049523</f>
        <v>31184338.4564291</v>
      </c>
      <c r="Y75" s="67" t="n">
        <f aca="false">N75*5.1890047538</f>
        <v>24105702.2755987</v>
      </c>
      <c r="Z75" s="67" t="n">
        <f aca="false">L75*5.5017049523</f>
        <v>7078636.18083045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high_v2_m!D64+temporary_pension_bonus_high!B64</f>
        <v>33515205.3819805</v>
      </c>
      <c r="G76" s="163" t="n">
        <f aca="false">high_v2_m!E64+temporary_pension_bonus_high!B64</f>
        <v>32132111.6407759</v>
      </c>
      <c r="H76" s="67" t="n">
        <f aca="false">F76-J76</f>
        <v>30423030.8493825</v>
      </c>
      <c r="I76" s="67" t="n">
        <f aca="false">G76-K76</f>
        <v>29132702.3441559</v>
      </c>
      <c r="J76" s="163" t="n">
        <f aca="false">high_v2_m!J64</f>
        <v>3092174.53259802</v>
      </c>
      <c r="K76" s="163" t="n">
        <f aca="false">high_v2_m!K64</f>
        <v>2999409.29662008</v>
      </c>
      <c r="L76" s="67" t="n">
        <f aca="false">H76-I76</f>
        <v>1290328.50522665</v>
      </c>
      <c r="M76" s="67" t="n">
        <f aca="false">J76-K76</f>
        <v>92765.2359779407</v>
      </c>
      <c r="N76" s="163" t="n">
        <f aca="false">SUM(high_v5_m!C64:J64)</f>
        <v>4660479.90659246</v>
      </c>
      <c r="O76" s="7"/>
      <c r="P76" s="7"/>
      <c r="Q76" s="67" t="n">
        <f aca="false">I76*5.5017049523</f>
        <v>160279532.760724</v>
      </c>
      <c r="R76" s="67"/>
      <c r="S76" s="67"/>
      <c r="T76" s="7"/>
      <c r="U76" s="7"/>
      <c r="V76" s="67" t="n">
        <f aca="false">K76*5.5017049523</f>
        <v>16501864.9811894</v>
      </c>
      <c r="W76" s="67" t="n">
        <f aca="false">M76*5.5017049523</f>
        <v>510366.958181115</v>
      </c>
      <c r="X76" s="67" t="n">
        <f aca="false">N76*5.1890047538+L76*5.5017049523</f>
        <v>31282259.117597</v>
      </c>
      <c r="Y76" s="67" t="n">
        <f aca="false">N76*5.1890047538</f>
        <v>24183252.3902976</v>
      </c>
      <c r="Z76" s="67" t="n">
        <f aca="false">L76*5.5017049523</f>
        <v>7099006.72729933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high_v2_m!D65+temporary_pension_bonus_high!B65</f>
        <v>33854530.5184148</v>
      </c>
      <c r="G77" s="163" t="n">
        <f aca="false">high_v2_m!E65+temporary_pension_bonus_high!B65</f>
        <v>32457612.5031673</v>
      </c>
      <c r="H77" s="67" t="n">
        <f aca="false">F77-J77</f>
        <v>30661733.7171263</v>
      </c>
      <c r="I77" s="67" t="n">
        <f aca="false">G77-K77</f>
        <v>29360599.6059174</v>
      </c>
      <c r="J77" s="163" t="n">
        <f aca="false">high_v2_m!J65</f>
        <v>3192796.80128854</v>
      </c>
      <c r="K77" s="163" t="n">
        <f aca="false">high_v2_m!K65</f>
        <v>3097012.89724989</v>
      </c>
      <c r="L77" s="67" t="n">
        <f aca="false">H77-I77</f>
        <v>1301134.11120884</v>
      </c>
      <c r="M77" s="67" t="n">
        <f aca="false">J77-K77</f>
        <v>95783.9040386565</v>
      </c>
      <c r="N77" s="163" t="n">
        <f aca="false">SUM(high_v5_m!C65:J65)</f>
        <v>4677867.39146856</v>
      </c>
      <c r="O77" s="7"/>
      <c r="P77" s="7"/>
      <c r="Q77" s="67" t="n">
        <f aca="false">I77*5.5017049523</f>
        <v>161533356.254373</v>
      </c>
      <c r="R77" s="67"/>
      <c r="S77" s="67"/>
      <c r="T77" s="7"/>
      <c r="U77" s="7"/>
      <c r="V77" s="67" t="n">
        <f aca="false">K77*5.5017049523</f>
        <v>17038851.1941367</v>
      </c>
      <c r="W77" s="67" t="n">
        <f aca="false">M77*5.5017049523</f>
        <v>526974.779200104</v>
      </c>
      <c r="X77" s="67" t="n">
        <f aca="false">N77*5.1890047538+L77*5.5017049523</f>
        <v>31431932.1152205</v>
      </c>
      <c r="Y77" s="67" t="n">
        <f aca="false">N77*5.1890047538</f>
        <v>24273476.1319764</v>
      </c>
      <c r="Z77" s="67" t="n">
        <f aca="false">L77*5.5017049523</f>
        <v>7158455.98324412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high_v2_m!D66+temporary_pension_bonus_high!B66</f>
        <v>34087030.5928293</v>
      </c>
      <c r="G78" s="161" t="n">
        <f aca="false">high_v2_m!E66+temporary_pension_bonus_high!B66</f>
        <v>32681539.3593575</v>
      </c>
      <c r="H78" s="8" t="n">
        <f aca="false">F78-J78</f>
        <v>30722552.7634647</v>
      </c>
      <c r="I78" s="8" t="n">
        <f aca="false">G78-K78</f>
        <v>29417995.8648739</v>
      </c>
      <c r="J78" s="161" t="n">
        <f aca="false">high_v2_m!J66</f>
        <v>3364477.82936461</v>
      </c>
      <c r="K78" s="161" t="n">
        <f aca="false">high_v2_m!K66</f>
        <v>3263543.49448367</v>
      </c>
      <c r="L78" s="8" t="n">
        <f aca="false">H78-I78</f>
        <v>1304556.89859082</v>
      </c>
      <c r="M78" s="8" t="n">
        <f aca="false">J78-K78</f>
        <v>100934.334880937</v>
      </c>
      <c r="N78" s="161" t="n">
        <f aca="false">SUM(high_v5_m!C66:J66)</f>
        <v>5624767.55921648</v>
      </c>
      <c r="O78" s="5"/>
      <c r="P78" s="5"/>
      <c r="Q78" s="8" t="n">
        <f aca="false">I78*5.5017049523</f>
        <v>161849133.536517</v>
      </c>
      <c r="R78" s="8"/>
      <c r="S78" s="8"/>
      <c r="T78" s="5"/>
      <c r="U78" s="5"/>
      <c r="V78" s="8" t="n">
        <f aca="false">K78*5.5017049523</f>
        <v>17955053.4056473</v>
      </c>
      <c r="W78" s="8" t="n">
        <f aca="false">M78*5.5017049523</f>
        <v>555310.93007156</v>
      </c>
      <c r="X78" s="8" t="n">
        <f aca="false">N78*5.1890047538+L78*5.5017049523</f>
        <v>36364232.7533286</v>
      </c>
      <c r="Y78" s="8" t="n">
        <f aca="false">N78*5.1890047538</f>
        <v>29186945.6037944</v>
      </c>
      <c r="Z78" s="8" t="n">
        <f aca="false">L78*5.5017049523</f>
        <v>7177287.14953423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high_v2_m!D67+temporary_pension_bonus_high!B67</f>
        <v>34317402.0002263</v>
      </c>
      <c r="G79" s="163" t="n">
        <f aca="false">high_v2_m!E67+temporary_pension_bonus_high!B67</f>
        <v>32902080.2825661</v>
      </c>
      <c r="H79" s="67" t="n">
        <f aca="false">F79-J79</f>
        <v>30862621.0570459</v>
      </c>
      <c r="I79" s="67" t="n">
        <f aca="false">G79-K79</f>
        <v>29550942.7676811</v>
      </c>
      <c r="J79" s="163" t="n">
        <f aca="false">high_v2_m!J67</f>
        <v>3454780.94318041</v>
      </c>
      <c r="K79" s="163" t="n">
        <f aca="false">high_v2_m!K67</f>
        <v>3351137.514885</v>
      </c>
      <c r="L79" s="67" t="n">
        <f aca="false">H79-I79</f>
        <v>1311678.28936481</v>
      </c>
      <c r="M79" s="67" t="n">
        <f aca="false">J79-K79</f>
        <v>103643.428295412</v>
      </c>
      <c r="N79" s="163" t="n">
        <f aca="false">SUM(high_v5_m!C67:J67)</f>
        <v>4631408.01739114</v>
      </c>
      <c r="O79" s="7"/>
      <c r="P79" s="7"/>
      <c r="Q79" s="67" t="n">
        <f aca="false">I79*5.5017049523</f>
        <v>162580568.170085</v>
      </c>
      <c r="R79" s="67"/>
      <c r="S79" s="67"/>
      <c r="T79" s="7"/>
      <c r="U79" s="7"/>
      <c r="V79" s="67" t="n">
        <f aca="false">K79*5.5017049523</f>
        <v>18436969.8614811</v>
      </c>
      <c r="W79" s="67" t="n">
        <f aca="false">M79*5.5017049523</f>
        <v>570215.562726219</v>
      </c>
      <c r="X79" s="67" t="n">
        <f aca="false">N79*5.1890047538+L79*5.5017049523</f>
        <v>31248865.1594528</v>
      </c>
      <c r="Y79" s="67" t="n">
        <f aca="false">N79*5.1890047538</f>
        <v>24032398.2190301</v>
      </c>
      <c r="Z79" s="67" t="n">
        <f aca="false">L79*5.5017049523</f>
        <v>7216466.94042277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high_v2_m!D68+temporary_pension_bonus_high!B68</f>
        <v>34674432.9622306</v>
      </c>
      <c r="G80" s="163" t="n">
        <f aca="false">high_v2_m!E68+temporary_pension_bonus_high!B68</f>
        <v>33243970.7194716</v>
      </c>
      <c r="H80" s="67" t="n">
        <f aca="false">F80-J80</f>
        <v>31084603.9695368</v>
      </c>
      <c r="I80" s="67" t="n">
        <f aca="false">G80-K80</f>
        <v>29761836.5965585</v>
      </c>
      <c r="J80" s="163" t="n">
        <f aca="false">high_v2_m!J68</f>
        <v>3589828.99269386</v>
      </c>
      <c r="K80" s="163" t="n">
        <f aca="false">high_v2_m!K68</f>
        <v>3482134.12291304</v>
      </c>
      <c r="L80" s="67" t="n">
        <f aca="false">H80-I80</f>
        <v>1322767.37297823</v>
      </c>
      <c r="M80" s="67" t="n">
        <f aca="false">J80-K80</f>
        <v>107694.869780816</v>
      </c>
      <c r="N80" s="163" t="n">
        <f aca="false">SUM(high_v5_m!C68:J68)</f>
        <v>4657687.1747921</v>
      </c>
      <c r="O80" s="7"/>
      <c r="P80" s="7"/>
      <c r="Q80" s="67" t="n">
        <f aca="false">I80*5.5017049523</f>
        <v>163740843.79283</v>
      </c>
      <c r="R80" s="67"/>
      <c r="S80" s="67"/>
      <c r="T80" s="7"/>
      <c r="U80" s="7"/>
      <c r="V80" s="67" t="n">
        <f aca="false">K80*5.5017049523</f>
        <v>19157674.5486035</v>
      </c>
      <c r="W80" s="67" t="n">
        <f aca="false">M80*5.5017049523</f>
        <v>592505.39841042</v>
      </c>
      <c r="X80" s="67" t="n">
        <f aca="false">N80*5.1890047538+L80*5.5017049523</f>
        <v>31446236.6983647</v>
      </c>
      <c r="Y80" s="67" t="n">
        <f aca="false">N80*5.1890047538</f>
        <v>24168760.8917095</v>
      </c>
      <c r="Z80" s="67" t="n">
        <f aca="false">L80*5.5017049523</f>
        <v>7277475.80665516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high_v2_m!D69+temporary_pension_bonus_high!B69</f>
        <v>35002322.8556013</v>
      </c>
      <c r="G81" s="163" t="n">
        <f aca="false">high_v2_m!E69+temporary_pension_bonus_high!B69</f>
        <v>33556865.0583383</v>
      </c>
      <c r="H81" s="67" t="n">
        <f aca="false">F81-J81</f>
        <v>31342326.2356793</v>
      </c>
      <c r="I81" s="67" t="n">
        <f aca="false">G81-K81</f>
        <v>30006668.337014</v>
      </c>
      <c r="J81" s="163" t="n">
        <f aca="false">high_v2_m!J69</f>
        <v>3659996.619922</v>
      </c>
      <c r="K81" s="163" t="n">
        <f aca="false">high_v2_m!K69</f>
        <v>3550196.72132434</v>
      </c>
      <c r="L81" s="67" t="n">
        <f aca="false">H81-I81</f>
        <v>1335657.89866525</v>
      </c>
      <c r="M81" s="67" t="n">
        <f aca="false">J81-K81</f>
        <v>109799.89859766</v>
      </c>
      <c r="N81" s="163" t="n">
        <f aca="false">SUM(high_v5_m!C69:J69)</f>
        <v>4569240.449488</v>
      </c>
      <c r="O81" s="7"/>
      <c r="P81" s="7"/>
      <c r="Q81" s="67" t="n">
        <f aca="false">I81*5.5017049523</f>
        <v>165087835.791774</v>
      </c>
      <c r="R81" s="67"/>
      <c r="S81" s="67"/>
      <c r="T81" s="7"/>
      <c r="U81" s="7"/>
      <c r="V81" s="67" t="n">
        <f aca="false">K81*5.5017049523</f>
        <v>19532134.8833493</v>
      </c>
      <c r="W81" s="67" t="n">
        <f aca="false">M81*5.5017049523</f>
        <v>604086.645876786</v>
      </c>
      <c r="X81" s="67" t="n">
        <f aca="false">N81*5.1890047538+L81*5.5017049523</f>
        <v>31058206.0893137</v>
      </c>
      <c r="Y81" s="67" t="n">
        <f aca="false">N81*5.1890047538</f>
        <v>23709810.4136485</v>
      </c>
      <c r="Z81" s="67" t="n">
        <f aca="false">L81*5.5017049523</f>
        <v>7348395.67566523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high_v2_m!D70+temporary_pension_bonus_high!B70</f>
        <v>35399743.4369262</v>
      </c>
      <c r="G82" s="161" t="n">
        <f aca="false">high_v2_m!E70+temporary_pension_bonus_high!B70</f>
        <v>33938552.3622261</v>
      </c>
      <c r="H82" s="8" t="n">
        <f aca="false">F82-J82</f>
        <v>31604897.8783379</v>
      </c>
      <c r="I82" s="8" t="n">
        <f aca="false">G82-K82</f>
        <v>30257552.1703955</v>
      </c>
      <c r="J82" s="161" t="n">
        <f aca="false">high_v2_m!J70</f>
        <v>3794845.55858827</v>
      </c>
      <c r="K82" s="161" t="n">
        <f aca="false">high_v2_m!K70</f>
        <v>3681000.19183062</v>
      </c>
      <c r="L82" s="8" t="n">
        <f aca="false">H82-I82</f>
        <v>1347345.70794239</v>
      </c>
      <c r="M82" s="8" t="n">
        <f aca="false">J82-K82</f>
        <v>113845.366757648</v>
      </c>
      <c r="N82" s="161" t="n">
        <f aca="false">SUM(high_v5_m!C70:J70)</f>
        <v>5659588.68955837</v>
      </c>
      <c r="O82" s="5"/>
      <c r="P82" s="5"/>
      <c r="Q82" s="8" t="n">
        <f aca="false">I82*5.5017049523</f>
        <v>166468124.620341</v>
      </c>
      <c r="R82" s="8"/>
      <c r="S82" s="8"/>
      <c r="T82" s="5"/>
      <c r="U82" s="5"/>
      <c r="V82" s="8" t="n">
        <f aca="false">K82*5.5017049523</f>
        <v>20251776.9848118</v>
      </c>
      <c r="W82" s="8" t="n">
        <f aca="false">M82*5.5017049523</f>
        <v>626343.61808696</v>
      </c>
      <c r="X82" s="8" t="n">
        <f aca="false">N82*5.1890047538+L82*5.5017049523</f>
        <v>36780331.1685179</v>
      </c>
      <c r="Y82" s="8" t="n">
        <f aca="false">N82*5.1890047538</f>
        <v>29367632.6146711</v>
      </c>
      <c r="Z82" s="8" t="n">
        <f aca="false">L82*5.5017049523</f>
        <v>7412698.55384681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high_v2_m!D71+temporary_pension_bonus_high!B71</f>
        <v>35622141.7942835</v>
      </c>
      <c r="G83" s="163" t="n">
        <f aca="false">high_v2_m!E71+temporary_pension_bonus_high!B71</f>
        <v>34152022.8538336</v>
      </c>
      <c r="H83" s="67" t="n">
        <f aca="false">F83-J83</f>
        <v>31725083.8800779</v>
      </c>
      <c r="I83" s="67" t="n">
        <f aca="false">G83-K83</f>
        <v>30371876.6770542</v>
      </c>
      <c r="J83" s="163" t="n">
        <f aca="false">high_v2_m!J71</f>
        <v>3897057.91420564</v>
      </c>
      <c r="K83" s="163" t="n">
        <f aca="false">high_v2_m!K71</f>
        <v>3780146.17677947</v>
      </c>
      <c r="L83" s="67" t="n">
        <f aca="false">H83-I83</f>
        <v>1353207.20302371</v>
      </c>
      <c r="M83" s="67" t="n">
        <f aca="false">J83-K83</f>
        <v>116911.737426169</v>
      </c>
      <c r="N83" s="163" t="n">
        <f aca="false">SUM(high_v5_m!C71:J71)</f>
        <v>4655799.81150097</v>
      </c>
      <c r="O83" s="7"/>
      <c r="P83" s="7"/>
      <c r="Q83" s="67" t="n">
        <f aca="false">I83*5.5017049523</f>
        <v>167097104.324794</v>
      </c>
      <c r="R83" s="67"/>
      <c r="S83" s="67"/>
      <c r="T83" s="7"/>
      <c r="U83" s="7"/>
      <c r="V83" s="67" t="n">
        <f aca="false">K83*5.5017049523</f>
        <v>20797248.9412055</v>
      </c>
      <c r="W83" s="67" t="n">
        <f aca="false">M83*5.5017049523</f>
        <v>643213.88477955</v>
      </c>
      <c r="X83" s="67" t="n">
        <f aca="false">N83*5.1890047538+L83*5.5017049523</f>
        <v>31603914.1249833</v>
      </c>
      <c r="Y83" s="67" t="n">
        <f aca="false">N83*5.1890047538</f>
        <v>24158967.3546197</v>
      </c>
      <c r="Z83" s="67" t="n">
        <f aca="false">L83*5.5017049523</f>
        <v>7444946.77036357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high_v2_m!D72+temporary_pension_bonus_high!B72</f>
        <v>35888241.9763743</v>
      </c>
      <c r="G84" s="163" t="n">
        <f aca="false">high_v2_m!E72+temporary_pension_bonus_high!B72</f>
        <v>34407454.0491929</v>
      </c>
      <c r="H84" s="67" t="n">
        <f aca="false">F84-J84</f>
        <v>31853955.6483951</v>
      </c>
      <c r="I84" s="67" t="n">
        <f aca="false">G84-K84</f>
        <v>30494196.3110531</v>
      </c>
      <c r="J84" s="163" t="n">
        <f aca="false">high_v2_m!J72</f>
        <v>4034286.3279792</v>
      </c>
      <c r="K84" s="163" t="n">
        <f aca="false">high_v2_m!K72</f>
        <v>3913257.73813982</v>
      </c>
      <c r="L84" s="67" t="n">
        <f aca="false">H84-I84</f>
        <v>1359759.33734207</v>
      </c>
      <c r="M84" s="67" t="n">
        <f aca="false">J84-K84</f>
        <v>121028.589839376</v>
      </c>
      <c r="N84" s="163" t="n">
        <f aca="false">SUM(high_v5_m!C72:J72)</f>
        <v>4650810.49693391</v>
      </c>
      <c r="O84" s="7"/>
      <c r="P84" s="7"/>
      <c r="Q84" s="67" t="n">
        <f aca="false">I84*5.5017049523</f>
        <v>167770070.860929</v>
      </c>
      <c r="R84" s="67"/>
      <c r="S84" s="67"/>
      <c r="T84" s="7"/>
      <c r="U84" s="7"/>
      <c r="V84" s="67" t="n">
        <f aca="false">K84*5.5017049523</f>
        <v>21529589.4775502</v>
      </c>
      <c r="W84" s="67" t="n">
        <f aca="false">M84*5.5017049523</f>
        <v>665863.592089178</v>
      </c>
      <c r="X84" s="67" t="n">
        <f aca="false">N84*5.1890047538+L84*5.5017049523</f>
        <v>31614072.457804</v>
      </c>
      <c r="Y84" s="67" t="n">
        <f aca="false">N84*5.1890047538</f>
        <v>24133077.777613</v>
      </c>
      <c r="Z84" s="67" t="n">
        <f aca="false">L84*5.5017049523</f>
        <v>7480994.68019103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high_v2_m!D73+temporary_pension_bonus_high!B73</f>
        <v>36101969.502347</v>
      </c>
      <c r="G85" s="163" t="n">
        <f aca="false">high_v2_m!E73+temporary_pension_bonus_high!B73</f>
        <v>34612153.9057791</v>
      </c>
      <c r="H85" s="67" t="n">
        <f aca="false">F85-J85</f>
        <v>31994009.165352</v>
      </c>
      <c r="I85" s="67" t="n">
        <f aca="false">G85-K85</f>
        <v>30627432.378894</v>
      </c>
      <c r="J85" s="163" t="n">
        <f aca="false">high_v2_m!J73</f>
        <v>4107960.33699502</v>
      </c>
      <c r="K85" s="163" t="n">
        <f aca="false">high_v2_m!K73</f>
        <v>3984721.52688517</v>
      </c>
      <c r="L85" s="67" t="n">
        <f aca="false">H85-I85</f>
        <v>1366576.78645803</v>
      </c>
      <c r="M85" s="67" t="n">
        <f aca="false">J85-K85</f>
        <v>123238.810109852</v>
      </c>
      <c r="N85" s="163" t="n">
        <f aca="false">SUM(high_v5_m!C73:J73)</f>
        <v>4618663.8147591</v>
      </c>
      <c r="O85" s="7"/>
      <c r="P85" s="7"/>
      <c r="Q85" s="67" t="n">
        <f aca="false">I85*5.5017049523</f>
        <v>168503096.395194</v>
      </c>
      <c r="R85" s="67"/>
      <c r="S85" s="67"/>
      <c r="T85" s="7"/>
      <c r="U85" s="7"/>
      <c r="V85" s="67" t="n">
        <f aca="false">K85*5.5017049523</f>
        <v>21922762.1580006</v>
      </c>
      <c r="W85" s="67" t="n">
        <f aca="false">M85*5.5017049523</f>
        <v>678023.571896931</v>
      </c>
      <c r="X85" s="67" t="n">
        <f aca="false">N85*5.1890047538+L85*5.5017049523</f>
        <v>31484770.7647434</v>
      </c>
      <c r="Y85" s="67" t="n">
        <f aca="false">N85*5.1890047538</f>
        <v>23966268.490989</v>
      </c>
      <c r="Z85" s="67" t="n">
        <f aca="false">L85*5.5017049523</f>
        <v>7518502.27375437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high_v2_m!D74+temporary_pension_bonus_high!B74</f>
        <v>36139949.9662408</v>
      </c>
      <c r="G86" s="161" t="n">
        <f aca="false">high_v2_m!E74+temporary_pension_bonus_high!B74</f>
        <v>34650643.3309333</v>
      </c>
      <c r="H86" s="8" t="n">
        <f aca="false">F86-J86</f>
        <v>31923509.0568436</v>
      </c>
      <c r="I86" s="8" t="n">
        <f aca="false">G86-K86</f>
        <v>30560695.6488181</v>
      </c>
      <c r="J86" s="161" t="n">
        <f aca="false">high_v2_m!J74</f>
        <v>4216440.90939719</v>
      </c>
      <c r="K86" s="161" t="n">
        <f aca="false">high_v2_m!K74</f>
        <v>4089947.68211528</v>
      </c>
      <c r="L86" s="8" t="n">
        <f aca="false">H86-I86</f>
        <v>1362813.40802556</v>
      </c>
      <c r="M86" s="8" t="n">
        <f aca="false">J86-K86</f>
        <v>126493.227281916</v>
      </c>
      <c r="N86" s="161" t="n">
        <f aca="false">SUM(high_v5_m!C74:J74)</f>
        <v>5670240.67495364</v>
      </c>
      <c r="O86" s="5"/>
      <c r="P86" s="5"/>
      <c r="Q86" s="8" t="n">
        <f aca="false">I86*5.5017049523</f>
        <v>168135930.596835</v>
      </c>
      <c r="R86" s="8"/>
      <c r="S86" s="8"/>
      <c r="T86" s="5"/>
      <c r="U86" s="5"/>
      <c r="V86" s="8" t="n">
        <f aca="false">K86*5.5017049523</f>
        <v>22501685.4173415</v>
      </c>
      <c r="W86" s="8" t="n">
        <f aca="false">M86*5.5017049523</f>
        <v>695928.414969326</v>
      </c>
      <c r="X86" s="8" t="n">
        <f aca="false">N86*5.1890047538+L86*5.5017049523</f>
        <v>36920703.0935196</v>
      </c>
      <c r="Y86" s="8" t="n">
        <f aca="false">N86*5.1890047538</f>
        <v>29422905.8175246</v>
      </c>
      <c r="Z86" s="8" t="n">
        <f aca="false">L86*5.5017049523</f>
        <v>7497797.27599508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high_v2_m!D75+temporary_pension_bonus_high!B75</f>
        <v>36339043.7043759</v>
      </c>
      <c r="G87" s="163" t="n">
        <f aca="false">high_v2_m!E75+temporary_pension_bonus_high!B75</f>
        <v>34842332.913392</v>
      </c>
      <c r="H87" s="67" t="n">
        <f aca="false">F87-J87</f>
        <v>32073974.2194957</v>
      </c>
      <c r="I87" s="67" t="n">
        <f aca="false">G87-K87</f>
        <v>30705215.5130582</v>
      </c>
      <c r="J87" s="163" t="n">
        <f aca="false">high_v2_m!J75</f>
        <v>4265069.48488023</v>
      </c>
      <c r="K87" s="163" t="n">
        <f aca="false">high_v2_m!K75</f>
        <v>4137117.40033382</v>
      </c>
      <c r="L87" s="67" t="n">
        <f aca="false">H87-I87</f>
        <v>1368758.70643752</v>
      </c>
      <c r="M87" s="67" t="n">
        <f aca="false">J87-K87</f>
        <v>127952.084546407</v>
      </c>
      <c r="N87" s="163" t="n">
        <f aca="false">SUM(high_v5_m!C75:J75)</f>
        <v>4695703.98903667</v>
      </c>
      <c r="O87" s="7"/>
      <c r="P87" s="7"/>
      <c r="Q87" s="67" t="n">
        <f aca="false">I87*5.5017049523</f>
        <v>168931036.249631</v>
      </c>
      <c r="R87" s="67"/>
      <c r="S87" s="67"/>
      <c r="T87" s="7"/>
      <c r="U87" s="7"/>
      <c r="V87" s="67" t="n">
        <f aca="false">K87*5.5017049523</f>
        <v>22761199.2896631</v>
      </c>
      <c r="W87" s="67" t="n">
        <f aca="false">M87*5.5017049523</f>
        <v>703954.617206077</v>
      </c>
      <c r="X87" s="67" t="n">
        <f aca="false">N87*5.1890047538+L87*5.5017049523</f>
        <v>31896536.87526</v>
      </c>
      <c r="Y87" s="67" t="n">
        <f aca="false">N87*5.1890047538</f>
        <v>24366030.3215489</v>
      </c>
      <c r="Z87" s="67" t="n">
        <f aca="false">L87*5.5017049523</f>
        <v>7530506.55371107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high_v2_m!D76+temporary_pension_bonus_high!B76</f>
        <v>36439032.4512299</v>
      </c>
      <c r="G88" s="163" t="n">
        <f aca="false">high_v2_m!E76+temporary_pension_bonus_high!B76</f>
        <v>34938053.5278228</v>
      </c>
      <c r="H88" s="67" t="n">
        <f aca="false">F88-J88</f>
        <v>32080519.2689537</v>
      </c>
      <c r="I88" s="67" t="n">
        <f aca="false">G88-K88</f>
        <v>30710295.7410149</v>
      </c>
      <c r="J88" s="163" t="n">
        <f aca="false">high_v2_m!J76</f>
        <v>4358513.18227622</v>
      </c>
      <c r="K88" s="163" t="n">
        <f aca="false">high_v2_m!K76</f>
        <v>4227757.78680794</v>
      </c>
      <c r="L88" s="67" t="n">
        <f aca="false">H88-I88</f>
        <v>1370223.52793877</v>
      </c>
      <c r="M88" s="67" t="n">
        <f aca="false">J88-K88</f>
        <v>130755.395468286</v>
      </c>
      <c r="N88" s="163" t="n">
        <f aca="false">SUM(high_v5_m!C76:J76)</f>
        <v>4715978.2402434</v>
      </c>
      <c r="O88" s="7"/>
      <c r="P88" s="7"/>
      <c r="Q88" s="67" t="n">
        <f aca="false">I88*5.5017049523</f>
        <v>168958986.164939</v>
      </c>
      <c r="R88" s="67"/>
      <c r="S88" s="67"/>
      <c r="T88" s="7"/>
      <c r="U88" s="7"/>
      <c r="V88" s="67" t="n">
        <f aca="false">K88*5.5017049523</f>
        <v>23259875.9528061</v>
      </c>
      <c r="W88" s="67" t="n">
        <f aca="false">M88*5.5017049523</f>
        <v>719377.606787815</v>
      </c>
      <c r="X88" s="67" t="n">
        <f aca="false">N88*5.1890047538+L88*5.5017049523</f>
        <v>32009799.0768591</v>
      </c>
      <c r="Y88" s="67" t="n">
        <f aca="false">N88*5.1890047538</f>
        <v>24471233.5074403</v>
      </c>
      <c r="Z88" s="67" t="n">
        <f aca="false">L88*5.5017049523</f>
        <v>7538565.56941872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high_v2_m!D77+temporary_pension_bonus_high!B77</f>
        <v>36769310.2498581</v>
      </c>
      <c r="G89" s="163" t="n">
        <f aca="false">high_v2_m!E77+temporary_pension_bonus_high!B77</f>
        <v>35254198.9608278</v>
      </c>
      <c r="H89" s="67" t="n">
        <f aca="false">F89-J89</f>
        <v>32257624.4939496</v>
      </c>
      <c r="I89" s="67" t="n">
        <f aca="false">G89-K89</f>
        <v>30877863.7775965</v>
      </c>
      <c r="J89" s="163" t="n">
        <f aca="false">high_v2_m!J77</f>
        <v>4511685.75590854</v>
      </c>
      <c r="K89" s="163" t="n">
        <f aca="false">high_v2_m!K77</f>
        <v>4376335.18323128</v>
      </c>
      <c r="L89" s="67" t="n">
        <f aca="false">H89-I89</f>
        <v>1379760.71635309</v>
      </c>
      <c r="M89" s="67" t="n">
        <f aca="false">J89-K89</f>
        <v>135350.572677256</v>
      </c>
      <c r="N89" s="163" t="n">
        <f aca="false">SUM(high_v5_m!C77:J77)</f>
        <v>4735764.4916765</v>
      </c>
      <c r="O89" s="7"/>
      <c r="P89" s="7"/>
      <c r="Q89" s="67" t="n">
        <f aca="false">I89*5.5017049523</f>
        <v>169880896.061647</v>
      </c>
      <c r="R89" s="67"/>
      <c r="S89" s="67"/>
      <c r="T89" s="7"/>
      <c r="U89" s="7"/>
      <c r="V89" s="67" t="n">
        <f aca="false">K89*5.5017049523</f>
        <v>24077304.9505083</v>
      </c>
      <c r="W89" s="67" t="n">
        <f aca="false">M89*5.5017049523</f>
        <v>744658.915995098</v>
      </c>
      <c r="X89" s="67" t="n">
        <f aca="false">N89*5.1890047538+L89*5.5017049523</f>
        <v>32164940.8263354</v>
      </c>
      <c r="Y89" s="67" t="n">
        <f aca="false">N89*5.1890047538</f>
        <v>24573904.4601866</v>
      </c>
      <c r="Z89" s="67" t="n">
        <f aca="false">L89*5.5017049523</f>
        <v>7591036.36614878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high_v2_m!D78+temporary_pension_bonus_high!B78</f>
        <v>36988469.2967754</v>
      </c>
      <c r="G90" s="161" t="n">
        <f aca="false">high_v2_m!E78+temporary_pension_bonus_high!B78</f>
        <v>35464949.0644571</v>
      </c>
      <c r="H90" s="8" t="n">
        <f aca="false">F90-J90</f>
        <v>32367704.2232869</v>
      </c>
      <c r="I90" s="8" t="n">
        <f aca="false">G90-K90</f>
        <v>30982806.9431733</v>
      </c>
      <c r="J90" s="161" t="n">
        <f aca="false">high_v2_m!J78</f>
        <v>4620765.0734885</v>
      </c>
      <c r="K90" s="161" t="n">
        <f aca="false">high_v2_m!K78</f>
        <v>4482142.12128384</v>
      </c>
      <c r="L90" s="8" t="n">
        <f aca="false">H90-I90</f>
        <v>1384897.28011357</v>
      </c>
      <c r="M90" s="8" t="n">
        <f aca="false">J90-K90</f>
        <v>138622.952204655</v>
      </c>
      <c r="N90" s="161" t="n">
        <f aca="false">SUM(high_v5_m!C78:J78)</f>
        <v>5708843.87477149</v>
      </c>
      <c r="O90" s="5"/>
      <c r="P90" s="5"/>
      <c r="Q90" s="8" t="n">
        <f aca="false">I90*5.5017049523</f>
        <v>170458262.395411</v>
      </c>
      <c r="R90" s="8"/>
      <c r="S90" s="8"/>
      <c r="T90" s="5"/>
      <c r="U90" s="5"/>
      <c r="V90" s="8" t="n">
        <f aca="false">K90*5.5017049523</f>
        <v>24659423.5055797</v>
      </c>
      <c r="W90" s="8" t="n">
        <f aca="false">M90*5.5017049523</f>
        <v>762662.582646796</v>
      </c>
      <c r="X90" s="8" t="n">
        <f aca="false">N90*5.1890047538+L90*5.5017049523</f>
        <v>37242514.2293189</v>
      </c>
      <c r="Y90" s="8" t="n">
        <f aca="false">N90*5.1890047538</f>
        <v>29623218.0048912</v>
      </c>
      <c r="Z90" s="8" t="n">
        <f aca="false">L90*5.5017049523</f>
        <v>7619296.22442763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high_v2_m!D79+temporary_pension_bonus_high!B79</f>
        <v>37237896.2092566</v>
      </c>
      <c r="G91" s="163" t="n">
        <f aca="false">high_v2_m!E79+temporary_pension_bonus_high!B79</f>
        <v>35703697.6996774</v>
      </c>
      <c r="H91" s="67" t="n">
        <f aca="false">F91-J91</f>
        <v>32550735.0489883</v>
      </c>
      <c r="I91" s="67" t="n">
        <f aca="false">G91-K91</f>
        <v>31157151.3742172</v>
      </c>
      <c r="J91" s="163" t="n">
        <f aca="false">high_v2_m!J79</f>
        <v>4687161.16026825</v>
      </c>
      <c r="K91" s="163" t="n">
        <f aca="false">high_v2_m!K79</f>
        <v>4546546.3254602</v>
      </c>
      <c r="L91" s="67" t="n">
        <f aca="false">H91-I91</f>
        <v>1393583.67477108</v>
      </c>
      <c r="M91" s="67" t="n">
        <f aca="false">J91-K91</f>
        <v>140614.834808049</v>
      </c>
      <c r="N91" s="163" t="n">
        <f aca="false">SUM(high_v5_m!C79:J79)</f>
        <v>4650370.58351435</v>
      </c>
      <c r="O91" s="7"/>
      <c r="P91" s="7"/>
      <c r="Q91" s="67" t="n">
        <f aca="false">I91*5.5017049523</f>
        <v>171417454.015092</v>
      </c>
      <c r="R91" s="67"/>
      <c r="S91" s="67"/>
      <c r="T91" s="7"/>
      <c r="U91" s="7"/>
      <c r="V91" s="67" t="n">
        <f aca="false">K91*5.5017049523</f>
        <v>25013756.4346458</v>
      </c>
      <c r="W91" s="67" t="n">
        <f aca="false">M91*5.5017049523</f>
        <v>773621.333030289</v>
      </c>
      <c r="X91" s="67" t="n">
        <f aca="false">N91*5.1890047538+L91*5.5017049523</f>
        <v>31797881.2697201</v>
      </c>
      <c r="Y91" s="67" t="n">
        <f aca="false">N91*5.1890047538</f>
        <v>24130795.0647876</v>
      </c>
      <c r="Z91" s="67" t="n">
        <f aca="false">L91*5.5017049523</f>
        <v>7667086.20493249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high_v2_m!D80+temporary_pension_bonus_high!B80</f>
        <v>37437233.2682156</v>
      </c>
      <c r="G92" s="163" t="n">
        <f aca="false">high_v2_m!E80+temporary_pension_bonus_high!B80</f>
        <v>35895985.7968682</v>
      </c>
      <c r="H92" s="67" t="n">
        <f aca="false">F92-J92</f>
        <v>32630011.326604</v>
      </c>
      <c r="I92" s="67" t="n">
        <f aca="false">G92-K92</f>
        <v>31232980.513505</v>
      </c>
      <c r="J92" s="163" t="n">
        <f aca="false">high_v2_m!J80</f>
        <v>4807221.94161162</v>
      </c>
      <c r="K92" s="163" t="n">
        <f aca="false">high_v2_m!K80</f>
        <v>4663005.28336327</v>
      </c>
      <c r="L92" s="67" t="n">
        <f aca="false">H92-I92</f>
        <v>1397030.81309902</v>
      </c>
      <c r="M92" s="67" t="n">
        <f aca="false">J92-K92</f>
        <v>144216.658248349</v>
      </c>
      <c r="N92" s="163" t="n">
        <f aca="false">SUM(high_v5_m!C80:J80)</f>
        <v>4727067.28850726</v>
      </c>
      <c r="O92" s="7"/>
      <c r="P92" s="7"/>
      <c r="Q92" s="67" t="n">
        <f aca="false">I92*5.5017049523</f>
        <v>171834643.56624</v>
      </c>
      <c r="R92" s="67"/>
      <c r="S92" s="67"/>
      <c r="T92" s="7"/>
      <c r="U92" s="7"/>
      <c r="V92" s="67" t="n">
        <f aca="false">K92*5.5017049523</f>
        <v>25654479.2600808</v>
      </c>
      <c r="W92" s="67" t="n">
        <f aca="false">M92*5.5017049523</f>
        <v>793437.502889099</v>
      </c>
      <c r="X92" s="67" t="n">
        <f aca="false">N92*5.1890047538+L92*5.5017049523</f>
        <v>32214825.9745392</v>
      </c>
      <c r="Y92" s="67" t="n">
        <f aca="false">N92*5.1890047538</f>
        <v>24528774.6315966</v>
      </c>
      <c r="Z92" s="67" t="n">
        <f aca="false">L92*5.5017049523</f>
        <v>7686051.34294257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high_v2_m!D81+temporary_pension_bonus_high!B81</f>
        <v>37676739.3442219</v>
      </c>
      <c r="G93" s="163" t="n">
        <f aca="false">high_v2_m!E81+temporary_pension_bonus_high!B81</f>
        <v>36125927.1787532</v>
      </c>
      <c r="H93" s="67" t="n">
        <f aca="false">F93-J93</f>
        <v>32712131.8543476</v>
      </c>
      <c r="I93" s="67" t="n">
        <f aca="false">G93-K93</f>
        <v>31310257.9135751</v>
      </c>
      <c r="J93" s="163" t="n">
        <f aca="false">high_v2_m!J81</f>
        <v>4964607.48987436</v>
      </c>
      <c r="K93" s="163" t="n">
        <f aca="false">high_v2_m!K81</f>
        <v>4815669.26517813</v>
      </c>
      <c r="L93" s="67" t="n">
        <f aca="false">H93-I93</f>
        <v>1401873.94077249</v>
      </c>
      <c r="M93" s="67" t="n">
        <f aca="false">J93-K93</f>
        <v>148938.224696231</v>
      </c>
      <c r="N93" s="163" t="n">
        <f aca="false">SUM(high_v5_m!C81:J81)</f>
        <v>4712799.4645094</v>
      </c>
      <c r="O93" s="7"/>
      <c r="P93" s="7"/>
      <c r="Q93" s="67" t="n">
        <f aca="false">I93*5.5017049523</f>
        <v>172259801.020906</v>
      </c>
      <c r="R93" s="67"/>
      <c r="S93" s="67"/>
      <c r="T93" s="7"/>
      <c r="U93" s="7"/>
      <c r="V93" s="67" t="n">
        <f aca="false">K93*5.5017049523</f>
        <v>26494391.4448694</v>
      </c>
      <c r="W93" s="67" t="n">
        <f aca="false">M93*5.5017049523</f>
        <v>819414.168398025</v>
      </c>
      <c r="X93" s="67" t="n">
        <f aca="false">N93*5.1890047538+L93*5.5017049523</f>
        <v>32167435.6274937</v>
      </c>
      <c r="Y93" s="67" t="n">
        <f aca="false">N93*5.1890047538</f>
        <v>24454738.8250454</v>
      </c>
      <c r="Z93" s="67" t="n">
        <f aca="false">L93*5.5017049523</f>
        <v>7712696.8024483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high_v2_m!D82+temporary_pension_bonus_high!B82</f>
        <v>38019234.5447819</v>
      </c>
      <c r="G94" s="161" t="n">
        <f aca="false">high_v2_m!E82+temporary_pension_bonus_high!B82</f>
        <v>36454689.4669018</v>
      </c>
      <c r="H94" s="8" t="n">
        <f aca="false">F94-J94</f>
        <v>32938727.0713966</v>
      </c>
      <c r="I94" s="8" t="n">
        <f aca="false">G94-K94</f>
        <v>31526597.2177181</v>
      </c>
      <c r="J94" s="161" t="n">
        <f aca="false">high_v2_m!J82</f>
        <v>5080507.47338523</v>
      </c>
      <c r="K94" s="161" t="n">
        <f aca="false">high_v2_m!K82</f>
        <v>4928092.24918368</v>
      </c>
      <c r="L94" s="8" t="n">
        <f aca="false">H94-I94</f>
        <v>1412129.85367851</v>
      </c>
      <c r="M94" s="8" t="n">
        <f aca="false">J94-K94</f>
        <v>152415.224201557</v>
      </c>
      <c r="N94" s="161" t="n">
        <f aca="false">SUM(high_v5_m!C82:J82)</f>
        <v>5724794.05248047</v>
      </c>
      <c r="O94" s="5"/>
      <c r="P94" s="5"/>
      <c r="Q94" s="8" t="n">
        <f aca="false">I94*5.5017049523</f>
        <v>173450036.041887</v>
      </c>
      <c r="R94" s="8"/>
      <c r="S94" s="8"/>
      <c r="T94" s="5"/>
      <c r="U94" s="5"/>
      <c r="V94" s="8" t="n">
        <f aca="false">K94*5.5017049523</f>
        <v>27112909.5327251</v>
      </c>
      <c r="W94" s="8" t="n">
        <f aca="false">M94*5.5017049523</f>
        <v>838543.593795622</v>
      </c>
      <c r="X94" s="8" t="n">
        <f aca="false">N94*5.1890047538+L94*5.5017049523</f>
        <v>37475105.3621209</v>
      </c>
      <c r="Y94" s="8" t="n">
        <f aca="false">N94*5.1890047538</f>
        <v>29705983.5528471</v>
      </c>
      <c r="Z94" s="8" t="n">
        <f aca="false">L94*5.5017049523</f>
        <v>7769121.80927375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high_v2_m!D83+temporary_pension_bonus_high!B83</f>
        <v>38304729.7461974</v>
      </c>
      <c r="G95" s="163" t="n">
        <f aca="false">high_v2_m!E83+temporary_pension_bonus_high!B83</f>
        <v>36728939.4007562</v>
      </c>
      <c r="H95" s="67" t="n">
        <f aca="false">F95-J95</f>
        <v>33096464.9011833</v>
      </c>
      <c r="I95" s="67" t="n">
        <f aca="false">G95-K95</f>
        <v>31676922.5010925</v>
      </c>
      <c r="J95" s="163" t="n">
        <f aca="false">high_v2_m!J83</f>
        <v>5208264.84501415</v>
      </c>
      <c r="K95" s="163" t="n">
        <f aca="false">high_v2_m!K83</f>
        <v>5052016.89966373</v>
      </c>
      <c r="L95" s="67" t="n">
        <f aca="false">H95-I95</f>
        <v>1419542.40009079</v>
      </c>
      <c r="M95" s="67" t="n">
        <f aca="false">J95-K95</f>
        <v>156247.945350423</v>
      </c>
      <c r="N95" s="163" t="n">
        <f aca="false">SUM(high_v5_m!C83:J83)</f>
        <v>4689132.99267579</v>
      </c>
      <c r="O95" s="7"/>
      <c r="P95" s="7"/>
      <c r="Q95" s="67" t="n">
        <f aca="false">I95*5.5017049523</f>
        <v>174277081.397884</v>
      </c>
      <c r="R95" s="67"/>
      <c r="S95" s="67"/>
      <c r="T95" s="7"/>
      <c r="U95" s="7"/>
      <c r="V95" s="67" t="n">
        <f aca="false">K95*5.5017049523</f>
        <v>27794706.3959832</v>
      </c>
      <c r="W95" s="67" t="n">
        <f aca="false">M95*5.5017049523</f>
        <v>859630.094721125</v>
      </c>
      <c r="X95" s="67" t="n">
        <f aca="false">N95*5.1890047538+L95*5.5017049523</f>
        <v>32141836.8427744</v>
      </c>
      <c r="Y95" s="67" t="n">
        <f aca="false">N95*5.1890047538</f>
        <v>24331933.3901951</v>
      </c>
      <c r="Z95" s="67" t="n">
        <f aca="false">L95*5.5017049523</f>
        <v>7809903.45257933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high_v2_m!D84+temporary_pension_bonus_high!B84</f>
        <v>38618085.9982172</v>
      </c>
      <c r="G96" s="163" t="n">
        <f aca="false">high_v2_m!E84+temporary_pension_bonus_high!B84</f>
        <v>37030066.8350668</v>
      </c>
      <c r="H96" s="67" t="n">
        <f aca="false">F96-J96</f>
        <v>33326407.2497213</v>
      </c>
      <c r="I96" s="67" t="n">
        <f aca="false">G96-K96</f>
        <v>31897138.4490258</v>
      </c>
      <c r="J96" s="163" t="n">
        <f aca="false">high_v2_m!J84</f>
        <v>5291678.7484959</v>
      </c>
      <c r="K96" s="163" t="n">
        <f aca="false">high_v2_m!K84</f>
        <v>5132928.38604102</v>
      </c>
      <c r="L96" s="67" t="n">
        <f aca="false">H96-I96</f>
        <v>1429268.8006955</v>
      </c>
      <c r="M96" s="67" t="n">
        <f aca="false">J96-K96</f>
        <v>158750.362454878</v>
      </c>
      <c r="N96" s="163" t="n">
        <f aca="false">SUM(high_v5_m!C84:J84)</f>
        <v>4737795.72625807</v>
      </c>
      <c r="O96" s="7"/>
      <c r="P96" s="7"/>
      <c r="Q96" s="67" t="n">
        <f aca="false">I96*5.5017049523</f>
        <v>175488644.569204</v>
      </c>
      <c r="R96" s="67"/>
      <c r="S96" s="67"/>
      <c r="T96" s="7"/>
      <c r="U96" s="7"/>
      <c r="V96" s="67" t="n">
        <f aca="false">K96*5.5017049523</f>
        <v>28239857.5212831</v>
      </c>
      <c r="W96" s="67" t="n">
        <f aca="false">M96*5.5017049523</f>
        <v>873397.655297423</v>
      </c>
      <c r="X96" s="67" t="n">
        <f aca="false">N96*5.1890047538+L96*5.5017049523</f>
        <v>32447859.7850407</v>
      </c>
      <c r="Y96" s="67" t="n">
        <f aca="false">N96*5.1890047538</f>
        <v>24584444.5460864</v>
      </c>
      <c r="Z96" s="67" t="n">
        <f aca="false">L96*5.5017049523</f>
        <v>7863415.2389543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high_v2_m!D85+temporary_pension_bonus_high!B85</f>
        <v>38896309.788894</v>
      </c>
      <c r="G97" s="163" t="n">
        <f aca="false">high_v2_m!E85+temporary_pension_bonus_high!B85</f>
        <v>37296504.9643905</v>
      </c>
      <c r="H97" s="67" t="n">
        <f aca="false">F97-J97</f>
        <v>33515806.6865842</v>
      </c>
      <c r="I97" s="67" t="n">
        <f aca="false">G97-K97</f>
        <v>32077416.95515</v>
      </c>
      <c r="J97" s="163" t="n">
        <f aca="false">high_v2_m!J85</f>
        <v>5380503.10230977</v>
      </c>
      <c r="K97" s="163" t="n">
        <f aca="false">high_v2_m!K85</f>
        <v>5219088.00924048</v>
      </c>
      <c r="L97" s="67" t="n">
        <f aca="false">H97-I97</f>
        <v>1438389.73143416</v>
      </c>
      <c r="M97" s="67" t="n">
        <f aca="false">J97-K97</f>
        <v>161415.093069294</v>
      </c>
      <c r="N97" s="163" t="n">
        <f aca="false">SUM(high_v5_m!C85:J85)</f>
        <v>4829904.36351411</v>
      </c>
      <c r="O97" s="7"/>
      <c r="P97" s="7"/>
      <c r="Q97" s="67" t="n">
        <f aca="false">I97*5.5017049523</f>
        <v>176480483.719141</v>
      </c>
      <c r="R97" s="67"/>
      <c r="S97" s="67"/>
      <c r="T97" s="7"/>
      <c r="U97" s="7"/>
      <c r="V97" s="67" t="n">
        <f aca="false">K97*5.5017049523</f>
        <v>28713882.3469279</v>
      </c>
      <c r="W97" s="67" t="n">
        <f aca="false">M97*5.5017049523</f>
        <v>888058.216915303</v>
      </c>
      <c r="X97" s="67" t="n">
        <f aca="false">N97*5.1890047538+L97*5.5017049523</f>
        <v>32975992.6114428</v>
      </c>
      <c r="Y97" s="67" t="n">
        <f aca="false">N97*5.1890047538</f>
        <v>25062396.7026741</v>
      </c>
      <c r="Z97" s="67" t="n">
        <f aca="false">L97*5.5017049523</f>
        <v>7913595.90876876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high_v2_m!D86+temporary_pension_bonus_high!B86</f>
        <v>39143053.9034032</v>
      </c>
      <c r="G98" s="161" t="n">
        <f aca="false">high_v2_m!E86+temporary_pension_bonus_high!B86</f>
        <v>37533183.9684943</v>
      </c>
      <c r="H98" s="8" t="n">
        <f aca="false">F98-J98</f>
        <v>33658561.7266037</v>
      </c>
      <c r="I98" s="8" t="n">
        <f aca="false">G98-K98</f>
        <v>32213226.5569988</v>
      </c>
      <c r="J98" s="161" t="n">
        <f aca="false">high_v2_m!J86</f>
        <v>5484492.17679949</v>
      </c>
      <c r="K98" s="161" t="n">
        <f aca="false">high_v2_m!K86</f>
        <v>5319957.4114955</v>
      </c>
      <c r="L98" s="8" t="n">
        <f aca="false">H98-I98</f>
        <v>1445335.16960486</v>
      </c>
      <c r="M98" s="8" t="n">
        <f aca="false">J98-K98</f>
        <v>164534.765303986</v>
      </c>
      <c r="N98" s="161" t="n">
        <f aca="false">SUM(high_v5_m!C86:J86)</f>
        <v>5826464.06356003</v>
      </c>
      <c r="O98" s="5"/>
      <c r="P98" s="5"/>
      <c r="Q98" s="8" t="n">
        <f aca="false">I98*5.5017049523</f>
        <v>177227668.078202</v>
      </c>
      <c r="R98" s="8"/>
      <c r="S98" s="8"/>
      <c r="T98" s="5"/>
      <c r="U98" s="5"/>
      <c r="V98" s="8" t="n">
        <f aca="false">K98*5.5017049523</f>
        <v>29268836.0368499</v>
      </c>
      <c r="W98" s="8" t="n">
        <f aca="false">M98*5.5017049523</f>
        <v>905221.733098459</v>
      </c>
      <c r="X98" s="8" t="n">
        <f aca="false">N98*5.1890047538+L98*5.5017049523</f>
        <v>38185357.3840063</v>
      </c>
      <c r="Y98" s="8" t="n">
        <f aca="false">N98*5.1890047538</f>
        <v>30233549.7236579</v>
      </c>
      <c r="Z98" s="8" t="n">
        <f aca="false">L98*5.5017049523</f>
        <v>7951807.66034842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high_v2_m!D87+temporary_pension_bonus_high!B87</f>
        <v>39426348.8058796</v>
      </c>
      <c r="G99" s="163" t="n">
        <f aca="false">high_v2_m!E87+temporary_pension_bonus_high!B87</f>
        <v>37804528.5265244</v>
      </c>
      <c r="H99" s="67" t="n">
        <f aca="false">F99-J99</f>
        <v>33827313.3319892</v>
      </c>
      <c r="I99" s="67" t="n">
        <f aca="false">G99-K99</f>
        <v>32373464.1168506</v>
      </c>
      <c r="J99" s="163" t="n">
        <f aca="false">high_v2_m!J87</f>
        <v>5599035.47389048</v>
      </c>
      <c r="K99" s="163" t="n">
        <f aca="false">high_v2_m!K87</f>
        <v>5431064.40967377</v>
      </c>
      <c r="L99" s="67" t="n">
        <f aca="false">H99-I99</f>
        <v>1453849.21513852</v>
      </c>
      <c r="M99" s="67" t="n">
        <f aca="false">J99-K99</f>
        <v>167971.064216714</v>
      </c>
      <c r="N99" s="163" t="n">
        <f aca="false">SUM(high_v5_m!C87:J87)</f>
        <v>4920931.58824315</v>
      </c>
      <c r="O99" s="7"/>
      <c r="P99" s="7"/>
      <c r="Q99" s="67" t="n">
        <f aca="false">I99*5.5017049523</f>
        <v>178109247.854784</v>
      </c>
      <c r="R99" s="67"/>
      <c r="S99" s="67"/>
      <c r="T99" s="7"/>
      <c r="U99" s="7"/>
      <c r="V99" s="67" t="n">
        <f aca="false">K99*5.5017049523</f>
        <v>29880113.9589624</v>
      </c>
      <c r="W99" s="67" t="n">
        <f aca="false">M99*5.5017049523</f>
        <v>924127.235844199</v>
      </c>
      <c r="X99" s="67" t="n">
        <f aca="false">N99*5.1890047538+L99*5.5017049523</f>
        <v>33533386.8313434</v>
      </c>
      <c r="Y99" s="67" t="n">
        <f aca="false">N99*5.1890047538</f>
        <v>25534737.4045183</v>
      </c>
      <c r="Z99" s="67" t="n">
        <f aca="false">L99*5.5017049523</f>
        <v>7998649.42682505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high_v2_m!D88+temporary_pension_bonus_high!B88</f>
        <v>39697806.9588213</v>
      </c>
      <c r="G100" s="163" t="n">
        <f aca="false">high_v2_m!E88+temporary_pension_bonus_high!B88</f>
        <v>38065283.4155561</v>
      </c>
      <c r="H100" s="67" t="n">
        <f aca="false">F100-J100</f>
        <v>34010338.4776006</v>
      </c>
      <c r="I100" s="67" t="n">
        <f aca="false">G100-K100</f>
        <v>32548438.988772</v>
      </c>
      <c r="J100" s="163" t="n">
        <f aca="false">high_v2_m!J88</f>
        <v>5687468.48122076</v>
      </c>
      <c r="K100" s="163" t="n">
        <f aca="false">high_v2_m!K88</f>
        <v>5516844.42678413</v>
      </c>
      <c r="L100" s="67" t="n">
        <f aca="false">H100-I100</f>
        <v>1461899.4888286</v>
      </c>
      <c r="M100" s="67" t="n">
        <f aca="false">J100-K100</f>
        <v>170624.054436624</v>
      </c>
      <c r="N100" s="163" t="n">
        <f aca="false">SUM(high_v5_m!C88:J88)</f>
        <v>4933015.35541305</v>
      </c>
      <c r="O100" s="7"/>
      <c r="P100" s="7"/>
      <c r="Q100" s="67" t="n">
        <f aca="false">I100*5.5017049523</f>
        <v>179071907.974161</v>
      </c>
      <c r="R100" s="67"/>
      <c r="S100" s="67"/>
      <c r="T100" s="7"/>
      <c r="U100" s="7"/>
      <c r="V100" s="67" t="n">
        <f aca="false">K100*5.5017049523</f>
        <v>30352050.3039069</v>
      </c>
      <c r="W100" s="67" t="n">
        <f aca="false">M100*5.5017049523</f>
        <v>938723.205275479</v>
      </c>
      <c r="X100" s="67" t="n">
        <f aca="false">N100*5.1890047538+L100*5.5017049523</f>
        <v>33640379.7872598</v>
      </c>
      <c r="Y100" s="67" t="n">
        <f aca="false">N100*5.1890047538</f>
        <v>25597440.1298067</v>
      </c>
      <c r="Z100" s="67" t="n">
        <f aca="false">L100*5.5017049523</f>
        <v>8042939.65745312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high_v2_m!D89+temporary_pension_bonus_high!B89</f>
        <v>40112208.8407153</v>
      </c>
      <c r="G101" s="163" t="n">
        <f aca="false">high_v2_m!E89+temporary_pension_bonus_high!B89</f>
        <v>38462834.5944594</v>
      </c>
      <c r="H101" s="67" t="n">
        <f aca="false">F101-J101</f>
        <v>34292143.7306318</v>
      </c>
      <c r="I101" s="67" t="n">
        <f aca="false">G101-K101</f>
        <v>32817371.4376784</v>
      </c>
      <c r="J101" s="163" t="n">
        <f aca="false">high_v2_m!J89</f>
        <v>5820065.1100835</v>
      </c>
      <c r="K101" s="163" t="n">
        <f aca="false">high_v2_m!K89</f>
        <v>5645463.15678099</v>
      </c>
      <c r="L101" s="67" t="n">
        <f aca="false">H101-I101</f>
        <v>1474772.29295337</v>
      </c>
      <c r="M101" s="67" t="n">
        <f aca="false">J101-K101</f>
        <v>174601.953302506</v>
      </c>
      <c r="N101" s="163" t="n">
        <f aca="false">SUM(high_v5_m!C89:J89)</f>
        <v>4873852.75328639</v>
      </c>
      <c r="O101" s="7"/>
      <c r="P101" s="7"/>
      <c r="Q101" s="67" t="n">
        <f aca="false">I101*5.5017049523</f>
        <v>180551494.960144</v>
      </c>
      <c r="R101" s="67"/>
      <c r="S101" s="67"/>
      <c r="T101" s="7"/>
      <c r="U101" s="7"/>
      <c r="V101" s="67" t="n">
        <f aca="false">K101*5.5017049523</f>
        <v>31059672.6076892</v>
      </c>
      <c r="W101" s="67" t="n">
        <f aca="false">M101*5.5017049523</f>
        <v>960608.431165653</v>
      </c>
      <c r="X101" s="67" t="n">
        <f aca="false">N101*5.1890047538+L101*5.5017049523</f>
        <v>33404207.1337807</v>
      </c>
      <c r="Y101" s="67" t="n">
        <f aca="false">N101*5.1890047538</f>
        <v>25290445.1061243</v>
      </c>
      <c r="Z101" s="67" t="n">
        <f aca="false">L101*5.5017049523</f>
        <v>8113762.02765637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high_v2_m!D90+temporary_pension_bonus_high!B90</f>
        <v>40281365.8722414</v>
      </c>
      <c r="G102" s="161" t="n">
        <f aca="false">high_v2_m!E90+temporary_pension_bonus_high!B90</f>
        <v>38625962.3927973</v>
      </c>
      <c r="H102" s="8" t="n">
        <f aca="false">F102-J102</f>
        <v>34386254.5467167</v>
      </c>
      <c r="I102" s="8" t="n">
        <f aca="false">G102-K102</f>
        <v>32907704.4070384</v>
      </c>
      <c r="J102" s="161" t="n">
        <f aca="false">high_v2_m!J90</f>
        <v>5895111.32552467</v>
      </c>
      <c r="K102" s="161" t="n">
        <f aca="false">high_v2_m!K90</f>
        <v>5718257.98575893</v>
      </c>
      <c r="L102" s="8" t="n">
        <f aca="false">H102-I102</f>
        <v>1478550.13967834</v>
      </c>
      <c r="M102" s="8" t="n">
        <f aca="false">J102-K102</f>
        <v>176853.339765741</v>
      </c>
      <c r="N102" s="161" t="n">
        <f aca="false">SUM(high_v5_m!C90:J90)</f>
        <v>5875854.98028585</v>
      </c>
      <c r="O102" s="5"/>
      <c r="P102" s="5"/>
      <c r="Q102" s="8" t="n">
        <f aca="false">I102*5.5017049523</f>
        <v>181048480.305028</v>
      </c>
      <c r="R102" s="8"/>
      <c r="S102" s="8"/>
      <c r="T102" s="5"/>
      <c r="U102" s="5"/>
      <c r="V102" s="8" t="n">
        <f aca="false">K102*5.5017049523</f>
        <v>31460168.2787789</v>
      </c>
      <c r="W102" s="8" t="n">
        <f aca="false">M102*5.5017049523</f>
        <v>972994.895219969</v>
      </c>
      <c r="X102" s="8" t="n">
        <f aca="false">N102*5.1890047538+L102*5.5017049523</f>
        <v>38624386.0510349</v>
      </c>
      <c r="Y102" s="8" t="n">
        <f aca="false">N102*5.1890047538</f>
        <v>30489839.4253427</v>
      </c>
      <c r="Z102" s="8" t="n">
        <f aca="false">L102*5.5017049523</f>
        <v>8134546.6256922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high_v2_m!D91+temporary_pension_bonus_high!B91</f>
        <v>40705515.4385443</v>
      </c>
      <c r="G103" s="163" t="n">
        <f aca="false">high_v2_m!E91+temporary_pension_bonus_high!B91</f>
        <v>39033202.72577</v>
      </c>
      <c r="H103" s="67" t="n">
        <f aca="false">F103-J103</f>
        <v>34587092.862673</v>
      </c>
      <c r="I103" s="67" t="n">
        <f aca="false">G103-K103</f>
        <v>33098332.8271749</v>
      </c>
      <c r="J103" s="163" t="n">
        <f aca="false">high_v2_m!J91</f>
        <v>6118422.57587124</v>
      </c>
      <c r="K103" s="163" t="n">
        <f aca="false">high_v2_m!K91</f>
        <v>5934869.89859511</v>
      </c>
      <c r="L103" s="67" t="n">
        <f aca="false">H103-I103</f>
        <v>1488760.03549816</v>
      </c>
      <c r="M103" s="67" t="n">
        <f aca="false">J103-K103</f>
        <v>183552.677276136</v>
      </c>
      <c r="N103" s="163" t="n">
        <f aca="false">SUM(high_v5_m!C91:J91)</f>
        <v>4865597.96007593</v>
      </c>
      <c r="O103" s="7"/>
      <c r="P103" s="7"/>
      <c r="Q103" s="67" t="n">
        <f aca="false">I103*5.5017049523</f>
        <v>182097261.628142</v>
      </c>
      <c r="R103" s="67"/>
      <c r="S103" s="67"/>
      <c r="T103" s="7"/>
      <c r="U103" s="7"/>
      <c r="V103" s="67" t="n">
        <f aca="false">K103*5.5017049523</f>
        <v>32651903.1123569</v>
      </c>
      <c r="W103" s="67" t="n">
        <f aca="false">M103*5.5017049523</f>
        <v>1009852.67357804</v>
      </c>
      <c r="X103" s="67" t="n">
        <f aca="false">N103*5.1890047538+L103*5.5017049523</f>
        <v>33438329.4050001</v>
      </c>
      <c r="Y103" s="67" t="n">
        <f aca="false">N103*5.1890047538</f>
        <v>25247610.9449136</v>
      </c>
      <c r="Z103" s="67" t="n">
        <f aca="false">L103*5.5017049523</f>
        <v>8190718.46008656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high_v2_m!D92+temporary_pension_bonus_high!B92</f>
        <v>40969688.0756011</v>
      </c>
      <c r="G104" s="163" t="n">
        <f aca="false">high_v2_m!E92+temporary_pension_bonus_high!B92</f>
        <v>39287853.1526235</v>
      </c>
      <c r="H104" s="67" t="n">
        <f aca="false">F104-J104</f>
        <v>34769753.9881207</v>
      </c>
      <c r="I104" s="67" t="n">
        <f aca="false">G104-K104</f>
        <v>33273917.0877675</v>
      </c>
      <c r="J104" s="163" t="n">
        <f aca="false">high_v2_m!J92</f>
        <v>6199934.08748041</v>
      </c>
      <c r="K104" s="163" t="n">
        <f aca="false">high_v2_m!K92</f>
        <v>6013936.06485599</v>
      </c>
      <c r="L104" s="67" t="n">
        <f aca="false">H104-I104</f>
        <v>1495836.90035318</v>
      </c>
      <c r="M104" s="67" t="n">
        <f aca="false">J104-K104</f>
        <v>185998.022624412</v>
      </c>
      <c r="N104" s="163" t="n">
        <f aca="false">SUM(high_v5_m!C92:J92)</f>
        <v>4831674.83519762</v>
      </c>
      <c r="O104" s="7"/>
      <c r="P104" s="7"/>
      <c r="Q104" s="67" t="n">
        <f aca="false">I104*5.5017049523</f>
        <v>183063274.42419</v>
      </c>
      <c r="R104" s="67"/>
      <c r="S104" s="67"/>
      <c r="T104" s="7"/>
      <c r="U104" s="7"/>
      <c r="V104" s="67" t="n">
        <f aca="false">K104*5.5017049523</f>
        <v>33086901.8308338</v>
      </c>
      <c r="W104" s="67" t="n">
        <f aca="false">M104*5.5017049523</f>
        <v>1023306.24219073</v>
      </c>
      <c r="X104" s="67" t="n">
        <f aca="false">N104*5.1890047538+L104*5.5017049523</f>
        <v>33301236.9711625</v>
      </c>
      <c r="Y104" s="67" t="n">
        <f aca="false">N104*5.1890047538</f>
        <v>25071583.6886563</v>
      </c>
      <c r="Z104" s="67" t="n">
        <f aca="false">L104*5.5017049523</f>
        <v>8229653.28250616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high_v2_m!D93+temporary_pension_bonus_high!B93</f>
        <v>41275088.0882592</v>
      </c>
      <c r="G105" s="163" t="n">
        <f aca="false">high_v2_m!E93+temporary_pension_bonus_high!B93</f>
        <v>39581538.8595701</v>
      </c>
      <c r="H105" s="67" t="n">
        <f aca="false">F105-J105</f>
        <v>34978835.6366553</v>
      </c>
      <c r="I105" s="67" t="n">
        <f aca="false">G105-K105</f>
        <v>33474173.9815143</v>
      </c>
      <c r="J105" s="163" t="n">
        <f aca="false">high_v2_m!J93</f>
        <v>6296252.45160392</v>
      </c>
      <c r="K105" s="163" t="n">
        <f aca="false">high_v2_m!K93</f>
        <v>6107364.8780558</v>
      </c>
      <c r="L105" s="67" t="n">
        <f aca="false">H105-I105</f>
        <v>1504661.65514096</v>
      </c>
      <c r="M105" s="67" t="n">
        <f aca="false">J105-K105</f>
        <v>188887.573548118</v>
      </c>
      <c r="N105" s="163" t="n">
        <f aca="false">SUM(high_v5_m!C93:J93)</f>
        <v>4918399.43334595</v>
      </c>
      <c r="O105" s="7"/>
      <c r="P105" s="7"/>
      <c r="Q105" s="67" t="n">
        <f aca="false">I105*5.5017049523</f>
        <v>184165028.768249</v>
      </c>
      <c r="R105" s="67"/>
      <c r="S105" s="67"/>
      <c r="T105" s="7"/>
      <c r="U105" s="7"/>
      <c r="V105" s="67" t="n">
        <f aca="false">K105*5.5017049523</f>
        <v>33600919.5951027</v>
      </c>
      <c r="W105" s="67" t="n">
        <f aca="false">M105*5.5017049523</f>
        <v>1039203.69881761</v>
      </c>
      <c r="X105" s="67" t="n">
        <f aca="false">N105*5.1890047538+L105*5.5017049523</f>
        <v>33799802.5203443</v>
      </c>
      <c r="Y105" s="67" t="n">
        <f aca="false">N105*5.1890047538</f>
        <v>25521598.0407194</v>
      </c>
      <c r="Z105" s="67" t="n">
        <f aca="false">L105*5.5017049523</f>
        <v>8278204.47962491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high_v2_m!D94+temporary_pension_bonus_high!B94</f>
        <v>41516924.1117059</v>
      </c>
      <c r="G106" s="161" t="n">
        <f aca="false">high_v2_m!E94+temporary_pension_bonus_high!B94</f>
        <v>39814961.910698</v>
      </c>
      <c r="H106" s="8" t="n">
        <f aca="false">F106-J106</f>
        <v>35092592.4579557</v>
      </c>
      <c r="I106" s="8" t="n">
        <f aca="false">G106-K106</f>
        <v>33583360.2065603</v>
      </c>
      <c r="J106" s="161" t="n">
        <f aca="false">high_v2_m!J94</f>
        <v>6424331.6537502</v>
      </c>
      <c r="K106" s="161" t="n">
        <f aca="false">high_v2_m!K94</f>
        <v>6231601.70413769</v>
      </c>
      <c r="L106" s="8" t="n">
        <f aca="false">H106-I106</f>
        <v>1509232.25139536</v>
      </c>
      <c r="M106" s="8" t="n">
        <f aca="false">J106-K106</f>
        <v>192729.949612506</v>
      </c>
      <c r="N106" s="161" t="n">
        <f aca="false">SUM(high_v5_m!C94:J94)</f>
        <v>5954049.67763841</v>
      </c>
      <c r="O106" s="5"/>
      <c r="P106" s="5"/>
      <c r="Q106" s="8" t="n">
        <f aca="false">I106*5.5017049523</f>
        <v>184765739.163308</v>
      </c>
      <c r="R106" s="8"/>
      <c r="S106" s="8"/>
      <c r="T106" s="5"/>
      <c r="U106" s="5"/>
      <c r="V106" s="8" t="n">
        <f aca="false">K106*5.5017049523</f>
        <v>34284433.9564155</v>
      </c>
      <c r="W106" s="8" t="n">
        <f aca="false">M106*5.5017049523</f>
        <v>1060343.31823965</v>
      </c>
      <c r="X106" s="8" t="n">
        <f aca="false">N106*5.1890047538+L106*5.5017049523</f>
        <v>39198942.6332998</v>
      </c>
      <c r="Y106" s="8" t="n">
        <f aca="false">N106*5.1890047538</f>
        <v>30895592.0816271</v>
      </c>
      <c r="Z106" s="8" t="n">
        <f aca="false">L106*5.5017049523</f>
        <v>8303350.55167273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high_v2_m!D95+temporary_pension_bonus_high!B95</f>
        <v>41750833.5254616</v>
      </c>
      <c r="G107" s="163" t="n">
        <f aca="false">high_v2_m!E95+temporary_pension_bonus_high!B95</f>
        <v>40040675.5564006</v>
      </c>
      <c r="H107" s="67" t="n">
        <f aca="false">F107-J107</f>
        <v>35257026.9682573</v>
      </c>
      <c r="I107" s="67" t="n">
        <f aca="false">G107-K107</f>
        <v>33741683.1959124</v>
      </c>
      <c r="J107" s="163" t="n">
        <f aca="false">high_v2_m!J95</f>
        <v>6493806.55720431</v>
      </c>
      <c r="K107" s="163" t="n">
        <f aca="false">high_v2_m!K95</f>
        <v>6298992.36048818</v>
      </c>
      <c r="L107" s="67" t="n">
        <f aca="false">H107-I107</f>
        <v>1515343.77234485</v>
      </c>
      <c r="M107" s="67" t="n">
        <f aca="false">J107-K107</f>
        <v>194814.19671613</v>
      </c>
      <c r="N107" s="163" t="n">
        <f aca="false">SUM(high_v5_m!C95:J95)</f>
        <v>4928949.57670925</v>
      </c>
      <c r="O107" s="7"/>
      <c r="P107" s="7"/>
      <c r="Q107" s="67" t="n">
        <f aca="false">I107*5.5017049523</f>
        <v>185636785.537889</v>
      </c>
      <c r="R107" s="67"/>
      <c r="S107" s="67"/>
      <c r="T107" s="7"/>
      <c r="U107" s="7"/>
      <c r="V107" s="67" t="n">
        <f aca="false">K107*5.5017049523</f>
        <v>34655197.4641977</v>
      </c>
      <c r="W107" s="67" t="n">
        <f aca="false">M107*5.5017049523</f>
        <v>1071810.23085148</v>
      </c>
      <c r="X107" s="67" t="n">
        <f aca="false">N107*5.1890047538+L107*5.5017049523</f>
        <v>33913317.1215314</v>
      </c>
      <c r="Y107" s="67" t="n">
        <f aca="false">N107*5.1890047538</f>
        <v>25576342.7847848</v>
      </c>
      <c r="Z107" s="67" t="n">
        <f aca="false">L107*5.5017049523</f>
        <v>8336974.33674663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high_v2_m!D96+temporary_pension_bonus_high!B96</f>
        <v>42047208.7847687</v>
      </c>
      <c r="G108" s="163" t="n">
        <f aca="false">high_v2_m!E96+temporary_pension_bonus_high!B96</f>
        <v>40324895.7063117</v>
      </c>
      <c r="H108" s="67" t="n">
        <f aca="false">F108-J108</f>
        <v>35481966.6639301</v>
      </c>
      <c r="I108" s="67" t="n">
        <f aca="false">G108-K108</f>
        <v>33956610.8490983</v>
      </c>
      <c r="J108" s="163" t="n">
        <f aca="false">high_v2_m!J96</f>
        <v>6565242.12083856</v>
      </c>
      <c r="K108" s="163" t="n">
        <f aca="false">high_v2_m!K96</f>
        <v>6368284.8572134</v>
      </c>
      <c r="L108" s="67" t="n">
        <f aca="false">H108-I108</f>
        <v>1525355.81483177</v>
      </c>
      <c r="M108" s="67" t="n">
        <f aca="false">J108-K108</f>
        <v>196957.263625157</v>
      </c>
      <c r="N108" s="163" t="n">
        <f aca="false">SUM(high_v5_m!C96:J96)</f>
        <v>4908393.43996785</v>
      </c>
      <c r="O108" s="7"/>
      <c r="P108" s="7"/>
      <c r="Q108" s="67" t="n">
        <f aca="false">I108*5.5017049523</f>
        <v>186819254.071808</v>
      </c>
      <c r="R108" s="67"/>
      <c r="S108" s="67"/>
      <c r="T108" s="7"/>
      <c r="U108" s="7"/>
      <c r="V108" s="67" t="n">
        <f aca="false">K108*5.5017049523</f>
        <v>35036424.3365881</v>
      </c>
      <c r="W108" s="67" t="n">
        <f aca="false">M108*5.5017049523</f>
        <v>1083600.75267798</v>
      </c>
      <c r="X108" s="67" t="n">
        <f aca="false">N108*5.1890047538+L108*5.5017049523</f>
        <v>33861734.5339934</v>
      </c>
      <c r="Y108" s="67" t="n">
        <f aca="false">N108*5.1890047538</f>
        <v>25469676.8935139</v>
      </c>
      <c r="Z108" s="67" t="n">
        <f aca="false">L108*5.5017049523</f>
        <v>8392057.64047956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high_v2_m!D97+temporary_pension_bonus_high!B97</f>
        <v>42312042.1743838</v>
      </c>
      <c r="G109" s="163" t="n">
        <f aca="false">high_v2_m!E97+temporary_pension_bonus_high!B97</f>
        <v>40579527.7749623</v>
      </c>
      <c r="H109" s="67" t="n">
        <f aca="false">F109-J109</f>
        <v>35603151.5140988</v>
      </c>
      <c r="I109" s="67" t="n">
        <f aca="false">G109-K109</f>
        <v>34071903.8344858</v>
      </c>
      <c r="J109" s="163" t="n">
        <f aca="false">high_v2_m!J97</f>
        <v>6708890.66028502</v>
      </c>
      <c r="K109" s="163" t="n">
        <f aca="false">high_v2_m!K97</f>
        <v>6507623.94047647</v>
      </c>
      <c r="L109" s="67" t="n">
        <f aca="false">H109-I109</f>
        <v>1531247.67961304</v>
      </c>
      <c r="M109" s="67" t="n">
        <f aca="false">J109-K109</f>
        <v>201266.719808551</v>
      </c>
      <c r="N109" s="163" t="n">
        <f aca="false">SUM(high_v5_m!C97:J97)</f>
        <v>4897723.19106048</v>
      </c>
      <c r="O109" s="7"/>
      <c r="P109" s="7"/>
      <c r="Q109" s="67" t="n">
        <f aca="false">I109*5.5017049523</f>
        <v>187453562.06048</v>
      </c>
      <c r="R109" s="67"/>
      <c r="S109" s="67"/>
      <c r="T109" s="7"/>
      <c r="U109" s="7"/>
      <c r="V109" s="67" t="n">
        <f aca="false">K109*5.5017049523</f>
        <v>35803026.8610254</v>
      </c>
      <c r="W109" s="67" t="n">
        <f aca="false">M109*5.5017049523</f>
        <v>1107310.10910388</v>
      </c>
      <c r="X109" s="67" t="n">
        <f aca="false">N109*5.1890047538+L109*5.5017049523</f>
        <v>33838781.8633343</v>
      </c>
      <c r="Y109" s="67" t="n">
        <f aca="false">N109*5.1890047538</f>
        <v>25414308.9212093</v>
      </c>
      <c r="Z109" s="67" t="n">
        <f aca="false">L109*5.5017049523</f>
        <v>8424472.94212494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high_v2_m!D98+temporary_pension_bonus_high!B98</f>
        <v>42671722.0114102</v>
      </c>
      <c r="G110" s="161" t="n">
        <f aca="false">high_v2_m!E98+temporary_pension_bonus_high!B98</f>
        <v>40926506.8278866</v>
      </c>
      <c r="H110" s="8" t="n">
        <f aca="false">F110-J110</f>
        <v>35739854.7252541</v>
      </c>
      <c r="I110" s="8" t="n">
        <f aca="false">G110-K110</f>
        <v>34202595.5603152</v>
      </c>
      <c r="J110" s="161" t="n">
        <f aca="false">high_v2_m!J98</f>
        <v>6931867.28615604</v>
      </c>
      <c r="K110" s="161" t="n">
        <f aca="false">high_v2_m!K98</f>
        <v>6723911.26757136</v>
      </c>
      <c r="L110" s="8" t="n">
        <f aca="false">H110-I110</f>
        <v>1537259.16493891</v>
      </c>
      <c r="M110" s="8" t="n">
        <f aca="false">J110-K110</f>
        <v>207956.01858468</v>
      </c>
      <c r="N110" s="161" t="n">
        <f aca="false">SUM(high_v5_m!C98:J98)</f>
        <v>5958605.49857409</v>
      </c>
      <c r="O110" s="5"/>
      <c r="P110" s="5"/>
      <c r="Q110" s="8" t="n">
        <f aca="false">I110*5.5017049523</f>
        <v>188172589.3757</v>
      </c>
      <c r="R110" s="8"/>
      <c r="S110" s="8"/>
      <c r="T110" s="5"/>
      <c r="U110" s="5"/>
      <c r="V110" s="8" t="n">
        <f aca="false">K110*5.5017049523</f>
        <v>36992975.9196231</v>
      </c>
      <c r="W110" s="8" t="n">
        <f aca="false">M110*5.5017049523</f>
        <v>1144112.65730792</v>
      </c>
      <c r="X110" s="8" t="n">
        <f aca="false">N110*5.1890047538+L110*5.5017049523</f>
        <v>39376778.6188327</v>
      </c>
      <c r="Y110" s="8" t="n">
        <f aca="false">N110*5.1890047538</f>
        <v>30919232.2581198</v>
      </c>
      <c r="Z110" s="8" t="n">
        <f aca="false">L110*5.5017049523</f>
        <v>8457546.36071297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high_v2_m!D99+temporary_pension_bonus_high!B99</f>
        <v>43052670.6943251</v>
      </c>
      <c r="G111" s="163" t="n">
        <f aca="false">high_v2_m!E99+temporary_pension_bonus_high!B99</f>
        <v>41291038.4767812</v>
      </c>
      <c r="H111" s="67" t="n">
        <f aca="false">F111-J111</f>
        <v>35956586.0700749</v>
      </c>
      <c r="I111" s="67" t="n">
        <f aca="false">G111-K111</f>
        <v>34407836.3912586</v>
      </c>
      <c r="J111" s="163" t="n">
        <f aca="false">high_v2_m!J99</f>
        <v>7096084.6242501</v>
      </c>
      <c r="K111" s="163" t="n">
        <f aca="false">high_v2_m!K99</f>
        <v>6883202.0855226</v>
      </c>
      <c r="L111" s="67" t="n">
        <f aca="false">H111-I111</f>
        <v>1548749.67881636</v>
      </c>
      <c r="M111" s="67" t="n">
        <f aca="false">J111-K111</f>
        <v>212882.538727502</v>
      </c>
      <c r="N111" s="163" t="n">
        <f aca="false">SUM(high_v5_m!C99:J99)</f>
        <v>4899016.02089327</v>
      </c>
      <c r="O111" s="7"/>
      <c r="P111" s="7"/>
      <c r="Q111" s="67" t="n">
        <f aca="false">I111*5.5017049523</f>
        <v>189301763.871715</v>
      </c>
      <c r="R111" s="67"/>
      <c r="S111" s="67"/>
      <c r="T111" s="7"/>
      <c r="U111" s="7"/>
      <c r="V111" s="67" t="n">
        <f aca="false">K111*5.5017049523</f>
        <v>37869347.0016014</v>
      </c>
      <c r="W111" s="67" t="n">
        <f aca="false">M111*5.5017049523</f>
        <v>1171216.9175753</v>
      </c>
      <c r="X111" s="67" t="n">
        <f aca="false">N111*5.1890047538+L111*5.5017049523</f>
        <v>33941781.1991745</v>
      </c>
      <c r="Y111" s="67" t="n">
        <f aca="false">N111*5.1890047538</f>
        <v>25421017.4213575</v>
      </c>
      <c r="Z111" s="67" t="n">
        <f aca="false">L111*5.5017049523</f>
        <v>8520763.77781698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high_v2_m!D100+temporary_pension_bonus_high!B100</f>
        <v>43282028.0476553</v>
      </c>
      <c r="G112" s="163" t="n">
        <f aca="false">high_v2_m!E100+temporary_pension_bonus_high!B100</f>
        <v>41512946.7622058</v>
      </c>
      <c r="H112" s="67" t="n">
        <f aca="false">F112-J112</f>
        <v>36082563.4568663</v>
      </c>
      <c r="I112" s="67" t="n">
        <f aca="false">G112-K112</f>
        <v>34529466.1091405</v>
      </c>
      <c r="J112" s="163" t="n">
        <f aca="false">high_v2_m!J100</f>
        <v>7199464.59078906</v>
      </c>
      <c r="K112" s="163" t="n">
        <f aca="false">high_v2_m!K100</f>
        <v>6983480.65306539</v>
      </c>
      <c r="L112" s="67" t="n">
        <f aca="false">H112-I112</f>
        <v>1553097.3477258</v>
      </c>
      <c r="M112" s="67" t="n">
        <f aca="false">J112-K112</f>
        <v>215983.937723672</v>
      </c>
      <c r="N112" s="163" t="n">
        <f aca="false">SUM(high_v5_m!C100:J100)</f>
        <v>4989542.54683599</v>
      </c>
      <c r="O112" s="7"/>
      <c r="P112" s="7"/>
      <c r="Q112" s="67" t="n">
        <f aca="false">I112*5.5017049523</f>
        <v>189970934.692933</v>
      </c>
      <c r="R112" s="67"/>
      <c r="S112" s="67"/>
      <c r="T112" s="7"/>
      <c r="U112" s="7"/>
      <c r="V112" s="67" t="n">
        <f aca="false">K112*5.5017049523</f>
        <v>38421050.0932611</v>
      </c>
      <c r="W112" s="67" t="n">
        <f aca="false">M112*5.5017049523</f>
        <v>1188279.89979158</v>
      </c>
      <c r="X112" s="67" t="n">
        <f aca="false">N112*5.1890047538+L112*5.5017049523</f>
        <v>34435443.3642064</v>
      </c>
      <c r="Y112" s="67" t="n">
        <f aca="false">N112*5.1890047538</f>
        <v>25890759.9948193</v>
      </c>
      <c r="Z112" s="67" t="n">
        <f aca="false">L112*5.5017049523</f>
        <v>8544683.36938704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high_v2_m!D101+temporary_pension_bonus_high!B101</f>
        <v>43678520.2399459</v>
      </c>
      <c r="G113" s="163" t="n">
        <f aca="false">high_v2_m!E101+temporary_pension_bonus_high!B101</f>
        <v>41894766.6381689</v>
      </c>
      <c r="H113" s="67" t="n">
        <f aca="false">F113-J113</f>
        <v>36317434.1404741</v>
      </c>
      <c r="I113" s="67" t="n">
        <f aca="false">G113-K113</f>
        <v>34754513.1216812</v>
      </c>
      <c r="J113" s="163" t="n">
        <f aca="false">high_v2_m!J101</f>
        <v>7361086.09947178</v>
      </c>
      <c r="K113" s="163" t="n">
        <f aca="false">high_v2_m!K101</f>
        <v>7140253.51648763</v>
      </c>
      <c r="L113" s="67" t="n">
        <f aca="false">H113-I113</f>
        <v>1562921.01879286</v>
      </c>
      <c r="M113" s="67" t="n">
        <f aca="false">J113-K113</f>
        <v>220832.582984153</v>
      </c>
      <c r="N113" s="163" t="n">
        <f aca="false">SUM(high_v5_m!C101:J101)</f>
        <v>4994797.95649846</v>
      </c>
      <c r="O113" s="7"/>
      <c r="P113" s="7"/>
      <c r="Q113" s="67" t="n">
        <f aca="false">I113*5.5017049523</f>
        <v>191209076.956329</v>
      </c>
      <c r="R113" s="67"/>
      <c r="S113" s="67"/>
      <c r="T113" s="7"/>
      <c r="U113" s="7"/>
      <c r="V113" s="67" t="n">
        <f aca="false">K113*5.5017049523</f>
        <v>39283568.1323375</v>
      </c>
      <c r="W113" s="67" t="n">
        <f aca="false">M113*5.5017049523</f>
        <v>1214955.71543312</v>
      </c>
      <c r="X113" s="67" t="n">
        <f aca="false">N113*5.1890047538+L113*5.5017049523</f>
        <v>34516760.6496875</v>
      </c>
      <c r="Y113" s="67" t="n">
        <f aca="false">N113*5.1890047538</f>
        <v>25918030.3405411</v>
      </c>
      <c r="Z113" s="67" t="n">
        <f aca="false">L113*5.5017049523</f>
        <v>8598730.30914644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high_v2_m!D102+temporary_pension_bonus_high!B102</f>
        <v>43861321.4388047</v>
      </c>
      <c r="G114" s="161" t="n">
        <f aca="false">high_v2_m!E102+temporary_pension_bonus_high!B102</f>
        <v>42070645.3596386</v>
      </c>
      <c r="H114" s="8" t="n">
        <f aca="false">F114-J114</f>
        <v>36363744.3636631</v>
      </c>
      <c r="I114" s="8" t="n">
        <f aca="false">G114-K114</f>
        <v>34797995.5967512</v>
      </c>
      <c r="J114" s="161" t="n">
        <f aca="false">high_v2_m!J102</f>
        <v>7497577.07514162</v>
      </c>
      <c r="K114" s="161" t="n">
        <f aca="false">high_v2_m!K102</f>
        <v>7272649.76288737</v>
      </c>
      <c r="L114" s="8" t="n">
        <f aca="false">H114-I114</f>
        <v>1565748.76691189</v>
      </c>
      <c r="M114" s="8" t="n">
        <f aca="false">J114-K114</f>
        <v>224927.312254249</v>
      </c>
      <c r="N114" s="161" t="n">
        <f aca="false">SUM(high_v5_m!C102:J102)</f>
        <v>6064720.80068233</v>
      </c>
      <c r="O114" s="5"/>
      <c r="P114" s="5"/>
      <c r="Q114" s="8" t="n">
        <f aca="false">I114*5.5017049523</f>
        <v>191448304.70476</v>
      </c>
      <c r="R114" s="8"/>
      <c r="S114" s="8"/>
      <c r="T114" s="5"/>
      <c r="U114" s="5"/>
      <c r="V114" s="8" t="n">
        <f aca="false">K114*5.5017049523</f>
        <v>40011973.2168209</v>
      </c>
      <c r="W114" s="8" t="n">
        <f aca="false">M114*5.5017049523</f>
        <v>1237483.70773673</v>
      </c>
      <c r="X114" s="8" t="n">
        <f aca="false">N114*5.1890047538+L114*5.5017049523</f>
        <v>40084152.8101871</v>
      </c>
      <c r="Y114" s="8" t="n">
        <f aca="false">N114*5.1890047538</f>
        <v>31469865.0652103</v>
      </c>
      <c r="Z114" s="8" t="n">
        <f aca="false">L114*5.5017049523</f>
        <v>8614287.74497679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high_v2_m!D103+temporary_pension_bonus_high!B103</f>
        <v>44176169.157655</v>
      </c>
      <c r="G115" s="163" t="n">
        <f aca="false">high_v2_m!E103+temporary_pension_bonus_high!B103</f>
        <v>42373589.4373051</v>
      </c>
      <c r="H115" s="67" t="n">
        <f aca="false">F115-J115</f>
        <v>36532819.4960302</v>
      </c>
      <c r="I115" s="67" t="n">
        <f aca="false">G115-K115</f>
        <v>34959540.265529</v>
      </c>
      <c r="J115" s="163" t="n">
        <f aca="false">high_v2_m!J103</f>
        <v>7643349.66162486</v>
      </c>
      <c r="K115" s="163" t="n">
        <f aca="false">high_v2_m!K103</f>
        <v>7414049.17177611</v>
      </c>
      <c r="L115" s="67" t="n">
        <f aca="false">H115-I115</f>
        <v>1573279.23050118</v>
      </c>
      <c r="M115" s="67" t="n">
        <f aca="false">J115-K115</f>
        <v>229300.489848748</v>
      </c>
      <c r="N115" s="163" t="n">
        <f aca="false">SUM(high_v5_m!C103:J103)</f>
        <v>4878302.00793833</v>
      </c>
      <c r="O115" s="7"/>
      <c r="P115" s="7"/>
      <c r="Q115" s="67" t="n">
        <f aca="false">I115*5.5017049523</f>
        <v>192337075.808992</v>
      </c>
      <c r="R115" s="67"/>
      <c r="S115" s="67"/>
      <c r="T115" s="7"/>
      <c r="U115" s="7"/>
      <c r="V115" s="67" t="n">
        <f aca="false">K115*5.5017049523</f>
        <v>40789911.0449563</v>
      </c>
      <c r="W115" s="67" t="n">
        <f aca="false">M115*5.5017049523</f>
        <v>1261543.64056567</v>
      </c>
      <c r="X115" s="67" t="n">
        <f aca="false">N115*5.1890047538+L115*5.5017049523</f>
        <v>33969250.4434631</v>
      </c>
      <c r="Y115" s="67" t="n">
        <f aca="false">N115*5.1890047538</f>
        <v>25313532.3096641</v>
      </c>
      <c r="Z115" s="67" t="n">
        <f aca="false">L115*5.5017049523</f>
        <v>8655718.13379905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high_v2_m!D104+temporary_pension_bonus_high!B104</f>
        <v>44492169.7049367</v>
      </c>
      <c r="G116" s="163" t="n">
        <f aca="false">high_v2_m!E104+temporary_pension_bonus_high!B104</f>
        <v>42678939.8517078</v>
      </c>
      <c r="H116" s="67" t="n">
        <f aca="false">F116-J116</f>
        <v>36743561.5825875</v>
      </c>
      <c r="I116" s="67" t="n">
        <f aca="false">G116-K116</f>
        <v>35162789.973029</v>
      </c>
      <c r="J116" s="163" t="n">
        <f aca="false">high_v2_m!J104</f>
        <v>7748608.1223492</v>
      </c>
      <c r="K116" s="163" t="n">
        <f aca="false">high_v2_m!K104</f>
        <v>7516149.87867872</v>
      </c>
      <c r="L116" s="67" t="n">
        <f aca="false">H116-I116</f>
        <v>1580771.6095585</v>
      </c>
      <c r="M116" s="67" t="n">
        <f aca="false">J116-K116</f>
        <v>232458.243670475</v>
      </c>
      <c r="N116" s="163" t="n">
        <f aca="false">SUM(high_v5_m!C104:J104)</f>
        <v>4997978.82062423</v>
      </c>
      <c r="O116" s="7"/>
      <c r="P116" s="7"/>
      <c r="Q116" s="67" t="n">
        <f aca="false">I116*5.5017049523</f>
        <v>193455295.731299</v>
      </c>
      <c r="R116" s="67"/>
      <c r="S116" s="67"/>
      <c r="T116" s="7"/>
      <c r="U116" s="7"/>
      <c r="V116" s="67" t="n">
        <f aca="false">K116*5.5017049523</f>
        <v>41351639.0097558</v>
      </c>
      <c r="W116" s="67" t="n">
        <f aca="false">M116*5.5017049523</f>
        <v>1278916.67040481</v>
      </c>
      <c r="X116" s="67" t="n">
        <f aca="false">N116*5.1890047538+L116*5.5017049523</f>
        <v>34631474.8523741</v>
      </c>
      <c r="Y116" s="67" t="n">
        <f aca="false">N116*5.1890047538</f>
        <v>25934535.8596109</v>
      </c>
      <c r="Z116" s="67" t="n">
        <f aca="false">L116*5.5017049523</f>
        <v>8696938.99276324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high_v2_m!D105+temporary_pension_bonus_high!B105</f>
        <v>44844260.6612894</v>
      </c>
      <c r="G117" s="163" t="n">
        <f aca="false">high_v2_m!E105+temporary_pension_bonus_high!B105</f>
        <v>43017550.1414843</v>
      </c>
      <c r="H117" s="67" t="n">
        <f aca="false">F117-J117</f>
        <v>36953596.9176653</v>
      </c>
      <c r="I117" s="67" t="n">
        <f aca="false">G117-K117</f>
        <v>35363606.310169</v>
      </c>
      <c r="J117" s="163" t="n">
        <f aca="false">high_v2_m!J105</f>
        <v>7890663.74362403</v>
      </c>
      <c r="K117" s="163" t="n">
        <f aca="false">high_v2_m!K105</f>
        <v>7653943.83131531</v>
      </c>
      <c r="L117" s="67" t="n">
        <f aca="false">H117-I117</f>
        <v>1589990.6074963</v>
      </c>
      <c r="M117" s="67" t="n">
        <f aca="false">J117-K117</f>
        <v>236719.912308722</v>
      </c>
      <c r="N117" s="163" t="n">
        <f aca="false">SUM(high_v5_m!C105:J105)</f>
        <v>4971329.98091366</v>
      </c>
      <c r="O117" s="7"/>
      <c r="P117" s="7"/>
      <c r="Q117" s="67" t="n">
        <f aca="false">I117*5.5017049523</f>
        <v>194560127.967844</v>
      </c>
      <c r="R117" s="67"/>
      <c r="S117" s="67"/>
      <c r="T117" s="7"/>
      <c r="U117" s="7"/>
      <c r="V117" s="67" t="n">
        <f aca="false">K117*5.5017049523</f>
        <v>42109740.6813735</v>
      </c>
      <c r="W117" s="67" t="n">
        <f aca="false">M117*5.5017049523</f>
        <v>1302363.11385692</v>
      </c>
      <c r="X117" s="67" t="n">
        <f aca="false">N117*5.1890047538+L117*5.5017049523</f>
        <v>34543914.1030423</v>
      </c>
      <c r="Y117" s="67" t="n">
        <f aca="false">N117*5.1890047538</f>
        <v>25796254.9036694</v>
      </c>
      <c r="Z117" s="67" t="n">
        <f aca="false">L117*5.5017049523</f>
        <v>8747659.19937287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Y1" colorId="64" zoomScale="65" zoomScaleNormal="65" zoomScalePageLayoutView="100" workbookViewId="0">
      <selection pane="topLeft" activeCell="AC11" activeCellId="0" sqref="AC11"/>
    </sheetView>
  </sheetViews>
  <sheetFormatPr defaultColWidth="9.28906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71.7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8.54161555671071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8.98187738287259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9.37973251050964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8.96774181669765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low_v2_m!B2+temporary_pension_bonus_low!B2</f>
        <v>17739542.6683295</v>
      </c>
      <c r="G14" s="160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low_v2_m!J2</f>
        <v>0</v>
      </c>
      <c r="K14" s="161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low_v2_m!B3+temporary_pension_bonus_low!B3</f>
        <v>20424458.4543804</v>
      </c>
      <c r="G15" s="162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low_v2_m!J3</f>
        <v>0</v>
      </c>
      <c r="K15" s="163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2" t="n">
        <f aca="false">low_v2_m!B4+temporary_pension_bonus_low!B4</f>
        <v>19770972.3841794</v>
      </c>
      <c r="G16" s="162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low_v2_m!J4</f>
        <v>0</v>
      </c>
      <c r="K16" s="163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SUM(low_v5_m!C4:J4)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2" t="n">
        <f aca="false">low_v2_m!B5+temporary_pension_bonus_low!B5</f>
        <v>21368066.5344648</v>
      </c>
      <c r="G17" s="162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low_v2_m!J5</f>
        <v>0</v>
      </c>
      <c r="K17" s="163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SUM(low_v5_m!C5:J5)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low_v2_m!B6+temporary_pension_bonus_low!B6</f>
        <v>18728958.0861916</v>
      </c>
      <c r="G18" s="160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low_v2_m!J6</f>
        <v>0</v>
      </c>
      <c r="K18" s="161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SUM(low_v5_m!C6:J6)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low_v2_m!B7+temporary_pension_bonus_low!B7</f>
        <v>19344977.1486059</v>
      </c>
      <c r="G19" s="162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low_v2_m!J7</f>
        <v>0</v>
      </c>
      <c r="K19" s="163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SUM(low_v5_m!C7:J7)</f>
        <v>2801537.62062767</v>
      </c>
      <c r="O19" s="164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low_v2_m!D8+temporary_pension_bonus_low!B8</f>
        <v>18490578.4951819</v>
      </c>
      <c r="G20" s="163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low_v2_m!J8</f>
        <v>0</v>
      </c>
      <c r="K20" s="163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SUM(low_v5_m!C8:J8)</f>
        <v>2450156.14160319</v>
      </c>
      <c r="O20" s="164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low_v2_m!D9+temporary_pension_bonus_low!B9</f>
        <v>20211224.0737834</v>
      </c>
      <c r="G21" s="163" t="n">
        <f aca="false">low_v2_m!E9+temporary_pension_bonus_low!B9</f>
        <v>19412006.6509146</v>
      </c>
      <c r="H21" s="67" t="n">
        <f aca="false">F21-J21</f>
        <v>20187886.2115421</v>
      </c>
      <c r="I21" s="67" t="n">
        <f aca="false">G21-K21</f>
        <v>19389368.9245406</v>
      </c>
      <c r="J21" s="163" t="n">
        <f aca="false">low_v2_m!J9</f>
        <v>23337.8622412895</v>
      </c>
      <c r="K21" s="163" t="n">
        <f aca="false">low_v2_m!K9</f>
        <v>22637.7263740508</v>
      </c>
      <c r="L21" s="67" t="n">
        <f aca="false">H21-I21</f>
        <v>798517.287001561</v>
      </c>
      <c r="M21" s="67" t="n">
        <f aca="false">J21-K21</f>
        <v>700.135867238689</v>
      </c>
      <c r="N21" s="163" t="n">
        <f aca="false">SUM(low_v5_m!C9:J9)</f>
        <v>3892938.68981568</v>
      </c>
      <c r="O21" s="164" t="n">
        <v>112083822.294624</v>
      </c>
      <c r="P21" s="7"/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124546.091300928</v>
      </c>
      <c r="W21" s="67" t="n">
        <f aca="false">M21*5.5017049523</f>
        <v>3851.94096806995</v>
      </c>
      <c r="X21" s="67" t="n">
        <f aca="false">N21*5.1890047538+L21*5.5017049523</f>
        <v>24593683.8800992</v>
      </c>
      <c r="Y21" s="67" t="n">
        <f aca="false">N21*5.1890047538</f>
        <v>20200477.3677055</v>
      </c>
      <c r="Z21" s="67" t="n">
        <f aca="false">L21*5.5017049523</f>
        <v>4393206.51239365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low_v2_m!D10+temporary_pension_bonus_low!B10</f>
        <v>19447072.6958332</v>
      </c>
      <c r="G22" s="161" t="n">
        <f aca="false">low_v2_m!E10+temporary_pension_bonus_low!B10</f>
        <v>18675924.4816006</v>
      </c>
      <c r="H22" s="8" t="n">
        <f aca="false">F22-J22</f>
        <v>19390315.1313607</v>
      </c>
      <c r="I22" s="8" t="n">
        <f aca="false">G22-K22</f>
        <v>18620869.6440623</v>
      </c>
      <c r="J22" s="161" t="n">
        <f aca="false">low_v2_m!J10</f>
        <v>56757.5644724725</v>
      </c>
      <c r="K22" s="161" t="n">
        <f aca="false">low_v2_m!K10</f>
        <v>55054.8375382983</v>
      </c>
      <c r="L22" s="8" t="n">
        <f aca="false">H22-I22</f>
        <v>769445.487298366</v>
      </c>
      <c r="M22" s="8" t="n">
        <f aca="false">J22-K22</f>
        <v>1702.72693417418</v>
      </c>
      <c r="N22" s="161" t="n">
        <f aca="false">SUM(low_v5_m!C10:J10)</f>
        <v>4222415.9294058</v>
      </c>
      <c r="O22" s="165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302895.472332528</v>
      </c>
      <c r="W22" s="8" t="n">
        <f aca="false">M22*5.5017049523</f>
        <v>9367.90120616067</v>
      </c>
      <c r="X22" s="8" t="n">
        <f aca="false">N22*5.1890047538+L22*5.5017049523</f>
        <v>26143398.3782018</v>
      </c>
      <c r="Y22" s="8" t="n">
        <f aca="false">N22*5.1890047538</f>
        <v>21910136.3302075</v>
      </c>
      <c r="Z22" s="8" t="n">
        <f aca="false">L22*5.5017049523</f>
        <v>4233262.04799431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low_v2_m!D11+temporary_pension_bonus_low!B11</f>
        <v>20775147.0783975</v>
      </c>
      <c r="G23" s="163" t="n">
        <f aca="false">low_v2_m!E11+temporary_pension_bonus_low!B11</f>
        <v>19949897.5684003</v>
      </c>
      <c r="H23" s="67" t="n">
        <f aca="false">F23-J23</f>
        <v>20671257.9892679</v>
      </c>
      <c r="I23" s="67" t="n">
        <f aca="false">G23-K23</f>
        <v>19849125.1519446</v>
      </c>
      <c r="J23" s="163" t="n">
        <f aca="false">low_v2_m!J11</f>
        <v>103889.089129635</v>
      </c>
      <c r="K23" s="163" t="n">
        <f aca="false">low_v2_m!K11</f>
        <v>100772.416455746</v>
      </c>
      <c r="L23" s="67" t="n">
        <f aca="false">H23-I23</f>
        <v>822132.837323323</v>
      </c>
      <c r="M23" s="67" t="n">
        <f aca="false">J23-K23</f>
        <v>3116.67267388906</v>
      </c>
      <c r="N23" s="163" t="n">
        <f aca="false">SUM(low_v5_m!C11:J11)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554420.102669817</v>
      </c>
      <c r="W23" s="67" t="n">
        <f aca="false">M23*5.5017049523</f>
        <v>17147.0134846335</v>
      </c>
      <c r="X23" s="67" t="n">
        <f aca="false">N23*5.1890047538+L23*5.5017049523</f>
        <v>24590916.7483443</v>
      </c>
      <c r="Y23" s="67" t="n">
        <f aca="false">N23*5.1890047538</f>
        <v>20067784.4457941</v>
      </c>
      <c r="Z23" s="67" t="n">
        <f aca="false">L23*5.5017049523</f>
        <v>4523132.30255018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low_v2_m!D12+temporary_pension_bonus_low!B12</f>
        <v>19952060.064694</v>
      </c>
      <c r="G24" s="163" t="n">
        <f aca="false">low_v2_m!E12+temporary_pension_bonus_low!B12</f>
        <v>19158904.9510581</v>
      </c>
      <c r="H24" s="67" t="n">
        <f aca="false">F24-J24</f>
        <v>19829272.5280325</v>
      </c>
      <c r="I24" s="67" t="n">
        <f aca="false">G24-K24</f>
        <v>19039801.0404965</v>
      </c>
      <c r="J24" s="163" t="n">
        <f aca="false">low_v2_m!J12</f>
        <v>122787.536661513</v>
      </c>
      <c r="K24" s="163" t="n">
        <f aca="false">low_v2_m!K12</f>
        <v>119103.910561667</v>
      </c>
      <c r="L24" s="67" t="n">
        <f aca="false">H24-I24</f>
        <v>789471.487536013</v>
      </c>
      <c r="M24" s="67" t="n">
        <f aca="false">J24-K24</f>
        <v>3683.62609984539</v>
      </c>
      <c r="N24" s="163" t="n">
        <f aca="false">SUM(low_v5_m!C12:J12)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655274.574575422</v>
      </c>
      <c r="W24" s="67" t="n">
        <f aca="false">M24*5.5017049523</f>
        <v>20266.2239559409</v>
      </c>
      <c r="X24" s="67" t="n">
        <f aca="false">N24*5.1890047538+L24*5.5017049523</f>
        <v>22561362.5036254</v>
      </c>
      <c r="Y24" s="67" t="n">
        <f aca="false">N24*5.1890047538</f>
        <v>18217923.3109489</v>
      </c>
      <c r="Z24" s="67" t="n">
        <f aca="false">L24*5.5017049523</f>
        <v>4343439.19267653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low_v2_m!D13+temporary_pension_bonus_low!B13</f>
        <v>21739517.2680878</v>
      </c>
      <c r="G25" s="163" t="n">
        <f aca="false">low_v2_m!E13+temporary_pension_bonus_low!B13</f>
        <v>20873490.2917243</v>
      </c>
      <c r="H25" s="67" t="n">
        <f aca="false">F25-J25</f>
        <v>21568850.3023212</v>
      </c>
      <c r="I25" s="67" t="n">
        <f aca="false">G25-K25</f>
        <v>20707943.3349307</v>
      </c>
      <c r="J25" s="163" t="n">
        <f aca="false">low_v2_m!J13</f>
        <v>170666.965766591</v>
      </c>
      <c r="K25" s="163" t="n">
        <f aca="false">low_v2_m!K13</f>
        <v>165546.956793594</v>
      </c>
      <c r="L25" s="67" t="n">
        <f aca="false">H25-I25</f>
        <v>860906.967390519</v>
      </c>
      <c r="M25" s="67" t="n">
        <f aca="false">J25-K25</f>
        <v>5120.00897299775</v>
      </c>
      <c r="N25" s="163" t="n">
        <f aca="false">SUM(low_v5_m!C13:J13)</f>
        <v>3990735.76895413</v>
      </c>
      <c r="O25" s="166" t="n">
        <v>124728426.724285</v>
      </c>
      <c r="Q25" s="67" t="n">
        <f aca="false">I25*5.5017049523</f>
        <v>113928994.397736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910790.512029508</v>
      </c>
      <c r="W25" s="67" t="n">
        <f aca="false">M25*5.5017049523</f>
        <v>28168.7787225621</v>
      </c>
      <c r="X25" s="67" t="n">
        <f aca="false">N25*5.1890047538+L25*5.5017049523</f>
        <v>25444403.0022247</v>
      </c>
      <c r="Y25" s="67" t="n">
        <f aca="false">N25*5.1890047538</f>
        <v>20707946.8762627</v>
      </c>
      <c r="Z25" s="67" t="n">
        <f aca="false">L25*5.5017049523</f>
        <v>4736456.12596199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low_v2_m!D14+temporary_pension_bonus_low!B14</f>
        <v>20224172.2998485</v>
      </c>
      <c r="G26" s="161" t="n">
        <f aca="false">low_v2_m!E14+temporary_pension_bonus_low!B14</f>
        <v>19419204.7318828</v>
      </c>
      <c r="H26" s="8" t="n">
        <f aca="false">F26-J26</f>
        <v>20041255.4551286</v>
      </c>
      <c r="I26" s="8" t="n">
        <f aca="false">G26-K26</f>
        <v>19241775.3925045</v>
      </c>
      <c r="J26" s="161" t="n">
        <f aca="false">low_v2_m!J14</f>
        <v>182916.844719855</v>
      </c>
      <c r="K26" s="161" t="n">
        <f aca="false">low_v2_m!K14</f>
        <v>177429.339378259</v>
      </c>
      <c r="L26" s="8" t="n">
        <f aca="false">H26-I26</f>
        <v>799480.062624149</v>
      </c>
      <c r="M26" s="8" t="n">
        <f aca="false">J26-K26</f>
        <v>5487.50534159565</v>
      </c>
      <c r="N26" s="161" t="n">
        <f aca="false">SUM(low_v5_m!C14:J14)</f>
        <v>4233942.08809355</v>
      </c>
      <c r="O26" s="5"/>
      <c r="P26" s="5"/>
      <c r="Q26" s="8" t="n">
        <f aca="false">I26*5.5017049523</f>
        <v>105862570.967986</v>
      </c>
      <c r="R26" s="8"/>
      <c r="S26" s="8"/>
      <c r="T26" s="5"/>
      <c r="U26" s="5"/>
      <c r="V26" s="8" t="n">
        <f aca="false">K26*5.5017049523</f>
        <v>976163.875140687</v>
      </c>
      <c r="W26" s="8" t="n">
        <f aca="false">M26*5.5017049523</f>
        <v>30190.6353136295</v>
      </c>
      <c r="X26" s="8" t="n">
        <f aca="false">N26*5.1890047538+L26*5.5017049523</f>
        <v>26368449.0422357</v>
      </c>
      <c r="Y26" s="8" t="n">
        <f aca="false">N26*5.1890047538</f>
        <v>21969945.6224313</v>
      </c>
      <c r="Z26" s="8" t="n">
        <f aca="false">L26*5.5017049523</f>
        <v>4398503.4198044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low_v2_m!D15+temporary_pension_bonus_low!B15</f>
        <v>20300992.4638024</v>
      </c>
      <c r="G27" s="163" t="n">
        <f aca="false">low_v2_m!E15+temporary_pension_bonus_low!B15</f>
        <v>19504787.5795838</v>
      </c>
      <c r="H27" s="67" t="n">
        <f aca="false">F27-J27</f>
        <v>20090969.0362863</v>
      </c>
      <c r="I27" s="67" t="n">
        <f aca="false">G27-K27</f>
        <v>19301064.8548933</v>
      </c>
      <c r="J27" s="163" t="n">
        <f aca="false">low_v2_m!J15</f>
        <v>210023.427516025</v>
      </c>
      <c r="K27" s="163" t="n">
        <f aca="false">low_v2_m!K15</f>
        <v>203722.724690545</v>
      </c>
      <c r="L27" s="67" t="n">
        <f aca="false">H27-I27</f>
        <v>789904.181393083</v>
      </c>
      <c r="M27" s="67" t="n">
        <f aca="false">J27-K27</f>
        <v>6300.70282548075</v>
      </c>
      <c r="N27" s="163" t="n">
        <f aca="false">SUM(low_v5_m!C15:J15)</f>
        <v>3588608.991979</v>
      </c>
      <c r="O27" s="7"/>
      <c r="P27" s="7"/>
      <c r="Q27" s="67" t="n">
        <f aca="false">I27*5.5017049523</f>
        <v>106188764.09683</v>
      </c>
      <c r="R27" s="67"/>
      <c r="S27" s="67"/>
      <c r="T27" s="7"/>
      <c r="U27" s="7"/>
      <c r="V27" s="67" t="n">
        <f aca="false">K27*5.5017049523</f>
        <v>1120822.32332602</v>
      </c>
      <c r="W27" s="67" t="n">
        <f aca="false">M27*5.5017049523</f>
        <v>34664.6079379181</v>
      </c>
      <c r="X27" s="67" t="n">
        <f aca="false">N27*5.1890047538+L27*5.5017049523</f>
        <v>22967128.8655212</v>
      </c>
      <c r="Y27" s="67" t="n">
        <f aca="false">N27*5.1890047538</f>
        <v>18621309.1189084</v>
      </c>
      <c r="Z27" s="67" t="n">
        <f aca="false">L27*5.5017049523</f>
        <v>4345819.7466128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low_v2_m!D16+temporary_pension_bonus_low!B16</f>
        <v>19000737.8478045</v>
      </c>
      <c r="G28" s="163" t="n">
        <f aca="false">low_v2_m!E16+temporary_pension_bonus_low!B16</f>
        <v>18244381.851694</v>
      </c>
      <c r="H28" s="67" t="n">
        <f aca="false">F28-J28</f>
        <v>18766365.142201</v>
      </c>
      <c r="I28" s="67" t="n">
        <f aca="false">G28-K28</f>
        <v>18017040.3272586</v>
      </c>
      <c r="J28" s="163" t="n">
        <f aca="false">low_v2_m!J16</f>
        <v>234372.705603495</v>
      </c>
      <c r="K28" s="163" t="n">
        <f aca="false">low_v2_m!K16</f>
        <v>227341.52443539</v>
      </c>
      <c r="L28" s="67" t="n">
        <f aca="false">H28-I28</f>
        <v>749324.814942453</v>
      </c>
      <c r="M28" s="67" t="n">
        <f aca="false">J28-K28</f>
        <v>7031.18116810487</v>
      </c>
      <c r="N28" s="163" t="n">
        <f aca="false">SUM(low_v5_m!C16:J16)</f>
        <v>3273414.78527882</v>
      </c>
      <c r="O28" s="7"/>
      <c r="P28" s="7"/>
      <c r="Q28" s="67" t="n">
        <f aca="false">I28*5.5017049523</f>
        <v>99124439.9942674</v>
      </c>
      <c r="R28" s="67"/>
      <c r="S28" s="67"/>
      <c r="T28" s="7"/>
      <c r="U28" s="7"/>
      <c r="V28" s="67" t="n">
        <f aca="false">K28*5.5017049523</f>
        <v>1250765.99084962</v>
      </c>
      <c r="W28" s="67" t="n">
        <f aca="false">M28*5.5017049523</f>
        <v>38683.4842530811</v>
      </c>
      <c r="X28" s="67" t="n">
        <f aca="false">N28*5.1890047538+L28*5.5017049523</f>
        <v>21108328.9272212</v>
      </c>
      <c r="Y28" s="67" t="n">
        <f aca="false">N28*5.1890047538</f>
        <v>16985764.881971</v>
      </c>
      <c r="Z28" s="67" t="n">
        <f aca="false">L28*5.5017049523</f>
        <v>4122564.04525018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low_v2_m!D17+temporary_pension_bonus_low!B17</f>
        <v>17393533.630726</v>
      </c>
      <c r="G29" s="163" t="n">
        <f aca="false">low_v2_m!E17+temporary_pension_bonus_low!B17</f>
        <v>16702946.4229809</v>
      </c>
      <c r="H29" s="67" t="n">
        <f aca="false">F29-J29</f>
        <v>17151427.0490389</v>
      </c>
      <c r="I29" s="67" t="n">
        <f aca="false">G29-K29</f>
        <v>16468103.0387444</v>
      </c>
      <c r="J29" s="163" t="n">
        <f aca="false">low_v2_m!J17</f>
        <v>242106.581687126</v>
      </c>
      <c r="K29" s="163" t="n">
        <f aca="false">low_v2_m!K17</f>
        <v>234843.384236512</v>
      </c>
      <c r="L29" s="67" t="n">
        <f aca="false">H29-I29</f>
        <v>683324.010294542</v>
      </c>
      <c r="M29" s="67" t="n">
        <f aca="false">J29-K29</f>
        <v>7263.19745061378</v>
      </c>
      <c r="N29" s="163" t="n">
        <f aca="false">SUM(low_v5_m!C17:J17)</f>
        <v>3038125.44366606</v>
      </c>
      <c r="O29" s="7"/>
      <c r="P29" s="7"/>
      <c r="Q29" s="67" t="n">
        <f aca="false">I29*5.5017049523</f>
        <v>90602644.0432466</v>
      </c>
      <c r="R29" s="67"/>
      <c r="S29" s="67"/>
      <c r="T29" s="7"/>
      <c r="U29" s="7"/>
      <c r="V29" s="67" t="n">
        <f aca="false">K29*5.5017049523</f>
        <v>1292039.01006891</v>
      </c>
      <c r="W29" s="67" t="n">
        <f aca="false">M29*5.5017049523</f>
        <v>39959.9693835746</v>
      </c>
      <c r="X29" s="67" t="n">
        <f aca="false">N29*5.1890047538+L29*5.5017049523</f>
        <v>19524294.4612869</v>
      </c>
      <c r="Y29" s="67" t="n">
        <f aca="false">N29*5.1890047538</f>
        <v>15764847.3698239</v>
      </c>
      <c r="Z29" s="67" t="n">
        <f aca="false">L29*5.5017049523</f>
        <v>3759447.09146298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low_v2_m!D18+temporary_pension_bonus_low!B18</f>
        <v>17233436.6648782</v>
      </c>
      <c r="G30" s="161" t="n">
        <f aca="false">low_v2_m!E18+temporary_pension_bonus_low!B18</f>
        <v>16548473.7818654</v>
      </c>
      <c r="H30" s="8" t="n">
        <f aca="false">F30-J30</f>
        <v>17037846.0978157</v>
      </c>
      <c r="I30" s="8" t="n">
        <f aca="false">G30-K30</f>
        <v>16358750.9318148</v>
      </c>
      <c r="J30" s="161" t="n">
        <f aca="false">low_v2_m!J18</f>
        <v>195590.567062491</v>
      </c>
      <c r="K30" s="161" t="n">
        <f aca="false">low_v2_m!K18</f>
        <v>189722.850050616</v>
      </c>
      <c r="L30" s="8" t="n">
        <f aca="false">H30-I30</f>
        <v>679095.166000934</v>
      </c>
      <c r="M30" s="8" t="n">
        <f aca="false">J30-K30</f>
        <v>5867.71701187475</v>
      </c>
      <c r="N30" s="161" t="n">
        <f aca="false">SUM(low_v5_m!C18:J18)</f>
        <v>3559515.16025304</v>
      </c>
      <c r="O30" s="5"/>
      <c r="P30" s="5"/>
      <c r="Q30" s="8" t="n">
        <f aca="false">I30*5.5017049523</f>
        <v>90001021.0150076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22206522.3256465</v>
      </c>
      <c r="Y30" s="8" t="n">
        <f aca="false">N30*5.1890047538</f>
        <v>18470341.0877762</v>
      </c>
      <c r="Z30" s="8" t="n">
        <f aca="false">L30*5.5017049523</f>
        <v>3736181.23787033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low_v2_m!D19+temporary_pension_bonus_low!B19</f>
        <v>17413854.1172612</v>
      </c>
      <c r="G31" s="163" t="n">
        <f aca="false">low_v2_m!E19+temporary_pension_bonus_low!B19</f>
        <v>16720610.0546102</v>
      </c>
      <c r="H31" s="67" t="n">
        <f aca="false">F31-J31</f>
        <v>17224353.8851989</v>
      </c>
      <c r="I31" s="67" t="n">
        <f aca="false">G31-K31</f>
        <v>16536794.8295097</v>
      </c>
      <c r="J31" s="163" t="n">
        <f aca="false">low_v2_m!J19</f>
        <v>189500.232062338</v>
      </c>
      <c r="K31" s="163" t="n">
        <f aca="false">low_v2_m!K19</f>
        <v>183815.225100467</v>
      </c>
      <c r="L31" s="67" t="n">
        <f aca="false">H31-I31</f>
        <v>687559.055689147</v>
      </c>
      <c r="M31" s="67" t="n">
        <f aca="false">J31-K31</f>
        <v>5685.00696187009</v>
      </c>
      <c r="N31" s="163" t="n">
        <f aca="false">SUM(low_v5_m!C19:J19)</f>
        <v>3292886.12995688</v>
      </c>
      <c r="O31" s="7"/>
      <c r="P31" s="7"/>
      <c r="Q31" s="67" t="n">
        <f aca="false">I31*5.5017049523</f>
        <v>90980566.0086826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20869548.843752</v>
      </c>
      <c r="Y31" s="67" t="n">
        <f aca="false">N31*5.1890047538</f>
        <v>17086801.7820684</v>
      </c>
      <c r="Z31" s="67" t="n">
        <f aca="false">L31*5.5017049523</f>
        <v>3782747.06168369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low_v2_m!D20+temporary_pension_bonus_low!B20</f>
        <v>17904955.3569408</v>
      </c>
      <c r="G32" s="163" t="n">
        <f aca="false">low_v2_m!E20+temporary_pension_bonus_low!B20</f>
        <v>17190225.3705601</v>
      </c>
      <c r="H32" s="67" t="n">
        <f aca="false">F32-J32</f>
        <v>17700141.5088002</v>
      </c>
      <c r="I32" s="67" t="n">
        <f aca="false">G32-K32</f>
        <v>16991555.9378637</v>
      </c>
      <c r="J32" s="163" t="n">
        <f aca="false">low_v2_m!J20</f>
        <v>204813.848140602</v>
      </c>
      <c r="K32" s="163" t="n">
        <f aca="false">low_v2_m!K20</f>
        <v>198669.432696384</v>
      </c>
      <c r="L32" s="67" t="n">
        <f aca="false">H32-I32</f>
        <v>708585.570936486</v>
      </c>
      <c r="M32" s="67" t="n">
        <f aca="false">J32-K32</f>
        <v>6144.41544421803</v>
      </c>
      <c r="N32" s="163" t="n">
        <f aca="false">SUM(low_v5_m!C20:J20)</f>
        <v>3222133.25828742</v>
      </c>
      <c r="O32" s="7"/>
      <c r="P32" s="7"/>
      <c r="Q32" s="67" t="n">
        <f aca="false">I32*5.5017049523</f>
        <v>93482527.450627</v>
      </c>
      <c r="R32" s="67"/>
      <c r="S32" s="67"/>
      <c r="T32" s="7"/>
      <c r="U32" s="7"/>
      <c r="V32" s="67" t="n">
        <f aca="false">K32*5.5017049523</f>
        <v>1093020.60173633</v>
      </c>
      <c r="W32" s="67" t="n">
        <f aca="false">M32*5.5017049523</f>
        <v>33804.7608784429</v>
      </c>
      <c r="X32" s="67" t="n">
        <f aca="false">N32*5.1890047538+L32*5.5017049523</f>
        <v>20618093.5393801</v>
      </c>
      <c r="Y32" s="67" t="n">
        <f aca="false">N32*5.1890047538</f>
        <v>16719664.7946305</v>
      </c>
      <c r="Z32" s="67" t="n">
        <f aca="false">L32*5.5017049523</f>
        <v>3898428.74474959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low_v2_m!D21+temporary_pension_bonus_low!B21</f>
        <v>17628377.9050826</v>
      </c>
      <c r="G33" s="163" t="n">
        <f aca="false">low_v2_m!E21+temporary_pension_bonus_low!B21</f>
        <v>16924746.9331688</v>
      </c>
      <c r="H33" s="67" t="n">
        <f aca="false">F33-J33</f>
        <v>17405273.2131651</v>
      </c>
      <c r="I33" s="67" t="n">
        <f aca="false">G33-K33</f>
        <v>16708335.3820088</v>
      </c>
      <c r="J33" s="163" t="n">
        <f aca="false">low_v2_m!J21</f>
        <v>223104.691917559</v>
      </c>
      <c r="K33" s="163" t="n">
        <f aca="false">low_v2_m!K21</f>
        <v>216411.551160032</v>
      </c>
      <c r="L33" s="67" t="n">
        <f aca="false">H33-I33</f>
        <v>696937.831156297</v>
      </c>
      <c r="M33" s="67" t="n">
        <f aca="false">J33-K33</f>
        <v>6693.14075752671</v>
      </c>
      <c r="N33" s="163" t="n">
        <f aca="false">SUM(low_v5_m!C21:J21)</f>
        <v>3291310.39926659</v>
      </c>
      <c r="O33" s="7"/>
      <c r="P33" s="7"/>
      <c r="Q33" s="67" t="n">
        <f aca="false">I33*5.5017049523</f>
        <v>91924331.515887</v>
      </c>
      <c r="R33" s="67"/>
      <c r="S33" s="67"/>
      <c r="T33" s="7"/>
      <c r="U33" s="7"/>
      <c r="V33" s="67" t="n">
        <f aca="false">K33*5.5017049523</f>
        <v>1190632.50275207</v>
      </c>
      <c r="W33" s="67" t="n">
        <f aca="false">M33*5.5017049523</f>
        <v>36823.6856521257</v>
      </c>
      <c r="X33" s="67" t="n">
        <f aca="false">N33*5.1890047538+L33*5.5017049523</f>
        <v>20912971.6251435</v>
      </c>
      <c r="Y33" s="67" t="n">
        <f aca="false">N33*5.1890047538</f>
        <v>17078625.3080257</v>
      </c>
      <c r="Z33" s="67" t="n">
        <f aca="false">L33*5.5017049523</f>
        <v>3834346.31711782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low_v2_m!D22+temporary_pension_bonus_low!B22</f>
        <v>20118965.0553253</v>
      </c>
      <c r="G34" s="161" t="n">
        <f aca="false">low_v2_m!E22+temporary_pension_bonus_low!B22</f>
        <v>19397891.9934329</v>
      </c>
      <c r="H34" s="8" t="n">
        <f aca="false">F34-J34</f>
        <v>19869759.1381065</v>
      </c>
      <c r="I34" s="8" t="n">
        <f aca="false">G34-K34</f>
        <v>19156162.2537306</v>
      </c>
      <c r="J34" s="161" t="n">
        <f aca="false">low_v2_m!J22</f>
        <v>249205.917218801</v>
      </c>
      <c r="K34" s="161" t="n">
        <f aca="false">low_v2_m!K22</f>
        <v>241729.739702237</v>
      </c>
      <c r="L34" s="8" t="n">
        <f aca="false">H34-I34</f>
        <v>713596.884375885</v>
      </c>
      <c r="M34" s="8" t="n">
        <f aca="false">J34-K34</f>
        <v>7476.177516564</v>
      </c>
      <c r="N34" s="161" t="n">
        <f aca="false">SUM(low_v5_m!C22:J22)</f>
        <v>3800653.12600273</v>
      </c>
      <c r="O34" s="5"/>
      <c r="P34" s="5"/>
      <c r="Q34" s="8" t="n">
        <f aca="false">I34*5.5017049523</f>
        <v>105391552.738412</v>
      </c>
      <c r="R34" s="8"/>
      <c r="S34" s="8"/>
      <c r="T34" s="5"/>
      <c r="U34" s="5"/>
      <c r="V34" s="8" t="n">
        <f aca="false">K34*5.5017049523</f>
        <v>1329925.70603799</v>
      </c>
      <c r="W34" s="8" t="n">
        <f aca="false">M34*5.5017049523</f>
        <v>41131.7228671541</v>
      </c>
      <c r="X34" s="8" t="n">
        <f aca="false">N34*5.1890047538+L34*5.5017049523</f>
        <v>23647606.6510897</v>
      </c>
      <c r="Y34" s="8" t="n">
        <f aca="false">N34*5.1890047538</f>
        <v>19721607.138373</v>
      </c>
      <c r="Z34" s="8" t="n">
        <f aca="false">L34*5.5017049523</f>
        <v>3925999.51271666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low_v2_m!D23+temporary_pension_bonus_low!B23</f>
        <v>18652845.6177404</v>
      </c>
      <c r="G35" s="163" t="n">
        <f aca="false">low_v2_m!E23+temporary_pension_bonus_low!B23</f>
        <v>17918878.9621266</v>
      </c>
      <c r="H35" s="67" t="n">
        <f aca="false">F35-J35</f>
        <v>18344158.0422203</v>
      </c>
      <c r="I35" s="67" t="n">
        <f aca="false">G35-K35</f>
        <v>17619452.0138721</v>
      </c>
      <c r="J35" s="163" t="n">
        <f aca="false">low_v2_m!J23</f>
        <v>308687.575520076</v>
      </c>
      <c r="K35" s="163" t="n">
        <f aca="false">low_v2_m!K23</f>
        <v>299426.948254474</v>
      </c>
      <c r="L35" s="67" t="n">
        <f aca="false">H35-I35</f>
        <v>724706.028348234</v>
      </c>
      <c r="M35" s="67" t="n">
        <f aca="false">J35-K35</f>
        <v>9260.62726560229</v>
      </c>
      <c r="N35" s="163" t="n">
        <f aca="false">SUM(low_v5_m!C23:J23)</f>
        <v>2966221.31103036</v>
      </c>
      <c r="O35" s="7"/>
      <c r="P35" s="7"/>
      <c r="Q35" s="67" t="n">
        <f aca="false">I35*5.5017049523</f>
        <v>96937026.4015323</v>
      </c>
      <c r="R35" s="67"/>
      <c r="S35" s="67"/>
      <c r="T35" s="7"/>
      <c r="U35" s="7"/>
      <c r="V35" s="67" t="n">
        <f aca="false">K35*5.5017049523</f>
        <v>1647358.72406371</v>
      </c>
      <c r="W35" s="67" t="n">
        <f aca="false">M35*5.5017049523</f>
        <v>50949.2388885685</v>
      </c>
      <c r="X35" s="67" t="n">
        <f aca="false">N35*5.1890047538+L35*5.5017049523</f>
        <v>19378855.2288845</v>
      </c>
      <c r="Y35" s="67" t="n">
        <f aca="false">N35*5.1890047538</f>
        <v>15391736.4837594</v>
      </c>
      <c r="Z35" s="67" t="n">
        <f aca="false">L35*5.5017049523</f>
        <v>3987118.74512514</v>
      </c>
      <c r="AA35" s="67" t="n">
        <f aca="false">IFE_cost_low!B23*3</f>
        <v>1999590.48921</v>
      </c>
      <c r="AB35" s="67" t="n">
        <f aca="false">AA35*$AC$13</f>
        <v>17931811.2463594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low_v2_m!D24+temporary_pension_bonus_low!B24</f>
        <v>18554036.4562058</v>
      </c>
      <c r="G36" s="163" t="n">
        <f aca="false">low_v2_m!E24+temporary_pension_bonus_low!B24</f>
        <v>17821979.2471077</v>
      </c>
      <c r="H36" s="67" t="n">
        <f aca="false">F36-J36</f>
        <v>18233004.4510369</v>
      </c>
      <c r="I36" s="67" t="n">
        <f aca="false">G36-K36</f>
        <v>17510578.2020938</v>
      </c>
      <c r="J36" s="163" t="n">
        <f aca="false">low_v2_m!J24</f>
        <v>321032.005168901</v>
      </c>
      <c r="K36" s="163" t="n">
        <f aca="false">low_v2_m!K24</f>
        <v>311401.045013834</v>
      </c>
      <c r="L36" s="67" t="n">
        <f aca="false">H36-I36</f>
        <v>722426.248943109</v>
      </c>
      <c r="M36" s="67" t="n">
        <f aca="false">J36-K36</f>
        <v>9630.96015506698</v>
      </c>
      <c r="N36" s="163" t="n">
        <f aca="false">SUM(low_v5_m!C24:J24)</f>
        <v>2955333.46344503</v>
      </c>
      <c r="O36" s="7"/>
      <c r="P36" s="7"/>
      <c r="Q36" s="67" t="n">
        <f aca="false">I36*5.5017049523</f>
        <v>96338034.8120961</v>
      </c>
      <c r="R36" s="67"/>
      <c r="S36" s="67"/>
      <c r="T36" s="7"/>
      <c r="U36" s="7"/>
      <c r="V36" s="67" t="n">
        <f aca="false">K36*5.5017049523</f>
        <v>1713236.67150401</v>
      </c>
      <c r="W36" s="67" t="n">
        <f aca="false">M36*5.5017049523</f>
        <v>52986.701180536</v>
      </c>
      <c r="X36" s="67" t="n">
        <f aca="false">N36*5.1890047538+L36*5.5017049523</f>
        <v>19309815.4623623</v>
      </c>
      <c r="Y36" s="67" t="n">
        <f aca="false">N36*5.1890047538</f>
        <v>15335239.3908805</v>
      </c>
      <c r="Z36" s="67" t="n">
        <f aca="false">L36*5.5017049523</f>
        <v>3974576.07148182</v>
      </c>
      <c r="AA36" s="67" t="n">
        <f aca="false">IFE_cost_low!B24*3</f>
        <v>2709599.5969</v>
      </c>
      <c r="AB36" s="67" t="n">
        <f aca="false">AA36*$AC$13</f>
        <v>24298989.6116272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low_v2_m!D25+temporary_pension_bonus_low!B25</f>
        <v>18043452.9479159</v>
      </c>
      <c r="G37" s="163" t="n">
        <f aca="false">low_v2_m!E25+temporary_pension_bonus_low!B25</f>
        <v>17330034.7919388</v>
      </c>
      <c r="H37" s="67" t="n">
        <f aca="false">F37-J37</f>
        <v>17724556.8104495</v>
      </c>
      <c r="I37" s="67" t="n">
        <f aca="false">G37-K37</f>
        <v>17020705.5385963</v>
      </c>
      <c r="J37" s="163" t="n">
        <f aca="false">low_v2_m!J25</f>
        <v>318896.137466454</v>
      </c>
      <c r="K37" s="163" t="n">
        <f aca="false">low_v2_m!K25</f>
        <v>309329.25334246</v>
      </c>
      <c r="L37" s="67" t="n">
        <f aca="false">H37-I37</f>
        <v>703851.27185319</v>
      </c>
      <c r="M37" s="67" t="n">
        <f aca="false">J37-K37</f>
        <v>9566.88412399363</v>
      </c>
      <c r="N37" s="163" t="n">
        <f aca="false">SUM(low_v5_m!C25:J25)</f>
        <v>2961028.90079227</v>
      </c>
      <c r="O37" s="7"/>
      <c r="P37" s="7"/>
      <c r="Q37" s="67" t="n">
        <f aca="false">I37*5.5017049523</f>
        <v>93642899.9533353</v>
      </c>
      <c r="R37" s="67"/>
      <c r="S37" s="67"/>
      <c r="T37" s="7"/>
      <c r="U37" s="7"/>
      <c r="V37" s="67" t="n">
        <f aca="false">K37*5.5017049523</f>
        <v>1701838.28500548</v>
      </c>
      <c r="W37" s="67" t="n">
        <f aca="false">M37*5.5017049523</f>
        <v>52634.173763056</v>
      </c>
      <c r="X37" s="67" t="n">
        <f aca="false">N37*5.1890047538+L37*5.5017049523</f>
        <v>19237175.0703876</v>
      </c>
      <c r="Y37" s="67" t="n">
        <f aca="false">N37*5.1890047538</f>
        <v>15364793.0423503</v>
      </c>
      <c r="Z37" s="67" t="n">
        <f aca="false">L37*5.5017049523</f>
        <v>3872382.02803735</v>
      </c>
      <c r="AA37" s="67" t="n">
        <f aca="false">IFE_cost_low!B25*3</f>
        <v>820830.79852</v>
      </c>
      <c r="AB37" s="67" t="n">
        <f aca="false">AA37*$AC$13</f>
        <v>7360998.67632113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low_v2_m!D26+temporary_pension_bonus_low!B26</f>
        <v>17426521.7544282</v>
      </c>
      <c r="G38" s="161" t="n">
        <f aca="false">low_v2_m!E26+temporary_pension_bonus_low!B26</f>
        <v>16735406.2739957</v>
      </c>
      <c r="H38" s="8" t="n">
        <f aca="false">F38-J38</f>
        <v>17100962.8481024</v>
      </c>
      <c r="I38" s="8" t="n">
        <f aca="false">G38-K38</f>
        <v>16419614.1348597</v>
      </c>
      <c r="J38" s="161" t="n">
        <f aca="false">low_v2_m!J26</f>
        <v>325558.906325739</v>
      </c>
      <c r="K38" s="161" t="n">
        <f aca="false">low_v2_m!K26</f>
        <v>315792.139135967</v>
      </c>
      <c r="L38" s="8" t="n">
        <f aca="false">H38-I38</f>
        <v>681348.713242719</v>
      </c>
      <c r="M38" s="8" t="n">
        <f aca="false">J38-K38</f>
        <v>9766.76718977222</v>
      </c>
      <c r="N38" s="161" t="n">
        <f aca="false">SUM(low_v5_m!C26:J26)</f>
        <v>3374475.05873837</v>
      </c>
      <c r="O38" s="5"/>
      <c r="P38" s="5"/>
      <c r="Q38" s="8" t="n">
        <f aca="false">I38*5.5017049523</f>
        <v>90335872.4006127</v>
      </c>
      <c r="R38" s="8"/>
      <c r="S38" s="8"/>
      <c r="T38" s="5"/>
      <c r="U38" s="5"/>
      <c r="V38" s="8" t="n">
        <f aca="false">K38*5.5017049523</f>
        <v>1737395.17578176</v>
      </c>
      <c r="W38" s="8" t="n">
        <f aca="false">M38*5.5017049523</f>
        <v>53733.871415931</v>
      </c>
      <c r="X38" s="8" t="n">
        <f aca="false">N38*5.1890047538+L38*5.5017049523</f>
        <v>21258746.7112636</v>
      </c>
      <c r="Y38" s="8" t="n">
        <f aca="false">N38*5.1890047538</f>
        <v>17510167.121373</v>
      </c>
      <c r="Z38" s="8" t="n">
        <f aca="false">L38*5.5017049523</f>
        <v>3748579.5898907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low_v2_m!D27+temporary_pension_bonus_low!B27</f>
        <v>17784795.6202333</v>
      </c>
      <c r="G39" s="163" t="n">
        <f aca="false">low_v2_m!E27+temporary_pension_bonus_low!B27</f>
        <v>17078289.8098876</v>
      </c>
      <c r="H39" s="67" t="n">
        <f aca="false">F39-J39</f>
        <v>17433284.4555533</v>
      </c>
      <c r="I39" s="67" t="n">
        <f aca="false">G39-K39</f>
        <v>16737323.980148</v>
      </c>
      <c r="J39" s="163" t="n">
        <f aca="false">low_v2_m!J27</f>
        <v>351511.164680033</v>
      </c>
      <c r="K39" s="163" t="n">
        <f aca="false">low_v2_m!K27</f>
        <v>340965.829739632</v>
      </c>
      <c r="L39" s="67" t="n">
        <f aca="false">H39-I39</f>
        <v>695960.475405263</v>
      </c>
      <c r="M39" s="67" t="n">
        <f aca="false">J39-K39</f>
        <v>10545.3349404009</v>
      </c>
      <c r="N39" s="163" t="n">
        <f aca="false">SUM(low_v5_m!C27:J27)</f>
        <v>2881391.23445495</v>
      </c>
      <c r="O39" s="7"/>
      <c r="P39" s="7"/>
      <c r="Q39" s="67" t="n">
        <f aca="false">I39*5.5017049523</f>
        <v>92083818.2298299</v>
      </c>
      <c r="R39" s="67"/>
      <c r="S39" s="67"/>
      <c r="T39" s="7"/>
      <c r="U39" s="7"/>
      <c r="V39" s="67" t="n">
        <f aca="false">K39*5.5017049523</f>
        <v>1875893.39404361</v>
      </c>
      <c r="W39" s="67" t="n">
        <f aca="false">M39*5.5017049523</f>
        <v>58017.3214652659</v>
      </c>
      <c r="X39" s="67" t="n">
        <f aca="false">N39*5.1890047538+L39*5.5017049523</f>
        <v>18780522.0072866</v>
      </c>
      <c r="Y39" s="67" t="n">
        <f aca="false">N39*5.1890047538</f>
        <v>14951552.8131444</v>
      </c>
      <c r="Z39" s="67" t="n">
        <f aca="false">L39*5.5017049523</f>
        <v>3828969.1941422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low_v2_m!D28+temporary_pension_bonus_low!B28</f>
        <v>18253419.5368993</v>
      </c>
      <c r="G40" s="163" t="n">
        <f aca="false">low_v2_m!E28+temporary_pension_bonus_low!B28</f>
        <v>17527526.1523034</v>
      </c>
      <c r="H40" s="67" t="n">
        <f aca="false">F40-J40</f>
        <v>17875252.8585388</v>
      </c>
      <c r="I40" s="67" t="n">
        <f aca="false">G40-K40</f>
        <v>17160704.4742937</v>
      </c>
      <c r="J40" s="163" t="n">
        <f aca="false">low_v2_m!J28</f>
        <v>378166.678360457</v>
      </c>
      <c r="K40" s="163" t="n">
        <f aca="false">low_v2_m!K28</f>
        <v>366821.678009643</v>
      </c>
      <c r="L40" s="67" t="n">
        <f aca="false">H40-I40</f>
        <v>714548.384245131</v>
      </c>
      <c r="M40" s="67" t="n">
        <f aca="false">J40-K40</f>
        <v>11345.0003508137</v>
      </c>
      <c r="N40" s="163" t="n">
        <f aca="false">SUM(low_v5_m!C28:J28)</f>
        <v>2999206.57602589</v>
      </c>
      <c r="O40" s="7"/>
      <c r="P40" s="7"/>
      <c r="Q40" s="67" t="n">
        <f aca="false">I40*5.5017049523</f>
        <v>94413132.7911784</v>
      </c>
      <c r="R40" s="67"/>
      <c r="S40" s="67"/>
      <c r="T40" s="7"/>
      <c r="U40" s="7"/>
      <c r="V40" s="67" t="n">
        <f aca="false">K40*5.5017049523</f>
        <v>2018144.64251665</v>
      </c>
      <c r="W40" s="67" t="n">
        <f aca="false">M40*5.5017049523</f>
        <v>62416.8446139168</v>
      </c>
      <c r="X40" s="67" t="n">
        <f aca="false">N40*5.1890047538+L40*5.5017049523</f>
        <v>19494131.564886</v>
      </c>
      <c r="Y40" s="67" t="n">
        <f aca="false">N40*5.1890047538</f>
        <v>15562897.1806266</v>
      </c>
      <c r="Z40" s="67" t="n">
        <f aca="false">L40*5.5017049523</f>
        <v>3931234.3842594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low_v2_m!D29+temporary_pension_bonus_low!B29</f>
        <v>18829600.1659589</v>
      </c>
      <c r="G41" s="163" t="n">
        <f aca="false">low_v2_m!E29+temporary_pension_bonus_low!B29</f>
        <v>18078665.3332634</v>
      </c>
      <c r="H41" s="67" t="n">
        <f aca="false">F41-J41</f>
        <v>18441783.5030588</v>
      </c>
      <c r="I41" s="67" t="n">
        <f aca="false">G41-K41</f>
        <v>17702483.1702502</v>
      </c>
      <c r="J41" s="163" t="n">
        <f aca="false">low_v2_m!J29</f>
        <v>387816.662900162</v>
      </c>
      <c r="K41" s="163" t="n">
        <f aca="false">low_v2_m!K29</f>
        <v>376182.163013157</v>
      </c>
      <c r="L41" s="67" t="n">
        <f aca="false">H41-I41</f>
        <v>739300.332808539</v>
      </c>
      <c r="M41" s="67" t="n">
        <f aca="false">J41-K41</f>
        <v>11634.4998870049</v>
      </c>
      <c r="N41" s="163" t="n">
        <f aca="false">SUM(low_v5_m!C29:J29)</f>
        <v>3082200.14336388</v>
      </c>
      <c r="O41" s="7"/>
      <c r="P41" s="7"/>
      <c r="Q41" s="67" t="n">
        <f aca="false">I41*5.5017049523</f>
        <v>97393839.325773</v>
      </c>
      <c r="R41" s="67"/>
      <c r="S41" s="67"/>
      <c r="T41" s="7"/>
      <c r="U41" s="7"/>
      <c r="V41" s="67" t="n">
        <f aca="false">K41*5.5017049523</f>
        <v>2069643.26921641</v>
      </c>
      <c r="W41" s="67" t="n">
        <f aca="false">M41*5.5017049523</f>
        <v>64009.5856458687</v>
      </c>
      <c r="X41" s="67" t="n">
        <f aca="false">N41*5.1890047538+L41*5.5017049523</f>
        <v>20060963.498328</v>
      </c>
      <c r="Y41" s="67" t="n">
        <f aca="false">N41*5.1890047538</f>
        <v>15993551.1960782</v>
      </c>
      <c r="Z41" s="67" t="n">
        <f aca="false">L41*5.5017049523</f>
        <v>4067412.30224978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low_v2_m!D30+temporary_pension_bonus_low!B30</f>
        <v>19250433.6008436</v>
      </c>
      <c r="G42" s="161" t="n">
        <f aca="false">low_v2_m!E30+temporary_pension_bonus_low!B30</f>
        <v>18482328.4149496</v>
      </c>
      <c r="H42" s="8" t="n">
        <f aca="false">F42-J42</f>
        <v>18812231.2952879</v>
      </c>
      <c r="I42" s="8" t="n">
        <f aca="false">G42-K42</f>
        <v>18057272.1785606</v>
      </c>
      <c r="J42" s="161" t="n">
        <f aca="false">low_v2_m!J30</f>
        <v>438202.305555709</v>
      </c>
      <c r="K42" s="161" t="n">
        <f aca="false">low_v2_m!K30</f>
        <v>425056.236389038</v>
      </c>
      <c r="L42" s="8" t="n">
        <f aca="false">H42-I42</f>
        <v>754959.116727371</v>
      </c>
      <c r="M42" s="8" t="n">
        <f aca="false">J42-K42</f>
        <v>13146.0691666713</v>
      </c>
      <c r="N42" s="161" t="n">
        <f aca="false">SUM(low_v5_m!C30:J30)</f>
        <v>3792786.83040781</v>
      </c>
      <c r="O42" s="5"/>
      <c r="P42" s="5"/>
      <c r="Q42" s="8" t="n">
        <f aca="false">I42*5.5017049523</f>
        <v>99345783.7698156</v>
      </c>
      <c r="R42" s="8"/>
      <c r="S42" s="8"/>
      <c r="T42" s="5"/>
      <c r="U42" s="5"/>
      <c r="V42" s="8" t="n">
        <f aca="false">K42*5.5017049523</f>
        <v>2338534.00074757</v>
      </c>
      <c r="W42" s="8" t="n">
        <f aca="false">M42*5.5017049523</f>
        <v>72325.7938375536</v>
      </c>
      <c r="X42" s="8" t="n">
        <f aca="false">N42*5.1890047538+L42*5.5017049523</f>
        <v>23834351.2044192</v>
      </c>
      <c r="Y42" s="8" t="n">
        <f aca="false">N42*5.1890047538</f>
        <v>19680788.8931361</v>
      </c>
      <c r="Z42" s="8" t="n">
        <f aca="false">L42*5.5017049523</f>
        <v>4153562.31128301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low_v2_m!D31+temporary_pension_bonus_low!B31</f>
        <v>19592782.098369</v>
      </c>
      <c r="G43" s="163" t="n">
        <f aca="false">low_v2_m!E31+temporary_pension_bonus_low!B31</f>
        <v>18810090.1507608</v>
      </c>
      <c r="H43" s="67" t="n">
        <f aca="false">F43-J43</f>
        <v>19137250.0829724</v>
      </c>
      <c r="I43" s="67" t="n">
        <f aca="false">G43-K43</f>
        <v>18368224.0958261</v>
      </c>
      <c r="J43" s="163" t="n">
        <f aca="false">low_v2_m!J31</f>
        <v>455532.015396558</v>
      </c>
      <c r="K43" s="163" t="n">
        <f aca="false">low_v2_m!K31</f>
        <v>441866.054934661</v>
      </c>
      <c r="L43" s="67" t="n">
        <f aca="false">H43-I43</f>
        <v>769025.987146318</v>
      </c>
      <c r="M43" s="67" t="n">
        <f aca="false">J43-K43</f>
        <v>13665.9604618967</v>
      </c>
      <c r="N43" s="163" t="n">
        <f aca="false">SUM(low_v5_m!C31:J31)</f>
        <v>3177316.23261996</v>
      </c>
      <c r="O43" s="7"/>
      <c r="P43" s="7"/>
      <c r="Q43" s="67" t="n">
        <f aca="false">I43*5.5017049523</f>
        <v>101056549.472963</v>
      </c>
      <c r="R43" s="67"/>
      <c r="S43" s="67"/>
      <c r="T43" s="7"/>
      <c r="U43" s="7"/>
      <c r="V43" s="67" t="n">
        <f aca="false">K43*5.5017049523</f>
        <v>2431016.66268729</v>
      </c>
      <c r="W43" s="67" t="n">
        <f aca="false">M43*5.5017049523</f>
        <v>75186.0823511532</v>
      </c>
      <c r="X43" s="67" t="n">
        <f aca="false">N43*5.1890047538+L43*5.5017049523</f>
        <v>20718063.1173211</v>
      </c>
      <c r="Y43" s="67" t="n">
        <f aca="false">N43*5.1890047538</f>
        <v>16487109.0353909</v>
      </c>
      <c r="Z43" s="67" t="n">
        <f aca="false">L43*5.5017049523</f>
        <v>4230954.08193029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low_v2_m!D32+temporary_pension_bonus_low!B32</f>
        <v>19962619.8154828</v>
      </c>
      <c r="G44" s="163" t="n">
        <f aca="false">low_v2_m!E32+temporary_pension_bonus_low!B32</f>
        <v>19163088.2530267</v>
      </c>
      <c r="H44" s="67" t="n">
        <f aca="false">F44-J44</f>
        <v>19470122.7986155</v>
      </c>
      <c r="I44" s="67" t="n">
        <f aca="false">G44-K44</f>
        <v>18685366.1466655</v>
      </c>
      <c r="J44" s="163" t="n">
        <f aca="false">low_v2_m!J32</f>
        <v>492497.01686723</v>
      </c>
      <c r="K44" s="163" t="n">
        <f aca="false">low_v2_m!K32</f>
        <v>477722.106361213</v>
      </c>
      <c r="L44" s="67" t="n">
        <f aca="false">H44-I44</f>
        <v>784756.651950043</v>
      </c>
      <c r="M44" s="67" t="n">
        <f aca="false">J44-K44</f>
        <v>14774.9105060169</v>
      </c>
      <c r="N44" s="163" t="n">
        <f aca="false">SUM(low_v5_m!C32:J32)</f>
        <v>3226920.06214278</v>
      </c>
      <c r="O44" s="7"/>
      <c r="P44" s="7"/>
      <c r="Q44" s="67" t="n">
        <f aca="false">I44*5.5017049523</f>
        <v>102801371.464648</v>
      </c>
      <c r="R44" s="67"/>
      <c r="S44" s="67"/>
      <c r="T44" s="7"/>
      <c r="U44" s="7"/>
      <c r="V44" s="67" t="n">
        <f aca="false">K44*5.5017049523</f>
        <v>2628286.07839067</v>
      </c>
      <c r="W44" s="67" t="n">
        <f aca="false">M44*5.5017049523</f>
        <v>81287.1983007426</v>
      </c>
      <c r="X44" s="67" t="n">
        <f aca="false">N44*5.1890047538+L44*5.5017049523</f>
        <v>21062003.1009754</v>
      </c>
      <c r="Y44" s="67" t="n">
        <f aca="false">N44*5.1890047538</f>
        <v>16744503.5425915</v>
      </c>
      <c r="Z44" s="67" t="n">
        <f aca="false">L44*5.5017049523</f>
        <v>4317499.55838392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low_v2_m!D33+temporary_pension_bonus_low!B33</f>
        <v>20355225.2473673</v>
      </c>
      <c r="G45" s="163" t="n">
        <f aca="false">low_v2_m!E33+temporary_pension_bonus_low!B33</f>
        <v>19538614.3331186</v>
      </c>
      <c r="H45" s="67" t="n">
        <f aca="false">F45-J45</f>
        <v>19828413.0020483</v>
      </c>
      <c r="I45" s="67" t="n">
        <f aca="false">G45-K45</f>
        <v>19027606.4551592</v>
      </c>
      <c r="J45" s="163" t="n">
        <f aca="false">low_v2_m!J33</f>
        <v>526812.245319014</v>
      </c>
      <c r="K45" s="163" t="n">
        <f aca="false">low_v2_m!K33</f>
        <v>511007.877959444</v>
      </c>
      <c r="L45" s="67" t="n">
        <f aca="false">H45-I45</f>
        <v>800806.546889115</v>
      </c>
      <c r="M45" s="67" t="n">
        <f aca="false">J45-K45</f>
        <v>15804.3673595705</v>
      </c>
      <c r="N45" s="163" t="n">
        <f aca="false">SUM(low_v5_m!C33:J33)</f>
        <v>3323722.51292377</v>
      </c>
      <c r="O45" s="7"/>
      <c r="P45" s="7"/>
      <c r="Q45" s="67" t="n">
        <f aca="false">I45*5.5017049523</f>
        <v>104684276.664765</v>
      </c>
      <c r="R45" s="67"/>
      <c r="S45" s="67"/>
      <c r="T45" s="7"/>
      <c r="U45" s="7"/>
      <c r="V45" s="67" t="n">
        <f aca="false">K45*5.5017049523</f>
        <v>2811414.57283379</v>
      </c>
      <c r="W45" s="67" t="n">
        <f aca="false">M45*5.5017049523</f>
        <v>86950.9661701173</v>
      </c>
      <c r="X45" s="67" t="n">
        <f aca="false">N45*5.1890047538+L45*5.5017049523</f>
        <v>21652613.2647276</v>
      </c>
      <c r="Y45" s="67" t="n">
        <f aca="false">N45*5.1890047538</f>
        <v>17246811.9198735</v>
      </c>
      <c r="Z45" s="67" t="n">
        <f aca="false">L45*5.5017049523</f>
        <v>4405801.34485411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low_v2_m!D34+temporary_pension_bonus_low!B34</f>
        <v>20705811.0761923</v>
      </c>
      <c r="G46" s="161" t="n">
        <f aca="false">low_v2_m!E34+temporary_pension_bonus_low!B34</f>
        <v>19873894.5735774</v>
      </c>
      <c r="H46" s="8" t="n">
        <f aca="false">F46-J46</f>
        <v>20155621.7492599</v>
      </c>
      <c r="I46" s="8" t="n">
        <f aca="false">G46-K46</f>
        <v>19340210.9264529</v>
      </c>
      <c r="J46" s="161" t="n">
        <f aca="false">low_v2_m!J34</f>
        <v>550189.326932458</v>
      </c>
      <c r="K46" s="161" t="n">
        <f aca="false">low_v2_m!K34</f>
        <v>533683.647124484</v>
      </c>
      <c r="L46" s="8" t="n">
        <f aca="false">H46-I46</f>
        <v>815410.822807007</v>
      </c>
      <c r="M46" s="8" t="n">
        <f aca="false">J46-K46</f>
        <v>16505.6798079738</v>
      </c>
      <c r="N46" s="161" t="n">
        <f aca="false">SUM(low_v5_m!C34:J34)</f>
        <v>4096272.40372956</v>
      </c>
      <c r="O46" s="5"/>
      <c r="P46" s="5"/>
      <c r="Q46" s="8" t="n">
        <f aca="false">I46*5.5017049523</f>
        <v>106404134.232592</v>
      </c>
      <c r="R46" s="8"/>
      <c r="S46" s="8"/>
      <c r="T46" s="5"/>
      <c r="U46" s="5"/>
      <c r="V46" s="8" t="n">
        <f aca="false">K46*5.5017049523</f>
        <v>2936169.9643463</v>
      </c>
      <c r="W46" s="8" t="n">
        <f aca="false">M46*5.5017049523</f>
        <v>90809.3803406075</v>
      </c>
      <c r="X46" s="8" t="n">
        <f aca="false">N46*5.1890047538+L46*5.5017049523</f>
        <v>25741726.7378088</v>
      </c>
      <c r="Y46" s="8" t="n">
        <f aca="false">N46*5.1890047538</f>
        <v>21255576.9758124</v>
      </c>
      <c r="Z46" s="8" t="n">
        <f aca="false">L46*5.5017049523</f>
        <v>4486149.76199633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low_v2_m!D35+temporary_pension_bonus_low!B35</f>
        <v>21023579.1086641</v>
      </c>
      <c r="G47" s="163" t="n">
        <f aca="false">low_v2_m!E35+temporary_pension_bonus_low!B35</f>
        <v>20177178.5983451</v>
      </c>
      <c r="H47" s="67" t="n">
        <f aca="false">F47-J47</f>
        <v>20452889.6122408</v>
      </c>
      <c r="I47" s="67" t="n">
        <f aca="false">G47-K47</f>
        <v>19623609.7868145</v>
      </c>
      <c r="J47" s="163" t="n">
        <f aca="false">low_v2_m!J35</f>
        <v>570689.496423295</v>
      </c>
      <c r="K47" s="163" t="n">
        <f aca="false">low_v2_m!K35</f>
        <v>553568.811530596</v>
      </c>
      <c r="L47" s="67" t="n">
        <f aca="false">H47-I47</f>
        <v>829279.82542637</v>
      </c>
      <c r="M47" s="67" t="n">
        <f aca="false">J47-K47</f>
        <v>17120.6848926989</v>
      </c>
      <c r="N47" s="163" t="n">
        <f aca="false">SUM(low_v5_m!C35:J35)</f>
        <v>3393756.47737772</v>
      </c>
      <c r="O47" s="7"/>
      <c r="P47" s="7"/>
      <c r="Q47" s="67" t="n">
        <f aca="false">I47*5.5017049523</f>
        <v>107963311.14612</v>
      </c>
      <c r="R47" s="67"/>
      <c r="S47" s="67"/>
      <c r="T47" s="7"/>
      <c r="U47" s="7"/>
      <c r="V47" s="67" t="n">
        <f aca="false">K47*5.5017049523</f>
        <v>3045572.27183671</v>
      </c>
      <c r="W47" s="67" t="n">
        <f aca="false">M47*5.5017049523</f>
        <v>94192.9568609293</v>
      </c>
      <c r="X47" s="67" t="n">
        <f aca="false">N47*5.1890047538+L47*5.5017049523</f>
        <v>22172671.4167433</v>
      </c>
      <c r="Y47" s="67" t="n">
        <f aca="false">N47*5.1890047538</f>
        <v>17610218.4943525</v>
      </c>
      <c r="Z47" s="67" t="n">
        <f aca="false">L47*5.5017049523</f>
        <v>4562452.92239074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low_v2_m!D36+temporary_pension_bonus_low!B36</f>
        <v>21337950.0086158</v>
      </c>
      <c r="G48" s="163" t="n">
        <f aca="false">low_v2_m!E36+temporary_pension_bonus_low!B36</f>
        <v>20476981.3463944</v>
      </c>
      <c r="H48" s="67" t="n">
        <f aca="false">F48-J48</f>
        <v>20750561.307474</v>
      </c>
      <c r="I48" s="67" t="n">
        <f aca="false">G48-K48</f>
        <v>19907214.3062869</v>
      </c>
      <c r="J48" s="163" t="n">
        <f aca="false">low_v2_m!J36</f>
        <v>587388.701141721</v>
      </c>
      <c r="K48" s="163" t="n">
        <f aca="false">low_v2_m!K36</f>
        <v>569767.040107469</v>
      </c>
      <c r="L48" s="67" t="n">
        <f aca="false">H48-I48</f>
        <v>843347.001187112</v>
      </c>
      <c r="M48" s="67" t="n">
        <f aca="false">J48-K48</f>
        <v>17621.6610342516</v>
      </c>
      <c r="N48" s="163" t="n">
        <f aca="false">SUM(low_v5_m!C36:J36)</f>
        <v>3384012.02504984</v>
      </c>
      <c r="O48" s="7"/>
      <c r="P48" s="7"/>
      <c r="Q48" s="67" t="n">
        <f aca="false">I48*5.5017049523</f>
        <v>109523619.535396</v>
      </c>
      <c r="R48" s="67"/>
      <c r="S48" s="67"/>
      <c r="T48" s="7"/>
      <c r="U48" s="7"/>
      <c r="V48" s="67" t="n">
        <f aca="false">K48*5.5017049523</f>
        <v>3134690.14621658</v>
      </c>
      <c r="W48" s="67" t="n">
        <f aca="false">M48*5.5017049523</f>
        <v>96949.1797798938</v>
      </c>
      <c r="X48" s="67" t="n">
        <f aca="false">N48*5.1890047538+L48*5.5017049523</f>
        <v>22199500.8578385</v>
      </c>
      <c r="Y48" s="67" t="n">
        <f aca="false">N48*5.1890047538</f>
        <v>17559654.4849</v>
      </c>
      <c r="Z48" s="67" t="n">
        <f aca="false">L48*5.5017049523</f>
        <v>4639846.37293849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low_v2_m!D37+temporary_pension_bonus_low!B37</f>
        <v>21635220.8488966</v>
      </c>
      <c r="G49" s="163" t="n">
        <f aca="false">low_v2_m!E37+temporary_pension_bonus_low!B37</f>
        <v>20761339.6431475</v>
      </c>
      <c r="H49" s="67" t="n">
        <f aca="false">F49-J49</f>
        <v>21014662.8163041</v>
      </c>
      <c r="I49" s="67" t="n">
        <f aca="false">G49-K49</f>
        <v>20159398.3515328</v>
      </c>
      <c r="J49" s="163" t="n">
        <f aca="false">low_v2_m!J37</f>
        <v>620558.032592512</v>
      </c>
      <c r="K49" s="163" t="n">
        <f aca="false">low_v2_m!K37</f>
        <v>601941.291614737</v>
      </c>
      <c r="L49" s="67" t="n">
        <f aca="false">H49-I49</f>
        <v>855264.464771349</v>
      </c>
      <c r="M49" s="67" t="n">
        <f aca="false">J49-K49</f>
        <v>18616.7409777754</v>
      </c>
      <c r="N49" s="163" t="n">
        <f aca="false">SUM(low_v5_m!C37:J37)</f>
        <v>3498077.85213911</v>
      </c>
      <c r="O49" s="7"/>
      <c r="P49" s="7"/>
      <c r="Q49" s="67" t="n">
        <f aca="false">I49*5.5017049523</f>
        <v>110911061.746016</v>
      </c>
      <c r="R49" s="67"/>
      <c r="S49" s="67"/>
      <c r="T49" s="7"/>
      <c r="U49" s="7"/>
      <c r="V49" s="67" t="n">
        <f aca="false">K49*5.5017049523</f>
        <v>3311703.38507066</v>
      </c>
      <c r="W49" s="67" t="n">
        <f aca="false">M49*5.5017049523</f>
        <v>102423.816033113</v>
      </c>
      <c r="X49" s="67" t="n">
        <f aca="false">N49*5.1890047538+L49*5.5017049523</f>
        <v>22856955.3452711</v>
      </c>
      <c r="Y49" s="67" t="n">
        <f aca="false">N49*5.1890047538</f>
        <v>18151542.6039123</v>
      </c>
      <c r="Z49" s="67" t="n">
        <f aca="false">L49*5.5017049523</f>
        <v>4705412.74135874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low_v2_m!D38+temporary_pension_bonus_low!B38</f>
        <v>21952168.1741514</v>
      </c>
      <c r="G50" s="161" t="n">
        <f aca="false">low_v2_m!E38+temporary_pension_bonus_low!B38</f>
        <v>21064490.4112442</v>
      </c>
      <c r="H50" s="8" t="n">
        <f aca="false">F50-J50</f>
        <v>21285644.6702596</v>
      </c>
      <c r="I50" s="8" t="n">
        <f aca="false">G50-K50</f>
        <v>20417962.6124691</v>
      </c>
      <c r="J50" s="161" t="n">
        <f aca="false">low_v2_m!J38</f>
        <v>666523.5038918</v>
      </c>
      <c r="K50" s="161" t="n">
        <f aca="false">low_v2_m!K38</f>
        <v>646527.798775046</v>
      </c>
      <c r="L50" s="8" t="n">
        <f aca="false">H50-I50</f>
        <v>867682.057790488</v>
      </c>
      <c r="M50" s="8" t="n">
        <f aca="false">J50-K50</f>
        <v>19995.7051167539</v>
      </c>
      <c r="N50" s="161" t="n">
        <f aca="false">SUM(low_v5_m!C38:J38)</f>
        <v>4289980.12998894</v>
      </c>
      <c r="O50" s="5"/>
      <c r="P50" s="5"/>
      <c r="Q50" s="8" t="n">
        <f aca="false">I50*5.5017049523</f>
        <v>112333606.020898</v>
      </c>
      <c r="R50" s="8"/>
      <c r="S50" s="8"/>
      <c r="T50" s="5"/>
      <c r="U50" s="5"/>
      <c r="V50" s="8" t="n">
        <f aca="false">K50*5.5017049523</f>
        <v>3557005.19232029</v>
      </c>
      <c r="W50" s="8" t="n">
        <f aca="false">M50*5.5017049523</f>
        <v>110010.469865576</v>
      </c>
      <c r="X50" s="8" t="n">
        <f aca="false">N50*5.1890047538+L50*5.5017049523</f>
        <v>27034457.9625879</v>
      </c>
      <c r="Y50" s="8" t="n">
        <f aca="false">N50*5.1890047538</f>
        <v>22260727.2882201</v>
      </c>
      <c r="Z50" s="8" t="n">
        <f aca="false">L50*5.5017049523</f>
        <v>4773730.67436778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low_v2_m!D39+temporary_pension_bonus_low!B39</f>
        <v>22251355.526825</v>
      </c>
      <c r="G51" s="163" t="n">
        <f aca="false">low_v2_m!E39+temporary_pension_bonus_low!B39</f>
        <v>21349924.812241</v>
      </c>
      <c r="H51" s="67" t="n">
        <f aca="false">F51-J51</f>
        <v>21557332.0228527</v>
      </c>
      <c r="I51" s="67" t="n">
        <f aca="false">G51-K51</f>
        <v>20676722.0133878</v>
      </c>
      <c r="J51" s="163" t="n">
        <f aca="false">low_v2_m!J39</f>
        <v>694023.503972327</v>
      </c>
      <c r="K51" s="163" t="n">
        <f aca="false">low_v2_m!K39</f>
        <v>673202.798853157</v>
      </c>
      <c r="L51" s="67" t="n">
        <f aca="false">H51-I51</f>
        <v>880610.009464864</v>
      </c>
      <c r="M51" s="67" t="n">
        <f aca="false">J51-K51</f>
        <v>20820.7051191697</v>
      </c>
      <c r="N51" s="163" t="n">
        <f aca="false">SUM(low_v5_m!C39:J39)</f>
        <v>3590493.47473115</v>
      </c>
      <c r="O51" s="7"/>
      <c r="P51" s="7"/>
      <c r="Q51" s="67" t="n">
        <f aca="false">I51*5.5017049523</f>
        <v>113757223.898386</v>
      </c>
      <c r="R51" s="67"/>
      <c r="S51" s="67"/>
      <c r="T51" s="7"/>
      <c r="U51" s="7"/>
      <c r="V51" s="67" t="n">
        <f aca="false">K51*5.5017049523</f>
        <v>3703763.17235263</v>
      </c>
      <c r="W51" s="67" t="n">
        <f aca="false">M51*5.5017049523</f>
        <v>114549.376464514</v>
      </c>
      <c r="X51" s="67" t="n">
        <f aca="false">N51*5.1890047538+L51*5.5017049523</f>
        <v>23475944.1589856</v>
      </c>
      <c r="Y51" s="67" t="n">
        <f aca="false">N51*5.1890047538</f>
        <v>18631087.7088678</v>
      </c>
      <c r="Z51" s="67" t="n">
        <f aca="false">L51*5.5017049523</f>
        <v>4844856.45011779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low_v2_m!D40+temporary_pension_bonus_low!B40</f>
        <v>22480303.5160795</v>
      </c>
      <c r="G52" s="163" t="n">
        <f aca="false">low_v2_m!E40+temporary_pension_bonus_low!B40</f>
        <v>21568382.8282576</v>
      </c>
      <c r="H52" s="67" t="n">
        <f aca="false">F52-J52</f>
        <v>21755600.5670854</v>
      </c>
      <c r="I52" s="67" t="n">
        <f aca="false">G52-K52</f>
        <v>20865420.9677334</v>
      </c>
      <c r="J52" s="163" t="n">
        <f aca="false">low_v2_m!J40</f>
        <v>724702.948994051</v>
      </c>
      <c r="K52" s="163" t="n">
        <f aca="false">low_v2_m!K40</f>
        <v>702961.860524229</v>
      </c>
      <c r="L52" s="67" t="n">
        <f aca="false">H52-I52</f>
        <v>890179.599351995</v>
      </c>
      <c r="M52" s="67" t="n">
        <f aca="false">J52-K52</f>
        <v>21741.0884698217</v>
      </c>
      <c r="N52" s="163" t="n">
        <f aca="false">SUM(low_v5_m!C40:J40)</f>
        <v>3569451.60569279</v>
      </c>
      <c r="O52" s="7"/>
      <c r="P52" s="7"/>
      <c r="Q52" s="67" t="n">
        <f aca="false">I52*5.5017049523</f>
        <v>114795389.870003</v>
      </c>
      <c r="R52" s="67"/>
      <c r="S52" s="67"/>
      <c r="T52" s="7"/>
      <c r="U52" s="7"/>
      <c r="V52" s="67" t="n">
        <f aca="false">K52*5.5017049523</f>
        <v>3867488.74932417</v>
      </c>
      <c r="W52" s="67" t="n">
        <f aca="false">M52*5.5017049523</f>
        <v>119613.054102811</v>
      </c>
      <c r="X52" s="67" t="n">
        <f aca="false">N52*5.1890047538+L52*5.5017049523</f>
        <v>23419406.8605902</v>
      </c>
      <c r="Y52" s="67" t="n">
        <f aca="false">N52*5.1890047538</f>
        <v>18521901.3503989</v>
      </c>
      <c r="Z52" s="67" t="n">
        <f aca="false">L52*5.5017049523</f>
        <v>4897505.5101913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low_v2_m!D41+temporary_pension_bonus_low!B41</f>
        <v>22823381.9352348</v>
      </c>
      <c r="G53" s="163" t="n">
        <f aca="false">low_v2_m!E41+temporary_pension_bonus_low!B41</f>
        <v>21896329.8021195</v>
      </c>
      <c r="H53" s="67" t="n">
        <f aca="false">F53-J53</f>
        <v>21999467.9851002</v>
      </c>
      <c r="I53" s="67" t="n">
        <f aca="false">G53-K53</f>
        <v>21097133.2704889</v>
      </c>
      <c r="J53" s="163" t="n">
        <f aca="false">low_v2_m!J41</f>
        <v>823913.95013455</v>
      </c>
      <c r="K53" s="163" t="n">
        <f aca="false">low_v2_m!K41</f>
        <v>799196.531630513</v>
      </c>
      <c r="L53" s="67" t="n">
        <f aca="false">H53-I53</f>
        <v>902334.714611281</v>
      </c>
      <c r="M53" s="67" t="n">
        <f aca="false">J53-K53</f>
        <v>24717.4185040364</v>
      </c>
      <c r="N53" s="163" t="n">
        <f aca="false">SUM(low_v5_m!C41:J41)</f>
        <v>3648883.47365615</v>
      </c>
      <c r="O53" s="7"/>
      <c r="P53" s="7"/>
      <c r="Q53" s="67" t="n">
        <f aca="false">I53*5.5017049523</f>
        <v>116070202.593582</v>
      </c>
      <c r="R53" s="67"/>
      <c r="S53" s="67"/>
      <c r="T53" s="7"/>
      <c r="U53" s="7"/>
      <c r="V53" s="67" t="n">
        <f aca="false">K53*5.5017049523</f>
        <v>4396943.51593258</v>
      </c>
      <c r="W53" s="67" t="n">
        <f aca="false">M53*5.5017049523</f>
        <v>135987.943791729</v>
      </c>
      <c r="X53" s="67" t="n">
        <f aca="false">N53*5.1890047538+L53*5.5017049523</f>
        <v>23898453.0588731</v>
      </c>
      <c r="Y53" s="67" t="n">
        <f aca="false">N53*5.1890047538</f>
        <v>18934073.690864</v>
      </c>
      <c r="Z53" s="67" t="n">
        <f aca="false">L53*5.5017049523</f>
        <v>4964379.36800909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low_v2_m!D42+temporary_pension_bonus_low!B42</f>
        <v>23141961.1043409</v>
      </c>
      <c r="G54" s="161" t="n">
        <f aca="false">low_v2_m!E42+temporary_pension_bonus_low!B42</f>
        <v>22200882.2234986</v>
      </c>
      <c r="H54" s="8" t="n">
        <f aca="false">F54-J54</f>
        <v>22229824.7265471</v>
      </c>
      <c r="I54" s="8" t="n">
        <f aca="false">G54-K54</f>
        <v>21316109.9370386</v>
      </c>
      <c r="J54" s="161" t="n">
        <f aca="false">low_v2_m!J42</f>
        <v>912136.377793808</v>
      </c>
      <c r="K54" s="161" t="n">
        <f aca="false">low_v2_m!K42</f>
        <v>884772.286459994</v>
      </c>
      <c r="L54" s="8" t="n">
        <f aca="false">H54-I54</f>
        <v>913714.789508492</v>
      </c>
      <c r="M54" s="8" t="n">
        <f aca="false">J54-K54</f>
        <v>27364.0913338141</v>
      </c>
      <c r="N54" s="161" t="n">
        <f aca="false">SUM(low_v5_m!C42:J42)</f>
        <v>4460907.00861974</v>
      </c>
      <c r="O54" s="5"/>
      <c r="P54" s="5"/>
      <c r="Q54" s="8" t="n">
        <f aca="false">I54*5.5017049523</f>
        <v>117274947.604377</v>
      </c>
      <c r="R54" s="8"/>
      <c r="S54" s="8"/>
      <c r="T54" s="5"/>
      <c r="U54" s="5"/>
      <c r="V54" s="8" t="n">
        <f aca="false">K54*5.5017049523</f>
        <v>4867756.07007474</v>
      </c>
      <c r="W54" s="8" t="n">
        <f aca="false">M54*5.5017049523</f>
        <v>150549.156806434</v>
      </c>
      <c r="X54" s="8" t="n">
        <f aca="false">N54*5.1890047538+L54*5.5017049523</f>
        <v>28174656.8564162</v>
      </c>
      <c r="Y54" s="8" t="n">
        <f aca="false">N54*5.1890047538</f>
        <v>23147667.6739876</v>
      </c>
      <c r="Z54" s="8" t="n">
        <f aca="false">L54*5.5017049523</f>
        <v>5026989.18242862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low_v2_m!D43+temporary_pension_bonus_low!B43</f>
        <v>23451837.3317885</v>
      </c>
      <c r="G55" s="163" t="n">
        <f aca="false">low_v2_m!E43+temporary_pension_bonus_low!B43</f>
        <v>22497759.848028</v>
      </c>
      <c r="H55" s="67" t="n">
        <f aca="false">F55-J55</f>
        <v>22447547.9830657</v>
      </c>
      <c r="I55" s="67" t="n">
        <f aca="false">G55-K55</f>
        <v>21523599.1797669</v>
      </c>
      <c r="J55" s="163" t="n">
        <f aca="false">low_v2_m!J43</f>
        <v>1004289.34872282</v>
      </c>
      <c r="K55" s="163" t="n">
        <f aca="false">low_v2_m!K43</f>
        <v>974160.668261136</v>
      </c>
      <c r="L55" s="67" t="n">
        <f aca="false">H55-I55</f>
        <v>923948.80329882</v>
      </c>
      <c r="M55" s="67" t="n">
        <f aca="false">J55-K55</f>
        <v>30128.6804616846</v>
      </c>
      <c r="N55" s="163" t="n">
        <f aca="false">SUM(low_v5_m!C43:J43)</f>
        <v>3724276.50083808</v>
      </c>
      <c r="O55" s="7"/>
      <c r="P55" s="7"/>
      <c r="Q55" s="67" t="n">
        <f aca="false">I55*5.5017049523</f>
        <v>118416492.198644</v>
      </c>
      <c r="R55" s="67"/>
      <c r="S55" s="67"/>
      <c r="T55" s="7"/>
      <c r="U55" s="7"/>
      <c r="V55" s="67" t="n">
        <f aca="false">K55*5.5017049523</f>
        <v>5359544.57290817</v>
      </c>
      <c r="W55" s="67" t="n">
        <f aca="false">M55*5.5017049523</f>
        <v>165759.110502314</v>
      </c>
      <c r="X55" s="67" t="n">
        <f aca="false">N55*5.1890047538+L55*5.5017049523</f>
        <v>24408582.1740952</v>
      </c>
      <c r="Y55" s="67" t="n">
        <f aca="false">N55*5.1890047538</f>
        <v>19325288.4673145</v>
      </c>
      <c r="Z55" s="67" t="n">
        <f aca="false">L55*5.5017049523</f>
        <v>5083293.70678078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low_v2_m!D44+temporary_pension_bonus_low!B44</f>
        <v>23746919.6752678</v>
      </c>
      <c r="G56" s="163" t="n">
        <f aca="false">low_v2_m!E44+temporary_pension_bonus_low!B44</f>
        <v>22779810.1676965</v>
      </c>
      <c r="H56" s="67" t="n">
        <f aca="false">F56-J56</f>
        <v>22651196.1211041</v>
      </c>
      <c r="I56" s="67" t="n">
        <f aca="false">G56-K56</f>
        <v>21716958.3201577</v>
      </c>
      <c r="J56" s="163" t="n">
        <f aca="false">low_v2_m!J44</f>
        <v>1095723.55416371</v>
      </c>
      <c r="K56" s="163" t="n">
        <f aca="false">low_v2_m!K44</f>
        <v>1062851.84753879</v>
      </c>
      <c r="L56" s="67" t="n">
        <f aca="false">H56-I56</f>
        <v>934237.800946415</v>
      </c>
      <c r="M56" s="67" t="n">
        <f aca="false">J56-K56</f>
        <v>32871.7066249112</v>
      </c>
      <c r="N56" s="163" t="n">
        <f aca="false">SUM(low_v5_m!C44:J44)</f>
        <v>3729051.09442088</v>
      </c>
      <c r="O56" s="7"/>
      <c r="P56" s="7"/>
      <c r="Q56" s="67" t="n">
        <f aca="false">I56*5.5017049523</f>
        <v>119480297.138904</v>
      </c>
      <c r="R56" s="67"/>
      <c r="S56" s="67"/>
      <c r="T56" s="7"/>
      <c r="U56" s="7"/>
      <c r="V56" s="67" t="n">
        <f aca="false">K56*5.5017049523</f>
        <v>5847497.27316539</v>
      </c>
      <c r="W56" s="67" t="n">
        <f aca="false">M56*5.5017049523</f>
        <v>180850.431128826</v>
      </c>
      <c r="X56" s="67" t="n">
        <f aca="false">N56*5.1890047538+L56*5.5017049523</f>
        <v>24489964.5922058</v>
      </c>
      <c r="Y56" s="67" t="n">
        <f aca="false">N56*5.1890047538</f>
        <v>19350063.856113</v>
      </c>
      <c r="Z56" s="67" t="n">
        <f aca="false">L56*5.5017049523</f>
        <v>5139900.73609275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low_v2_m!D45+temporary_pension_bonus_low!B45</f>
        <v>23926023.8273827</v>
      </c>
      <c r="G57" s="163" t="n">
        <f aca="false">low_v2_m!E45+temporary_pension_bonus_low!B45</f>
        <v>22950501.2893048</v>
      </c>
      <c r="H57" s="67" t="n">
        <f aca="false">F57-J57</f>
        <v>22759950.6423733</v>
      </c>
      <c r="I57" s="67" t="n">
        <f aca="false">G57-K57</f>
        <v>21819410.2998457</v>
      </c>
      <c r="J57" s="163" t="n">
        <f aca="false">low_v2_m!J45</f>
        <v>1166073.18500938</v>
      </c>
      <c r="K57" s="163" t="n">
        <f aca="false">low_v2_m!K45</f>
        <v>1131090.9894591</v>
      </c>
      <c r="L57" s="67" t="n">
        <f aca="false">H57-I57</f>
        <v>940540.342527591</v>
      </c>
      <c r="M57" s="67" t="n">
        <f aca="false">J57-K57</f>
        <v>34982.1955502813</v>
      </c>
      <c r="N57" s="163" t="n">
        <f aca="false">SUM(low_v5_m!C45:J45)</f>
        <v>3720817.94447432</v>
      </c>
      <c r="O57" s="7"/>
      <c r="P57" s="7"/>
      <c r="Q57" s="67" t="n">
        <f aca="false">I57*5.5017049523</f>
        <v>120043957.702927</v>
      </c>
      <c r="R57" s="67"/>
      <c r="S57" s="67"/>
      <c r="T57" s="7"/>
      <c r="U57" s="7"/>
      <c r="V57" s="67" t="n">
        <f aca="false">K57*5.5017049523</f>
        <v>6222928.89820902</v>
      </c>
      <c r="W57" s="67" t="n">
        <f aca="false">M57*5.5017049523</f>
        <v>192461.71850131</v>
      </c>
      <c r="X57" s="67" t="n">
        <f aca="false">N57*5.1890047538+L57*5.5017049523</f>
        <v>24481917.4622236</v>
      </c>
      <c r="Y57" s="67" t="n">
        <f aca="false">N57*5.1890047538</f>
        <v>19307342.0019016</v>
      </c>
      <c r="Z57" s="67" t="n">
        <f aca="false">L57*5.5017049523</f>
        <v>5174575.46032198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low_v2_m!D46+temporary_pension_bonus_low!B46</f>
        <v>24255120.0118822</v>
      </c>
      <c r="G58" s="161" t="n">
        <f aca="false">low_v2_m!E46+temporary_pension_bonus_low!B46</f>
        <v>23265901.5587865</v>
      </c>
      <c r="H58" s="8" t="n">
        <f aca="false">F58-J58</f>
        <v>22970951.6073908</v>
      </c>
      <c r="I58" s="8" t="n">
        <f aca="false">G58-K58</f>
        <v>22020258.2064297</v>
      </c>
      <c r="J58" s="161" t="n">
        <f aca="false">low_v2_m!J46</f>
        <v>1284168.40449147</v>
      </c>
      <c r="K58" s="161" t="n">
        <f aca="false">low_v2_m!K46</f>
        <v>1245643.35235673</v>
      </c>
      <c r="L58" s="8" t="n">
        <f aca="false">H58-I58</f>
        <v>950693.400961027</v>
      </c>
      <c r="M58" s="8" t="n">
        <f aca="false">J58-K58</f>
        <v>38525.0521347439</v>
      </c>
      <c r="N58" s="161" t="n">
        <f aca="false">SUM(low_v5_m!C46:J46)</f>
        <v>4560451.96144397</v>
      </c>
      <c r="O58" s="5"/>
      <c r="P58" s="5"/>
      <c r="Q58" s="8" t="n">
        <f aca="false">I58*5.5017049523</f>
        <v>121148963.625239</v>
      </c>
      <c r="R58" s="8"/>
      <c r="S58" s="8"/>
      <c r="T58" s="5"/>
      <c r="U58" s="5"/>
      <c r="V58" s="8" t="n">
        <f aca="false">K58*5.5017049523</f>
        <v>6853162.2004606</v>
      </c>
      <c r="W58" s="8" t="n">
        <f aca="false">M58*5.5017049523</f>
        <v>211953.470117336</v>
      </c>
      <c r="X58" s="8" t="n">
        <f aca="false">N58*5.1890047538+L58*5.5017049523</f>
        <v>28894641.4995955</v>
      </c>
      <c r="Y58" s="8" t="n">
        <f aca="false">N58*5.1890047538</f>
        <v>23664206.9074093</v>
      </c>
      <c r="Z58" s="8" t="n">
        <f aca="false">L58*5.5017049523</f>
        <v>5230434.59218621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low_v2_m!D47+temporary_pension_bonus_low!B47</f>
        <v>24553246.0792082</v>
      </c>
      <c r="G59" s="163" t="n">
        <f aca="false">low_v2_m!E47+temporary_pension_bonus_low!B47</f>
        <v>23551725.5827198</v>
      </c>
      <c r="H59" s="67" t="n">
        <f aca="false">F59-J59</f>
        <v>23175829.1021772</v>
      </c>
      <c r="I59" s="67" t="n">
        <f aca="false">G59-K59</f>
        <v>22215631.1149998</v>
      </c>
      <c r="J59" s="163" t="n">
        <f aca="false">low_v2_m!J47</f>
        <v>1377416.97703094</v>
      </c>
      <c r="K59" s="163" t="n">
        <f aca="false">low_v2_m!K47</f>
        <v>1336094.46772001</v>
      </c>
      <c r="L59" s="67" t="n">
        <f aca="false">H59-I59</f>
        <v>960197.987177413</v>
      </c>
      <c r="M59" s="67" t="n">
        <f aca="false">J59-K59</f>
        <v>41322.5093109284</v>
      </c>
      <c r="N59" s="163" t="n">
        <f aca="false">SUM(low_v5_m!C47:J47)</f>
        <v>3866235.32898299</v>
      </c>
      <c r="O59" s="7"/>
      <c r="P59" s="7"/>
      <c r="Q59" s="67" t="n">
        <f aca="false">I59*5.5017049523</f>
        <v>122223847.723864</v>
      </c>
      <c r="R59" s="67"/>
      <c r="S59" s="67"/>
      <c r="T59" s="7"/>
      <c r="U59" s="7"/>
      <c r="V59" s="67" t="n">
        <f aca="false">K59*5.5017049523</f>
        <v>7350797.54979583</v>
      </c>
      <c r="W59" s="67" t="n">
        <f aca="false">M59*5.5017049523</f>
        <v>227344.254117398</v>
      </c>
      <c r="X59" s="67" t="n">
        <f aca="false">N59*5.1890047538+L59*5.5017049523</f>
        <v>25344639.5226447</v>
      </c>
      <c r="Y59" s="67" t="n">
        <f aca="false">N59*5.1890047538</f>
        <v>20061913.5014022</v>
      </c>
      <c r="Z59" s="67" t="n">
        <f aca="false">L59*5.5017049523</f>
        <v>5282726.02124247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low_v2_m!D48+temporary_pension_bonus_low!B48</f>
        <v>24947113.8581904</v>
      </c>
      <c r="G60" s="163" t="n">
        <f aca="false">low_v2_m!E48+temporary_pension_bonus_low!B48</f>
        <v>23928631.5939237</v>
      </c>
      <c r="H60" s="67" t="n">
        <f aca="false">F60-J60</f>
        <v>23482693.3830308</v>
      </c>
      <c r="I60" s="67" t="n">
        <f aca="false">G60-K60</f>
        <v>22508143.733019</v>
      </c>
      <c r="J60" s="163" t="n">
        <f aca="false">low_v2_m!J48</f>
        <v>1464420.47515957</v>
      </c>
      <c r="K60" s="163" t="n">
        <f aca="false">low_v2_m!K48</f>
        <v>1420487.86090478</v>
      </c>
      <c r="L60" s="67" t="n">
        <f aca="false">H60-I60</f>
        <v>974549.650011815</v>
      </c>
      <c r="M60" s="67" t="n">
        <f aca="false">J60-K60</f>
        <v>43932.6142547871</v>
      </c>
      <c r="N60" s="163" t="n">
        <f aca="false">SUM(low_v5_m!C48:J48)</f>
        <v>3845844.72894256</v>
      </c>
      <c r="O60" s="7"/>
      <c r="P60" s="7"/>
      <c r="Q60" s="67" t="n">
        <f aca="false">I60*5.5017049523</f>
        <v>123833165.843031</v>
      </c>
      <c r="R60" s="67"/>
      <c r="S60" s="67"/>
      <c r="T60" s="7"/>
      <c r="U60" s="7"/>
      <c r="V60" s="67" t="n">
        <f aca="false">K60*5.5017049523</f>
        <v>7815105.09902188</v>
      </c>
      <c r="W60" s="67" t="n">
        <f aca="false">M60*5.5017049523</f>
        <v>241704.281413048</v>
      </c>
      <c r="X60" s="67" t="n">
        <f aca="false">N60*5.1890047538+L60*5.5017049523</f>
        <v>25317791.2165919</v>
      </c>
      <c r="Y60" s="67" t="n">
        <f aca="false">N60*5.1890047538</f>
        <v>19956106.5808596</v>
      </c>
      <c r="Z60" s="67" t="n">
        <f aca="false">L60*5.5017049523</f>
        <v>5361684.63573224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low_v2_m!D49+temporary_pension_bonus_low!B49</f>
        <v>25331695.678856</v>
      </c>
      <c r="G61" s="163" t="n">
        <f aca="false">low_v2_m!E49+temporary_pension_bonus_low!B49</f>
        <v>24296963.9494515</v>
      </c>
      <c r="H61" s="67" t="n">
        <f aca="false">F61-J61</f>
        <v>23840217.9426684</v>
      </c>
      <c r="I61" s="67" t="n">
        <f aca="false">G61-K61</f>
        <v>22850230.5453496</v>
      </c>
      <c r="J61" s="163" t="n">
        <f aca="false">low_v2_m!J49</f>
        <v>1491477.73618752</v>
      </c>
      <c r="K61" s="163" t="n">
        <f aca="false">low_v2_m!K49</f>
        <v>1446733.4041019</v>
      </c>
      <c r="L61" s="67" t="n">
        <f aca="false">H61-I61</f>
        <v>989987.397318848</v>
      </c>
      <c r="M61" s="67" t="n">
        <f aca="false">J61-K61</f>
        <v>44744.3320856255</v>
      </c>
      <c r="N61" s="163" t="n">
        <f aca="false">SUM(low_v5_m!C49:J49)</f>
        <v>3929585.70470691</v>
      </c>
      <c r="O61" s="7"/>
      <c r="P61" s="7"/>
      <c r="Q61" s="67" t="n">
        <f aca="false">I61*5.5017049523</f>
        <v>125715226.552547</v>
      </c>
      <c r="R61" s="67"/>
      <c r="S61" s="67"/>
      <c r="T61" s="7"/>
      <c r="U61" s="7"/>
      <c r="V61" s="67" t="n">
        <f aca="false">K61*5.5017049523</f>
        <v>7959500.33400524</v>
      </c>
      <c r="W61" s="67" t="n">
        <f aca="false">M61*5.5017049523</f>
        <v>246170.113422842</v>
      </c>
      <c r="X61" s="67" t="n">
        <f aca="false">N61*5.1890047538+L61*5.5017049523</f>
        <v>25837257.4687323</v>
      </c>
      <c r="Y61" s="67" t="n">
        <f aca="false">N61*5.1890047538</f>
        <v>20390638.9021887</v>
      </c>
      <c r="Z61" s="67" t="n">
        <f aca="false">L61*5.5017049523</f>
        <v>5446618.56654369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low_v2_m!D50+temporary_pension_bonus_low!B50</f>
        <v>25507166.7572417</v>
      </c>
      <c r="G62" s="161" t="n">
        <f aca="false">low_v2_m!E50+temporary_pension_bonus_low!B50</f>
        <v>24463657.3688717</v>
      </c>
      <c r="H62" s="8" t="n">
        <f aca="false">F62-J62</f>
        <v>23942311.4781936</v>
      </c>
      <c r="I62" s="8" t="n">
        <f aca="false">G62-K62</f>
        <v>22945747.7481951</v>
      </c>
      <c r="J62" s="161" t="n">
        <f aca="false">low_v2_m!J50</f>
        <v>1564855.27904806</v>
      </c>
      <c r="K62" s="161" t="n">
        <f aca="false">low_v2_m!K50</f>
        <v>1517909.62067662</v>
      </c>
      <c r="L62" s="8" t="n">
        <f aca="false">H62-I62</f>
        <v>996563.729998574</v>
      </c>
      <c r="M62" s="8" t="n">
        <f aca="false">J62-K62</f>
        <v>46945.658371442</v>
      </c>
      <c r="N62" s="161" t="n">
        <f aca="false">SUM(low_v5_m!C50:J50)</f>
        <v>4772054.84862528</v>
      </c>
      <c r="O62" s="5"/>
      <c r="P62" s="5"/>
      <c r="Q62" s="8" t="n">
        <f aca="false">I62*5.5017049523</f>
        <v>126240734.020471</v>
      </c>
      <c r="R62" s="8"/>
      <c r="S62" s="8"/>
      <c r="T62" s="5"/>
      <c r="U62" s="5"/>
      <c r="V62" s="8" t="n">
        <f aca="false">K62*5.5017049523</f>
        <v>8351090.87722037</v>
      </c>
      <c r="W62" s="8" t="n">
        <f aca="false">M62*5.5017049523</f>
        <v>258281.161151146</v>
      </c>
      <c r="X62" s="8" t="n">
        <f aca="false">N62*5.1890047538+L62*5.5017049523</f>
        <v>30245014.9035266</v>
      </c>
      <c r="Y62" s="8" t="n">
        <f aca="false">N62*5.1890047538</f>
        <v>24762215.2949109</v>
      </c>
      <c r="Z62" s="8" t="n">
        <f aca="false">L62*5.5017049523</f>
        <v>5482799.60861571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low_v2_m!D51+temporary_pension_bonus_low!B51</f>
        <v>25809605.0488671</v>
      </c>
      <c r="G63" s="163" t="n">
        <f aca="false">low_v2_m!E51+temporary_pension_bonus_low!B51</f>
        <v>24752903.4576326</v>
      </c>
      <c r="H63" s="67" t="n">
        <f aca="false">F63-J63</f>
        <v>24108739.9764025</v>
      </c>
      <c r="I63" s="67" t="n">
        <f aca="false">G63-K63</f>
        <v>23103064.337342</v>
      </c>
      <c r="J63" s="163" t="n">
        <f aca="false">low_v2_m!J51</f>
        <v>1700865.07246458</v>
      </c>
      <c r="K63" s="163" t="n">
        <f aca="false">low_v2_m!K51</f>
        <v>1649839.12029064</v>
      </c>
      <c r="L63" s="67" t="n">
        <f aca="false">H63-I63</f>
        <v>1005675.63906052</v>
      </c>
      <c r="M63" s="67" t="n">
        <f aca="false">J63-K63</f>
        <v>51025.9521739373</v>
      </c>
      <c r="N63" s="163" t="n">
        <f aca="false">SUM(low_v5_m!C51:J51)</f>
        <v>3972938.50040237</v>
      </c>
      <c r="O63" s="7"/>
      <c r="P63" s="7"/>
      <c r="Q63" s="67" t="n">
        <f aca="false">I63*5.5017049523</f>
        <v>127106243.47806</v>
      </c>
      <c r="R63" s="67"/>
      <c r="S63" s="67"/>
      <c r="T63" s="7"/>
      <c r="U63" s="7"/>
      <c r="V63" s="67" t="n">
        <f aca="false">K63*5.5017049523</f>
        <v>9076928.05860132</v>
      </c>
      <c r="W63" s="67" t="n">
        <f aca="false">M63*5.5017049523</f>
        <v>280729.733771174</v>
      </c>
      <c r="X63" s="67" t="n">
        <f aca="false">N63*5.1890047538+L63*5.5017049523</f>
        <v>26148527.4089697</v>
      </c>
      <c r="Y63" s="67" t="n">
        <f aca="false">N63*5.1890047538</f>
        <v>20615596.765143</v>
      </c>
      <c r="Z63" s="67" t="n">
        <f aca="false">L63*5.5017049523</f>
        <v>5532930.64382671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low_v2_m!D52+temporary_pension_bonus_low!B52</f>
        <v>26039969.3954459</v>
      </c>
      <c r="G64" s="163" t="n">
        <f aca="false">low_v2_m!E52+temporary_pension_bonus_low!B52</f>
        <v>24973084.1780559</v>
      </c>
      <c r="H64" s="67" t="n">
        <f aca="false">F64-J64</f>
        <v>24248023.2408359</v>
      </c>
      <c r="I64" s="67" t="n">
        <f aca="false">G64-K64</f>
        <v>23234896.4080842</v>
      </c>
      <c r="J64" s="163" t="n">
        <f aca="false">low_v2_m!J52</f>
        <v>1791946.15461001</v>
      </c>
      <c r="K64" s="163" t="n">
        <f aca="false">low_v2_m!K52</f>
        <v>1738187.76997171</v>
      </c>
      <c r="L64" s="67" t="n">
        <f aca="false">H64-I64</f>
        <v>1013126.83275173</v>
      </c>
      <c r="M64" s="67" t="n">
        <f aca="false">J64-K64</f>
        <v>53758.3846383004</v>
      </c>
      <c r="N64" s="163" t="n">
        <f aca="false">SUM(low_v5_m!C52:J52)</f>
        <v>3927593.94700017</v>
      </c>
      <c r="O64" s="7"/>
      <c r="P64" s="7"/>
      <c r="Q64" s="67" t="n">
        <f aca="false">I64*5.5017049523</f>
        <v>127831544.634534</v>
      </c>
      <c r="R64" s="67"/>
      <c r="S64" s="67"/>
      <c r="T64" s="7"/>
      <c r="U64" s="7"/>
      <c r="V64" s="67" t="n">
        <f aca="false">K64*5.5017049523</f>
        <v>9562996.26208065</v>
      </c>
      <c r="W64" s="67" t="n">
        <f aca="false">M64*5.5017049523</f>
        <v>295762.770992186</v>
      </c>
      <c r="X64" s="67" t="n">
        <f aca="false">N64*5.1890047538+L64*5.5017049523</f>
        <v>25954228.5750382</v>
      </c>
      <c r="Y64" s="67" t="n">
        <f aca="false">N64*5.1890047538</f>
        <v>20380303.66198</v>
      </c>
      <c r="Z64" s="67" t="n">
        <f aca="false">L64*5.5017049523</f>
        <v>5573924.91305822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low_v2_m!D53+temporary_pension_bonus_low!B53</f>
        <v>26154586.4574108</v>
      </c>
      <c r="G65" s="163" t="n">
        <f aca="false">low_v2_m!E53+temporary_pension_bonus_low!B53</f>
        <v>25082455.1109622</v>
      </c>
      <c r="H65" s="67" t="n">
        <f aca="false">F65-J65</f>
        <v>24274918.5646027</v>
      </c>
      <c r="I65" s="67" t="n">
        <f aca="false">G65-K65</f>
        <v>23259177.2549383</v>
      </c>
      <c r="J65" s="163" t="n">
        <f aca="false">low_v2_m!J53</f>
        <v>1879667.89280808</v>
      </c>
      <c r="K65" s="163" t="n">
        <f aca="false">low_v2_m!K53</f>
        <v>1823277.85602384</v>
      </c>
      <c r="L65" s="67" t="n">
        <f aca="false">H65-I65</f>
        <v>1015741.30966439</v>
      </c>
      <c r="M65" s="67" t="n">
        <f aca="false">J65-K65</f>
        <v>56390.0367842421</v>
      </c>
      <c r="N65" s="163" t="n">
        <f aca="false">SUM(low_v5_m!C53:J53)</f>
        <v>3925645.11233013</v>
      </c>
      <c r="O65" s="7"/>
      <c r="P65" s="7"/>
      <c r="Q65" s="67" t="n">
        <f aca="false">I65*5.5017049523</f>
        <v>127965130.689918</v>
      </c>
      <c r="R65" s="67"/>
      <c r="S65" s="67"/>
      <c r="T65" s="7"/>
      <c r="U65" s="7"/>
      <c r="V65" s="67" t="n">
        <f aca="false">K65*5.5017049523</f>
        <v>10031136.8099053</v>
      </c>
      <c r="W65" s="67" t="n">
        <f aca="false">M65*5.5017049523</f>
        <v>310241.344636244</v>
      </c>
      <c r="X65" s="67" t="n">
        <f aca="false">N65*5.1890047538+L65*5.5017049523</f>
        <v>25958500.143249</v>
      </c>
      <c r="Y65" s="67" t="n">
        <f aca="false">N65*5.1890047538</f>
        <v>20370191.1496128</v>
      </c>
      <c r="Z65" s="67" t="n">
        <f aca="false">L65*5.5017049523</f>
        <v>5588308.99363625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low_v2_m!D54+temporary_pension_bonus_low!B54</f>
        <v>26319081.1769809</v>
      </c>
      <c r="G66" s="161" t="n">
        <f aca="false">low_v2_m!E54+temporary_pension_bonus_low!B54</f>
        <v>25239107.541549</v>
      </c>
      <c r="H66" s="8" t="n">
        <f aca="false">F66-J66</f>
        <v>24354969.4012636</v>
      </c>
      <c r="I66" s="8" t="n">
        <f aca="false">G66-K66</f>
        <v>23333919.1191032</v>
      </c>
      <c r="J66" s="161" t="n">
        <f aca="false">low_v2_m!J54</f>
        <v>1964111.77571728</v>
      </c>
      <c r="K66" s="161" t="n">
        <f aca="false">low_v2_m!K54</f>
        <v>1905188.42244576</v>
      </c>
      <c r="L66" s="8" t="n">
        <f aca="false">H66-I66</f>
        <v>1021050.28216035</v>
      </c>
      <c r="M66" s="8" t="n">
        <f aca="false">J66-K66</f>
        <v>58923.3532715184</v>
      </c>
      <c r="N66" s="161" t="n">
        <f aca="false">SUM(low_v5_m!C54:J54)</f>
        <v>4715355.74494515</v>
      </c>
      <c r="O66" s="5"/>
      <c r="P66" s="5"/>
      <c r="Q66" s="8" t="n">
        <f aca="false">I66*5.5017049523</f>
        <v>128376338.374138</v>
      </c>
      <c r="R66" s="8"/>
      <c r="S66" s="8"/>
      <c r="T66" s="5"/>
      <c r="U66" s="5"/>
      <c r="V66" s="8" t="n">
        <f aca="false">K66*5.5017049523</f>
        <v>10481784.5788345</v>
      </c>
      <c r="W66" s="8" t="n">
        <f aca="false">M66*5.5017049523</f>
        <v>324178.904500035</v>
      </c>
      <c r="X66" s="8" t="n">
        <f aca="false">N66*5.1890047538+L66*5.5017049523</f>
        <v>30085520.7702874</v>
      </c>
      <c r="Y66" s="8" t="n">
        <f aca="false">N66*5.1890047538</f>
        <v>24468003.3763785</v>
      </c>
      <c r="Z66" s="8" t="n">
        <f aca="false">L66*5.5017049523</f>
        <v>5617517.39390889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low_v2_m!D55+temporary_pension_bonus_low!B55</f>
        <v>26484849.4307746</v>
      </c>
      <c r="G67" s="163" t="n">
        <f aca="false">low_v2_m!E55+temporary_pension_bonus_low!B55</f>
        <v>25397218.0334973</v>
      </c>
      <c r="H67" s="67" t="n">
        <f aca="false">F67-J67</f>
        <v>24453226.9256107</v>
      </c>
      <c r="I67" s="67" t="n">
        <f aca="false">G67-K67</f>
        <v>23426544.2034884</v>
      </c>
      <c r="J67" s="163" t="n">
        <f aca="false">low_v2_m!J55</f>
        <v>2031622.50516384</v>
      </c>
      <c r="K67" s="163" t="n">
        <f aca="false">low_v2_m!K55</f>
        <v>1970673.83000892</v>
      </c>
      <c r="L67" s="67" t="n">
        <f aca="false">H67-I67</f>
        <v>1026682.72212233</v>
      </c>
      <c r="M67" s="67" t="n">
        <f aca="false">J67-K67</f>
        <v>60948.6751549149</v>
      </c>
      <c r="N67" s="163" t="n">
        <f aca="false">SUM(low_v5_m!C55:J55)</f>
        <v>3896922.32732327</v>
      </c>
      <c r="O67" s="7"/>
      <c r="P67" s="7"/>
      <c r="Q67" s="67" t="n">
        <f aca="false">I67*5.5017049523</f>
        <v>128885934.259607</v>
      </c>
      <c r="R67" s="67"/>
      <c r="S67" s="67"/>
      <c r="T67" s="7"/>
      <c r="U67" s="7"/>
      <c r="V67" s="67" t="n">
        <f aca="false">K67*5.5017049523</f>
        <v>10842065.9699281</v>
      </c>
      <c r="W67" s="67" t="n">
        <f aca="false">M67*5.5017049523</f>
        <v>335321.627935919</v>
      </c>
      <c r="X67" s="67" t="n">
        <f aca="false">N67*5.1890047538+L67*5.5017049523</f>
        <v>25869653.8984111</v>
      </c>
      <c r="Y67" s="67" t="n">
        <f aca="false">N67*5.1890047538</f>
        <v>20221148.4816698</v>
      </c>
      <c r="Z67" s="67" t="n">
        <f aca="false">L67*5.5017049523</f>
        <v>5648505.41674129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low_v2_m!D56+temporary_pension_bonus_low!B56</f>
        <v>26739118.0270703</v>
      </c>
      <c r="G68" s="163" t="n">
        <f aca="false">low_v2_m!E56+temporary_pension_bonus_low!B56</f>
        <v>25638795.4260719</v>
      </c>
      <c r="H68" s="67" t="n">
        <f aca="false">F68-J68</f>
        <v>24640148.7813897</v>
      </c>
      <c r="I68" s="67" t="n">
        <f aca="false">G68-K68</f>
        <v>23602795.2577617</v>
      </c>
      <c r="J68" s="163" t="n">
        <f aca="false">low_v2_m!J56</f>
        <v>2098969.24568053</v>
      </c>
      <c r="K68" s="163" t="n">
        <f aca="false">low_v2_m!K56</f>
        <v>2036000.16831012</v>
      </c>
      <c r="L68" s="67" t="n">
        <f aca="false">H68-I68</f>
        <v>1037353.52362797</v>
      </c>
      <c r="M68" s="67" t="n">
        <f aca="false">J68-K68</f>
        <v>62969.0773704161</v>
      </c>
      <c r="N68" s="163" t="n">
        <f aca="false">SUM(low_v5_m!C56:J56)</f>
        <v>3875830.07045742</v>
      </c>
      <c r="O68" s="7"/>
      <c r="P68" s="7"/>
      <c r="Q68" s="67" t="n">
        <f aca="false">I68*5.5017049523</f>
        <v>129855615.557751</v>
      </c>
      <c r="R68" s="67"/>
      <c r="S68" s="67"/>
      <c r="T68" s="7"/>
      <c r="U68" s="7"/>
      <c r="V68" s="67" t="n">
        <f aca="false">K68*5.5017049523</f>
        <v>11201472.2088754</v>
      </c>
      <c r="W68" s="67" t="n">
        <f aca="false">M68*5.5017049523</f>
        <v>346437.28481058</v>
      </c>
      <c r="X68" s="67" t="n">
        <f aca="false">N68*5.1890047538+L68*5.5017049523</f>
        <v>25818913.6787544</v>
      </c>
      <c r="Y68" s="67" t="n">
        <f aca="false">N68*5.1890047538</f>
        <v>20111700.6605245</v>
      </c>
      <c r="Z68" s="67" t="n">
        <f aca="false">L68*5.5017049523</f>
        <v>5707213.01822988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low_v2_m!D57+temporary_pension_bonus_low!B57</f>
        <v>27033660.0362717</v>
      </c>
      <c r="G69" s="163" t="n">
        <f aca="false">low_v2_m!E57+temporary_pension_bonus_low!B57</f>
        <v>25920862.5681098</v>
      </c>
      <c r="H69" s="67" t="n">
        <f aca="false">F69-J69</f>
        <v>24846162.6924692</v>
      </c>
      <c r="I69" s="67" t="n">
        <f aca="false">G69-K69</f>
        <v>23798990.1446214</v>
      </c>
      <c r="J69" s="163" t="n">
        <f aca="false">low_v2_m!J57</f>
        <v>2187497.3438025</v>
      </c>
      <c r="K69" s="163" t="n">
        <f aca="false">low_v2_m!K57</f>
        <v>2121872.42348842</v>
      </c>
      <c r="L69" s="67" t="n">
        <f aca="false">H69-I69</f>
        <v>1047172.54784777</v>
      </c>
      <c r="M69" s="67" t="n">
        <f aca="false">J69-K69</f>
        <v>65624.9203140754</v>
      </c>
      <c r="N69" s="163" t="n">
        <f aca="false">SUM(low_v5_m!C57:J57)</f>
        <v>3875561.31414154</v>
      </c>
      <c r="O69" s="7"/>
      <c r="P69" s="7"/>
      <c r="Q69" s="67" t="n">
        <f aca="false">I69*5.5017049523</f>
        <v>130935021.938403</v>
      </c>
      <c r="R69" s="67"/>
      <c r="S69" s="67"/>
      <c r="T69" s="7"/>
      <c r="U69" s="7"/>
      <c r="V69" s="67" t="n">
        <f aca="false">K69*5.5017049523</f>
        <v>11673916.0204551</v>
      </c>
      <c r="W69" s="67" t="n">
        <f aca="false">M69*5.5017049523</f>
        <v>361048.949086242</v>
      </c>
      <c r="X69" s="67" t="n">
        <f aca="false">N69*5.1890047538+L69*5.5017049523</f>
        <v>25871540.4751305</v>
      </c>
      <c r="Y69" s="67" t="n">
        <f aca="false">N69*5.1890047538</f>
        <v>20110306.0827238</v>
      </c>
      <c r="Z69" s="67" t="n">
        <f aca="false">L69*5.5017049523</f>
        <v>5761234.39240669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low_v2_m!D58+temporary_pension_bonus_low!B58</f>
        <v>27142553.343387</v>
      </c>
      <c r="G70" s="161" t="n">
        <f aca="false">low_v2_m!E58+temporary_pension_bonus_low!B58</f>
        <v>26024692.0238846</v>
      </c>
      <c r="H70" s="8" t="n">
        <f aca="false">F70-J70</f>
        <v>24903773.9616503</v>
      </c>
      <c r="I70" s="8" t="n">
        <f aca="false">G70-K70</f>
        <v>23853076.0236</v>
      </c>
      <c r="J70" s="161" t="n">
        <f aca="false">low_v2_m!J58</f>
        <v>2238779.38173677</v>
      </c>
      <c r="K70" s="161" t="n">
        <f aca="false">low_v2_m!K58</f>
        <v>2171616.00028467</v>
      </c>
      <c r="L70" s="8" t="n">
        <f aca="false">H70-I70</f>
        <v>1050697.93805028</v>
      </c>
      <c r="M70" s="8" t="n">
        <f aca="false">J70-K70</f>
        <v>67163.3814521027</v>
      </c>
      <c r="N70" s="161" t="n">
        <f aca="false">SUM(low_v5_m!C58:J58)</f>
        <v>4679688.98959711</v>
      </c>
      <c r="O70" s="5"/>
      <c r="P70" s="5"/>
      <c r="Q70" s="8" t="n">
        <f aca="false">I70*5.5017049523</f>
        <v>131232586.486628</v>
      </c>
      <c r="R70" s="8"/>
      <c r="S70" s="8"/>
      <c r="T70" s="5"/>
      <c r="U70" s="5"/>
      <c r="V70" s="8" t="n">
        <f aca="false">K70*5.5017049523</f>
        <v>11947590.5032601</v>
      </c>
      <c r="W70" s="8" t="n">
        <f aca="false">M70*5.5017049523</f>
        <v>369513.108348247</v>
      </c>
      <c r="X70" s="8" t="n">
        <f aca="false">N70*5.1890047538+L70*5.5017049523</f>
        <v>30063558.4624676</v>
      </c>
      <c r="Y70" s="8" t="n">
        <f aca="false">N70*5.1890047538</f>
        <v>24282928.4133249</v>
      </c>
      <c r="Z70" s="8" t="n">
        <f aca="false">L70*5.5017049523</f>
        <v>5780630.04914263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low_v2_m!D59+temporary_pension_bonus_low!B59</f>
        <v>27223632.8187049</v>
      </c>
      <c r="G71" s="163" t="n">
        <f aca="false">low_v2_m!E59+temporary_pension_bonus_low!B59</f>
        <v>26102356.3399758</v>
      </c>
      <c r="H71" s="67" t="n">
        <f aca="false">F71-J71</f>
        <v>24892154.1232869</v>
      </c>
      <c r="I71" s="67" t="n">
        <f aca="false">G71-K71</f>
        <v>23840822.0054204</v>
      </c>
      <c r="J71" s="163" t="n">
        <f aca="false">low_v2_m!J59</f>
        <v>2331478.69541796</v>
      </c>
      <c r="K71" s="163" t="n">
        <f aca="false">low_v2_m!K59</f>
        <v>2261534.33455542</v>
      </c>
      <c r="L71" s="67" t="n">
        <f aca="false">H71-I71</f>
        <v>1051332.11786655</v>
      </c>
      <c r="M71" s="67" t="n">
        <f aca="false">J71-K71</f>
        <v>69944.3608625391</v>
      </c>
      <c r="N71" s="163" t="n">
        <f aca="false">SUM(low_v5_m!C59:J59)</f>
        <v>3969766.20619079</v>
      </c>
      <c r="O71" s="7"/>
      <c r="P71" s="7"/>
      <c r="Q71" s="67" t="n">
        <f aca="false">I71*5.5017049523</f>
        <v>131165168.494124</v>
      </c>
      <c r="R71" s="67"/>
      <c r="S71" s="67"/>
      <c r="T71" s="7"/>
      <c r="U71" s="7"/>
      <c r="V71" s="67" t="n">
        <f aca="false">K71*5.5017049523</f>
        <v>12442294.64822</v>
      </c>
      <c r="W71" s="67" t="n">
        <f aca="false">M71*5.5017049523</f>
        <v>384813.23654289</v>
      </c>
      <c r="X71" s="67" t="n">
        <f aca="false">N71*5.1890047538+L71*5.5017049523</f>
        <v>26383254.834777</v>
      </c>
      <c r="Y71" s="67" t="n">
        <f aca="false">N71*5.1890047538</f>
        <v>20599135.7153986</v>
      </c>
      <c r="Z71" s="67" t="n">
        <f aca="false">L71*5.5017049523</f>
        <v>5784119.11937842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low_v2_m!D60+temporary_pension_bonus_low!B60</f>
        <v>27350830.049742</v>
      </c>
      <c r="G72" s="163" t="n">
        <f aca="false">low_v2_m!E60+temporary_pension_bonus_low!B60</f>
        <v>26223708.7898354</v>
      </c>
      <c r="H72" s="67" t="n">
        <f aca="false">F72-J72</f>
        <v>24936469.4986769</v>
      </c>
      <c r="I72" s="67" t="n">
        <f aca="false">G72-K72</f>
        <v>23881779.0553023</v>
      </c>
      <c r="J72" s="163" t="n">
        <f aca="false">low_v2_m!J60</f>
        <v>2414360.55106505</v>
      </c>
      <c r="K72" s="163" t="n">
        <f aca="false">low_v2_m!K60</f>
        <v>2341929.7345331</v>
      </c>
      <c r="L72" s="67" t="n">
        <f aca="false">H72-I72</f>
        <v>1054690.44337461</v>
      </c>
      <c r="M72" s="67" t="n">
        <f aca="false">J72-K72</f>
        <v>72430.816531952</v>
      </c>
      <c r="N72" s="163" t="n">
        <f aca="false">SUM(low_v5_m!C60:J60)</f>
        <v>3950491.49190959</v>
      </c>
      <c r="O72" s="7"/>
      <c r="P72" s="7"/>
      <c r="Q72" s="67" t="n">
        <f aca="false">I72*5.5017049523</f>
        <v>131390502.098291</v>
      </c>
      <c r="R72" s="67"/>
      <c r="S72" s="67"/>
      <c r="T72" s="7"/>
      <c r="U72" s="7"/>
      <c r="V72" s="67" t="n">
        <f aca="false">K72*5.5017049523</f>
        <v>12884606.4184194</v>
      </c>
      <c r="W72" s="67" t="n">
        <f aca="false">M72*5.5017049523</f>
        <v>398492.982012973</v>
      </c>
      <c r="X72" s="67" t="n">
        <f aca="false">N72*5.1890047538+L72*5.5017049523</f>
        <v>26301714.7668229</v>
      </c>
      <c r="Y72" s="67" t="n">
        <f aca="false">N72*5.1890047538</f>
        <v>20499119.1313653</v>
      </c>
      <c r="Z72" s="67" t="n">
        <f aca="false">L72*5.5017049523</f>
        <v>5802595.63545756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low_v2_m!D61+temporary_pension_bonus_low!B61</f>
        <v>27445133.7200688</v>
      </c>
      <c r="G73" s="163" t="n">
        <f aca="false">low_v2_m!E61+temporary_pension_bonus_low!B61</f>
        <v>26313028.5222785</v>
      </c>
      <c r="H73" s="67" t="n">
        <f aca="false">F73-J73</f>
        <v>24971529.9220118</v>
      </c>
      <c r="I73" s="67" t="n">
        <f aca="false">G73-K73</f>
        <v>23913632.8381632</v>
      </c>
      <c r="J73" s="163" t="n">
        <f aca="false">low_v2_m!J61</f>
        <v>2473603.798057</v>
      </c>
      <c r="K73" s="163" t="n">
        <f aca="false">low_v2_m!K61</f>
        <v>2399395.68411529</v>
      </c>
      <c r="L73" s="67" t="n">
        <f aca="false">H73-I73</f>
        <v>1057897.08384863</v>
      </c>
      <c r="M73" s="67" t="n">
        <f aca="false">J73-K73</f>
        <v>74208.11394171</v>
      </c>
      <c r="N73" s="163" t="n">
        <f aca="false">SUM(low_v5_m!C61:J61)</f>
        <v>3946832.89573952</v>
      </c>
      <c r="O73" s="7"/>
      <c r="P73" s="7"/>
      <c r="Q73" s="67" t="n">
        <f aca="false">I73*5.5017049523</f>
        <v>131565752.213206</v>
      </c>
      <c r="R73" s="67"/>
      <c r="S73" s="67"/>
      <c r="T73" s="7"/>
      <c r="U73" s="7"/>
      <c r="V73" s="67" t="n">
        <f aca="false">K73*5.5017049523</f>
        <v>13200767.1178244</v>
      </c>
      <c r="W73" s="67" t="n">
        <f aca="false">M73*5.5017049523</f>
        <v>408271.147973948</v>
      </c>
      <c r="X73" s="67" t="n">
        <f aca="false">N73*5.1890047538+L73*5.5017049523</f>
        <v>26300372.2836804</v>
      </c>
      <c r="Y73" s="67" t="n">
        <f aca="false">N73*5.1890047538</f>
        <v>20480134.6584466</v>
      </c>
      <c r="Z73" s="67" t="n">
        <f aca="false">L73*5.5017049523</f>
        <v>5820237.62523375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low_v2_m!D62+temporary_pension_bonus_low!B62</f>
        <v>27452538.496266</v>
      </c>
      <c r="G74" s="161" t="n">
        <f aca="false">low_v2_m!E62+temporary_pension_bonus_low!B62</f>
        <v>26320684.2723298</v>
      </c>
      <c r="H74" s="8" t="n">
        <f aca="false">F74-J74</f>
        <v>24939036.5438389</v>
      </c>
      <c r="I74" s="8" t="n">
        <f aca="false">G74-K74</f>
        <v>23882587.3784755</v>
      </c>
      <c r="J74" s="161" t="n">
        <f aca="false">low_v2_m!J62</f>
        <v>2513501.95242712</v>
      </c>
      <c r="K74" s="161" t="n">
        <f aca="false">low_v2_m!K62</f>
        <v>2438096.8938543</v>
      </c>
      <c r="L74" s="8" t="n">
        <f aca="false">H74-I74</f>
        <v>1056449.16536339</v>
      </c>
      <c r="M74" s="8" t="n">
        <f aca="false">J74-K74</f>
        <v>75405.0585728134</v>
      </c>
      <c r="N74" s="161" t="n">
        <f aca="false">SUM(low_v5_m!C62:J62)</f>
        <v>4752546.49835665</v>
      </c>
      <c r="O74" s="5"/>
      <c r="P74" s="5"/>
      <c r="Q74" s="8" t="n">
        <f aca="false">I74*5.5017049523</f>
        <v>131394949.253896</v>
      </c>
      <c r="R74" s="8"/>
      <c r="S74" s="8"/>
      <c r="T74" s="5"/>
      <c r="U74" s="5"/>
      <c r="V74" s="8" t="n">
        <f aca="false">K74*5.5017049523</f>
        <v>13413689.7551055</v>
      </c>
      <c r="W74" s="8" t="n">
        <f aca="false">M74*5.5017049523</f>
        <v>414856.384178519</v>
      </c>
      <c r="X74" s="8" t="n">
        <f aca="false">N74*5.1890047538+L74*5.5017049523</f>
        <v>30473257.9775612</v>
      </c>
      <c r="Y74" s="8" t="n">
        <f aca="false">N74*5.1890047538</f>
        <v>24660986.3726282</v>
      </c>
      <c r="Z74" s="8" t="n">
        <f aca="false">L74*5.5017049523</f>
        <v>5812271.60493298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low_v2_m!D63+temporary_pension_bonus_low!B63</f>
        <v>27450806.4978709</v>
      </c>
      <c r="G75" s="163" t="n">
        <f aca="false">low_v2_m!E63+temporary_pension_bonus_low!B63</f>
        <v>26319205.0454915</v>
      </c>
      <c r="H75" s="67" t="n">
        <f aca="false">F75-J75</f>
        <v>24859438.7860722</v>
      </c>
      <c r="I75" s="67" t="n">
        <f aca="false">G75-K75</f>
        <v>23805578.3650468</v>
      </c>
      <c r="J75" s="163" t="n">
        <f aca="false">low_v2_m!J63</f>
        <v>2591367.71179871</v>
      </c>
      <c r="K75" s="163" t="n">
        <f aca="false">low_v2_m!K63</f>
        <v>2513626.68044475</v>
      </c>
      <c r="L75" s="67" t="n">
        <f aca="false">H75-I75</f>
        <v>1053860.42102543</v>
      </c>
      <c r="M75" s="67" t="n">
        <f aca="false">J75-K75</f>
        <v>77741.0313539612</v>
      </c>
      <c r="N75" s="163" t="n">
        <f aca="false">SUM(low_v5_m!C63:J63)</f>
        <v>3860728.19160313</v>
      </c>
      <c r="O75" s="7"/>
      <c r="P75" s="7"/>
      <c r="Q75" s="67" t="n">
        <f aca="false">I75*5.5017049523</f>
        <v>130971268.383344</v>
      </c>
      <c r="R75" s="67"/>
      <c r="S75" s="67"/>
      <c r="T75" s="7"/>
      <c r="U75" s="7"/>
      <c r="V75" s="67" t="n">
        <f aca="false">K75*5.5017049523</f>
        <v>13829232.3560363</v>
      </c>
      <c r="W75" s="67" t="n">
        <f aca="false">M75*5.5017049523</f>
        <v>427708.217196998</v>
      </c>
      <c r="X75" s="67" t="n">
        <f aca="false">N75*5.1890047538+L75*5.5017049523</f>
        <v>25831366.0367469</v>
      </c>
      <c r="Y75" s="67" t="n">
        <f aca="false">N75*5.1890047538</f>
        <v>20033336.9393583</v>
      </c>
      <c r="Z75" s="67" t="n">
        <f aca="false">L75*5.5017049523</f>
        <v>5798029.09738859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low_v2_m!D64+temporary_pension_bonus_low!B64</f>
        <v>27685444.6320227</v>
      </c>
      <c r="G76" s="163" t="n">
        <f aca="false">low_v2_m!E64+temporary_pension_bonus_low!B64</f>
        <v>26542942.3552003</v>
      </c>
      <c r="H76" s="67" t="n">
        <f aca="false">F76-J76</f>
        <v>25001394.6428763</v>
      </c>
      <c r="I76" s="67" t="n">
        <f aca="false">G76-K76</f>
        <v>23939413.8657283</v>
      </c>
      <c r="J76" s="163" t="n">
        <f aca="false">low_v2_m!J64</f>
        <v>2684049.98914637</v>
      </c>
      <c r="K76" s="163" t="n">
        <f aca="false">low_v2_m!K64</f>
        <v>2603528.48947198</v>
      </c>
      <c r="L76" s="67" t="n">
        <f aca="false">H76-I76</f>
        <v>1061980.77714806</v>
      </c>
      <c r="M76" s="67" t="n">
        <f aca="false">J76-K76</f>
        <v>80521.499674391</v>
      </c>
      <c r="N76" s="163" t="n">
        <f aca="false">SUM(low_v5_m!C64:J64)</f>
        <v>3902405.37027898</v>
      </c>
      <c r="O76" s="7"/>
      <c r="P76" s="7"/>
      <c r="Q76" s="67" t="n">
        <f aca="false">I76*5.5017049523</f>
        <v>131707591.820237</v>
      </c>
      <c r="R76" s="67"/>
      <c r="S76" s="67"/>
      <c r="T76" s="7"/>
      <c r="U76" s="7"/>
      <c r="V76" s="67" t="n">
        <f aca="false">K76*5.5017049523</f>
        <v>14323845.5839821</v>
      </c>
      <c r="W76" s="67" t="n">
        <f aca="false">M76*5.5017049523</f>
        <v>443005.53352522</v>
      </c>
      <c r="X76" s="67" t="n">
        <f aca="false">N76*5.1890047538+L76*5.5017049523</f>
        <v>26092304.9185152</v>
      </c>
      <c r="Y76" s="67" t="n">
        <f aca="false">N76*5.1890047538</f>
        <v>20249600.0176323</v>
      </c>
      <c r="Z76" s="67" t="n">
        <f aca="false">L76*5.5017049523</f>
        <v>5842704.90088291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low_v2_m!D65+temporary_pension_bonus_low!B65</f>
        <v>27861546.9277964</v>
      </c>
      <c r="G77" s="163" t="n">
        <f aca="false">low_v2_m!E65+temporary_pension_bonus_low!B65</f>
        <v>26711646.722649</v>
      </c>
      <c r="H77" s="67" t="n">
        <f aca="false">F77-J77</f>
        <v>25108244.1932054</v>
      </c>
      <c r="I77" s="67" t="n">
        <f aca="false">G77-K77</f>
        <v>24040943.0700958</v>
      </c>
      <c r="J77" s="163" t="n">
        <f aca="false">low_v2_m!J65</f>
        <v>2753302.73459095</v>
      </c>
      <c r="K77" s="163" t="n">
        <f aca="false">low_v2_m!K65</f>
        <v>2670703.65255323</v>
      </c>
      <c r="L77" s="67" t="n">
        <f aca="false">H77-I77</f>
        <v>1067301.12310962</v>
      </c>
      <c r="M77" s="67" t="n">
        <f aca="false">J77-K77</f>
        <v>82599.0820377288</v>
      </c>
      <c r="N77" s="163" t="n">
        <f aca="false">SUM(low_v5_m!C65:J65)</f>
        <v>3915165.18201317</v>
      </c>
      <c r="O77" s="7"/>
      <c r="P77" s="7"/>
      <c r="Q77" s="67" t="n">
        <f aca="false">I77*5.5017049523</f>
        <v>132266175.546708</v>
      </c>
      <c r="R77" s="67"/>
      <c r="S77" s="67"/>
      <c r="T77" s="7"/>
      <c r="U77" s="7"/>
      <c r="V77" s="67" t="n">
        <f aca="false">K77*5.5017049523</f>
        <v>14693423.5113778</v>
      </c>
      <c r="W77" s="67" t="n">
        <f aca="false">M77*5.5017049523</f>
        <v>454435.778702406</v>
      </c>
      <c r="X77" s="67" t="n">
        <f aca="false">N77*5.1890047538+L77*5.5017049523</f>
        <v>26187786.6159862</v>
      </c>
      <c r="Y77" s="67" t="n">
        <f aca="false">N77*5.1890047538</f>
        <v>20315810.7413786</v>
      </c>
      <c r="Z77" s="67" t="n">
        <f aca="false">L77*5.5017049523</f>
        <v>5871975.87460757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low_v2_m!D66+temporary_pension_bonus_low!B66</f>
        <v>27956551.1085052</v>
      </c>
      <c r="G78" s="161" t="n">
        <f aca="false">low_v2_m!E66+temporary_pension_bonus_low!B66</f>
        <v>26802886.6943346</v>
      </c>
      <c r="H78" s="8" t="n">
        <f aca="false">F78-J78</f>
        <v>25079436.9001618</v>
      </c>
      <c r="I78" s="8" t="n">
        <f aca="false">G78-K78</f>
        <v>24012085.9122415</v>
      </c>
      <c r="J78" s="161" t="n">
        <f aca="false">low_v2_m!J66</f>
        <v>2877114.20834341</v>
      </c>
      <c r="K78" s="161" t="n">
        <f aca="false">low_v2_m!K66</f>
        <v>2790800.78209311</v>
      </c>
      <c r="L78" s="8" t="n">
        <f aca="false">H78-I78</f>
        <v>1067350.98792037</v>
      </c>
      <c r="M78" s="8" t="n">
        <f aca="false">J78-K78</f>
        <v>86313.4262503027</v>
      </c>
      <c r="N78" s="161" t="n">
        <f aca="false">SUM(low_v5_m!C66:J66)</f>
        <v>4764760.84011053</v>
      </c>
      <c r="O78" s="5"/>
      <c r="P78" s="5"/>
      <c r="Q78" s="8" t="n">
        <f aca="false">I78*5.5017049523</f>
        <v>132107411.978432</v>
      </c>
      <c r="R78" s="8"/>
      <c r="S78" s="8"/>
      <c r="T78" s="5"/>
      <c r="U78" s="5"/>
      <c r="V78" s="8" t="n">
        <f aca="false">K78*5.5017049523</f>
        <v>15354162.4837244</v>
      </c>
      <c r="W78" s="8" t="n">
        <f aca="false">M78*5.5017049523</f>
        <v>474871.004651271</v>
      </c>
      <c r="X78" s="8" t="n">
        <f aca="false">N78*5.1890047538+L78*5.5017049523</f>
        <v>30596616.8661374</v>
      </c>
      <c r="Y78" s="8" t="n">
        <f aca="false">N78*5.1890047538</f>
        <v>24724366.6500536</v>
      </c>
      <c r="Z78" s="8" t="n">
        <f aca="false">L78*5.5017049523</f>
        <v>5872250.21608378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low_v2_m!D67+temporary_pension_bonus_low!B67</f>
        <v>28111954.8381194</v>
      </c>
      <c r="G79" s="163" t="n">
        <f aca="false">low_v2_m!E67+temporary_pension_bonus_low!B67</f>
        <v>26951623.192951</v>
      </c>
      <c r="H79" s="67" t="n">
        <f aca="false">F79-J79</f>
        <v>25188872.9673135</v>
      </c>
      <c r="I79" s="67" t="n">
        <f aca="false">G79-K79</f>
        <v>24116233.7782693</v>
      </c>
      <c r="J79" s="163" t="n">
        <f aca="false">low_v2_m!J67</f>
        <v>2923081.87080593</v>
      </c>
      <c r="K79" s="163" t="n">
        <f aca="false">low_v2_m!K67</f>
        <v>2835389.41468175</v>
      </c>
      <c r="L79" s="67" t="n">
        <f aca="false">H79-I79</f>
        <v>1072639.18904424</v>
      </c>
      <c r="M79" s="67" t="n">
        <f aca="false">J79-K79</f>
        <v>87692.4561241777</v>
      </c>
      <c r="N79" s="163" t="n">
        <f aca="false">SUM(low_v5_m!C67:J67)</f>
        <v>3914943.97933431</v>
      </c>
      <c r="O79" s="7"/>
      <c r="P79" s="7"/>
      <c r="Q79" s="67" t="n">
        <f aca="false">I79*5.5017049523</f>
        <v>132680402.808729</v>
      </c>
      <c r="R79" s="67"/>
      <c r="S79" s="67"/>
      <c r="T79" s="7"/>
      <c r="U79" s="7"/>
      <c r="V79" s="67" t="n">
        <f aca="false">K79*5.5017049523</f>
        <v>15599475.9844536</v>
      </c>
      <c r="W79" s="67" t="n">
        <f aca="false">M79*5.5017049523</f>
        <v>482458.020137739</v>
      </c>
      <c r="X79" s="67" t="n">
        <f aca="false">N79*5.1890047538+L79*5.5017049523</f>
        <v>26216007.2580222</v>
      </c>
      <c r="Y79" s="67" t="n">
        <f aca="false">N79*5.1890047538</f>
        <v>20314662.9196264</v>
      </c>
      <c r="Z79" s="67" t="n">
        <f aca="false">L79*5.5017049523</f>
        <v>5901344.33839578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low_v2_m!D68+temporary_pension_bonus_low!B68</f>
        <v>28330156.4038322</v>
      </c>
      <c r="G80" s="163" t="n">
        <f aca="false">low_v2_m!E68+temporary_pension_bonus_low!B68</f>
        <v>27159956.0302241</v>
      </c>
      <c r="H80" s="67" t="n">
        <f aca="false">F80-J80</f>
        <v>25316601.6428055</v>
      </c>
      <c r="I80" s="67" t="n">
        <f aca="false">G80-K80</f>
        <v>24236807.9120281</v>
      </c>
      <c r="J80" s="163" t="n">
        <f aca="false">low_v2_m!J68</f>
        <v>3013554.76102674</v>
      </c>
      <c r="K80" s="163" t="n">
        <f aca="false">low_v2_m!K68</f>
        <v>2923148.11819594</v>
      </c>
      <c r="L80" s="67" t="n">
        <f aca="false">H80-I80</f>
        <v>1079793.73077736</v>
      </c>
      <c r="M80" s="67" t="n">
        <f aca="false">J80-K80</f>
        <v>90406.6428308017</v>
      </c>
      <c r="N80" s="163" t="n">
        <f aca="false">SUM(low_v5_m!C68:J68)</f>
        <v>3925249.65753166</v>
      </c>
      <c r="O80" s="7"/>
      <c r="P80" s="7"/>
      <c r="Q80" s="67" t="n">
        <f aca="false">I80*5.5017049523</f>
        <v>133343766.117549</v>
      </c>
      <c r="R80" s="67"/>
      <c r="S80" s="67"/>
      <c r="T80" s="7"/>
      <c r="U80" s="7"/>
      <c r="V80" s="67" t="n">
        <f aca="false">K80*5.5017049523</f>
        <v>16082298.478185</v>
      </c>
      <c r="W80" s="67" t="n">
        <f aca="false">M80*5.5017049523</f>
        <v>497390.674583039</v>
      </c>
      <c r="X80" s="67" t="n">
        <f aca="false">N80*5.1890047538+L80*5.5017049523</f>
        <v>26308845.6488639</v>
      </c>
      <c r="Y80" s="67" t="n">
        <f aca="false">N80*5.1890047538</f>
        <v>20368139.1327836</v>
      </c>
      <c r="Z80" s="67" t="n">
        <f aca="false">L80*5.5017049523</f>
        <v>5940706.51608032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low_v2_m!D69+temporary_pension_bonus_low!B69</f>
        <v>28462372.391366</v>
      </c>
      <c r="G81" s="163" t="n">
        <f aca="false">low_v2_m!E69+temporary_pension_bonus_low!B69</f>
        <v>27286079.1837412</v>
      </c>
      <c r="H81" s="67" t="n">
        <f aca="false">F81-J81</f>
        <v>25428487.8389144</v>
      </c>
      <c r="I81" s="67" t="n">
        <f aca="false">G81-K81</f>
        <v>24343211.1678632</v>
      </c>
      <c r="J81" s="163" t="n">
        <f aca="false">low_v2_m!J69</f>
        <v>3033884.55245158</v>
      </c>
      <c r="K81" s="163" t="n">
        <f aca="false">low_v2_m!K69</f>
        <v>2942868.01587803</v>
      </c>
      <c r="L81" s="67" t="n">
        <f aca="false">H81-I81</f>
        <v>1085276.67105122</v>
      </c>
      <c r="M81" s="67" t="n">
        <f aca="false">J81-K81</f>
        <v>91016.5365735474</v>
      </c>
      <c r="N81" s="163" t="n">
        <f aca="false">SUM(low_v5_m!C69:J69)</f>
        <v>3857057.57479044</v>
      </c>
      <c r="O81" s="7"/>
      <c r="P81" s="7"/>
      <c r="Q81" s="67" t="n">
        <f aca="false">I81*5.5017049523</f>
        <v>133929165.437117</v>
      </c>
      <c r="R81" s="67"/>
      <c r="S81" s="67"/>
      <c r="T81" s="7"/>
      <c r="U81" s="7"/>
      <c r="V81" s="67" t="n">
        <f aca="false">K81*5.5017049523</f>
        <v>16190791.5369214</v>
      </c>
      <c r="W81" s="67" t="n">
        <f aca="false">M81*5.5017049523</f>
        <v>500746.13000788</v>
      </c>
      <c r="X81" s="67" t="n">
        <f aca="false">N81*5.1890047538+L81*5.5017049523</f>
        <v>25985162.127006</v>
      </c>
      <c r="Y81" s="67" t="n">
        <f aca="false">N81*5.1890047538</f>
        <v>20014290.0912679</v>
      </c>
      <c r="Z81" s="67" t="n">
        <f aca="false">L81*5.5017049523</f>
        <v>5970872.03573815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low_v2_m!D70+temporary_pension_bonus_low!B70</f>
        <v>28754642.747227</v>
      </c>
      <c r="G82" s="161" t="n">
        <f aca="false">low_v2_m!E70+temporary_pension_bonus_low!B70</f>
        <v>27565568.9904915</v>
      </c>
      <c r="H82" s="8" t="n">
        <f aca="false">F82-J82</f>
        <v>25627507.9792679</v>
      </c>
      <c r="I82" s="8" t="n">
        <f aca="false">G82-K82</f>
        <v>24532248.2655711</v>
      </c>
      <c r="J82" s="161" t="n">
        <f aca="false">low_v2_m!J70</f>
        <v>3127134.76795913</v>
      </c>
      <c r="K82" s="161" t="n">
        <f aca="false">low_v2_m!K70</f>
        <v>3033320.72492035</v>
      </c>
      <c r="L82" s="8" t="n">
        <f aca="false">H82-I82</f>
        <v>1095259.71369677</v>
      </c>
      <c r="M82" s="8" t="n">
        <f aca="false">J82-K82</f>
        <v>93814.0430387747</v>
      </c>
      <c r="N82" s="161" t="n">
        <f aca="false">SUM(low_v5_m!C70:J70)</f>
        <v>4662703.45937305</v>
      </c>
      <c r="O82" s="5"/>
      <c r="P82" s="5"/>
      <c r="Q82" s="8" t="n">
        <f aca="false">I82*5.5017049523</f>
        <v>134969191.773746</v>
      </c>
      <c r="R82" s="8"/>
      <c r="S82" s="8"/>
      <c r="T82" s="5"/>
      <c r="U82" s="5"/>
      <c r="V82" s="8" t="n">
        <f aca="false">K82*5.5017049523</f>
        <v>16688435.6542085</v>
      </c>
      <c r="W82" s="8" t="n">
        <f aca="false">M82*5.5017049523</f>
        <v>516137.185181712</v>
      </c>
      <c r="X82" s="8" t="n">
        <f aca="false">N82*5.1890047538+L82*5.5017049523</f>
        <v>30220586.2071467</v>
      </c>
      <c r="Y82" s="8" t="n">
        <f aca="false">N82*5.1890047538</f>
        <v>24194790.4162465</v>
      </c>
      <c r="Z82" s="8" t="n">
        <f aca="false">L82*5.5017049523</f>
        <v>6025795.79090018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low_v2_m!D71+temporary_pension_bonus_low!B71</f>
        <v>28961502.7491281</v>
      </c>
      <c r="G83" s="163" t="n">
        <f aca="false">low_v2_m!E71+temporary_pension_bonus_low!B71</f>
        <v>27763321.8786801</v>
      </c>
      <c r="H83" s="67" t="n">
        <f aca="false">F83-J83</f>
        <v>25751078.3560114</v>
      </c>
      <c r="I83" s="67" t="n">
        <f aca="false">G83-K83</f>
        <v>24649210.2173568</v>
      </c>
      <c r="J83" s="163" t="n">
        <f aca="false">low_v2_m!J71</f>
        <v>3210424.39311676</v>
      </c>
      <c r="K83" s="163" t="n">
        <f aca="false">low_v2_m!K71</f>
        <v>3114111.66132326</v>
      </c>
      <c r="L83" s="67" t="n">
        <f aca="false">H83-I83</f>
        <v>1101868.13865453</v>
      </c>
      <c r="M83" s="67" t="n">
        <f aca="false">J83-K83</f>
        <v>96312.7317935028</v>
      </c>
      <c r="N83" s="163" t="n">
        <f aca="false">SUM(low_v5_m!C71:J71)</f>
        <v>3882838.52857558</v>
      </c>
      <c r="O83" s="7"/>
      <c r="P83" s="7"/>
      <c r="Q83" s="67" t="n">
        <f aca="false">I83*5.5017049523</f>
        <v>135612681.923116</v>
      </c>
      <c r="R83" s="67"/>
      <c r="S83" s="67"/>
      <c r="T83" s="7"/>
      <c r="U83" s="7"/>
      <c r="V83" s="67" t="n">
        <f aca="false">K83*5.5017049523</f>
        <v>17132923.5491173</v>
      </c>
      <c r="W83" s="67" t="n">
        <f aca="false">M83*5.5017049523</f>
        <v>529884.233477856</v>
      </c>
      <c r="X83" s="67" t="n">
        <f aca="false">N83*5.1890047538+L83*5.5017049523</f>
        <v>26210220.9782336</v>
      </c>
      <c r="Y83" s="67" t="n">
        <f aca="false">N83*5.1890047538</f>
        <v>20148067.5830165</v>
      </c>
      <c r="Z83" s="67" t="n">
        <f aca="false">L83*5.5017049523</f>
        <v>6062153.39521719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low_v2_m!D72+temporary_pension_bonus_low!B72</f>
        <v>29107455.7583069</v>
      </c>
      <c r="G84" s="163" t="n">
        <f aca="false">low_v2_m!E72+temporary_pension_bonus_low!B72</f>
        <v>27903383.5518649</v>
      </c>
      <c r="H84" s="67" t="n">
        <f aca="false">F84-J84</f>
        <v>25807619.4519211</v>
      </c>
      <c r="I84" s="67" t="n">
        <f aca="false">G84-K84</f>
        <v>24702542.3346706</v>
      </c>
      <c r="J84" s="163" t="n">
        <f aca="false">low_v2_m!J72</f>
        <v>3299836.30638581</v>
      </c>
      <c r="K84" s="163" t="n">
        <f aca="false">low_v2_m!K72</f>
        <v>3200841.21719424</v>
      </c>
      <c r="L84" s="67" t="n">
        <f aca="false">H84-I84</f>
        <v>1105077.11725049</v>
      </c>
      <c r="M84" s="67" t="n">
        <f aca="false">J84-K84</f>
        <v>98995.0891915746</v>
      </c>
      <c r="N84" s="163" t="n">
        <f aca="false">SUM(low_v5_m!C72:J72)</f>
        <v>3817503.67554416</v>
      </c>
      <c r="O84" s="7"/>
      <c r="P84" s="7"/>
      <c r="Q84" s="67" t="n">
        <f aca="false">I84*5.5017049523</f>
        <v>135906099.497058</v>
      </c>
      <c r="R84" s="67"/>
      <c r="S84" s="67"/>
      <c r="T84" s="7"/>
      <c r="U84" s="7"/>
      <c r="V84" s="67" t="n">
        <f aca="false">K84*5.5017049523</f>
        <v>17610083.9761635</v>
      </c>
      <c r="W84" s="67" t="n">
        <f aca="false">M84*5.5017049523</f>
        <v>544641.772458666</v>
      </c>
      <c r="X84" s="67" t="n">
        <f aca="false">N84*5.1890047538+L84*5.5017049523</f>
        <v>25888852.968698</v>
      </c>
      <c r="Y84" s="67" t="n">
        <f aca="false">N84*5.1890047538</f>
        <v>19809044.7200476</v>
      </c>
      <c r="Z84" s="67" t="n">
        <f aca="false">L84*5.5017049523</f>
        <v>6079808.24865041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low_v2_m!D73+temporary_pension_bonus_low!B73</f>
        <v>29222622.6294911</v>
      </c>
      <c r="G85" s="163" t="n">
        <f aca="false">low_v2_m!E73+temporary_pension_bonus_low!B73</f>
        <v>28014437.7015112</v>
      </c>
      <c r="H85" s="67" t="n">
        <f aca="false">F85-J85</f>
        <v>25812702.0592494</v>
      </c>
      <c r="I85" s="67" t="n">
        <f aca="false">G85-K85</f>
        <v>24706814.7483767</v>
      </c>
      <c r="J85" s="163" t="n">
        <f aca="false">low_v2_m!J73</f>
        <v>3409920.57024175</v>
      </c>
      <c r="K85" s="163" t="n">
        <f aca="false">low_v2_m!K73</f>
        <v>3307622.95313449</v>
      </c>
      <c r="L85" s="67" t="n">
        <f aca="false">H85-I85</f>
        <v>1105887.31087267</v>
      </c>
      <c r="M85" s="67" t="n">
        <f aca="false">J85-K85</f>
        <v>102297.617107253</v>
      </c>
      <c r="N85" s="163" t="n">
        <f aca="false">SUM(low_v5_m!C73:J73)</f>
        <v>3796968.55483185</v>
      </c>
      <c r="O85" s="7"/>
      <c r="P85" s="7"/>
      <c r="Q85" s="67" t="n">
        <f aca="false">I85*5.5017049523</f>
        <v>135929605.056703</v>
      </c>
      <c r="R85" s="67"/>
      <c r="S85" s="67"/>
      <c r="T85" s="7"/>
      <c r="U85" s="7"/>
      <c r="V85" s="67" t="n">
        <f aca="false">K85*5.5017049523</f>
        <v>18197565.5816012</v>
      </c>
      <c r="W85" s="67" t="n">
        <f aca="false">M85*5.5017049523</f>
        <v>562811.306647463</v>
      </c>
      <c r="X85" s="67" t="n">
        <f aca="false">N85*5.1890047538+L85*5.5017049523</f>
        <v>25786753.5759655</v>
      </c>
      <c r="Y85" s="67" t="n">
        <f aca="false">N85*5.1890047538</f>
        <v>19702487.8810516</v>
      </c>
      <c r="Z85" s="67" t="n">
        <f aca="false">L85*5.5017049523</f>
        <v>6084265.6949139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low_v2_m!D74+temporary_pension_bonus_low!B74</f>
        <v>29336697.1417561</v>
      </c>
      <c r="G86" s="161" t="n">
        <f aca="false">low_v2_m!E74+temporary_pension_bonus_low!B74</f>
        <v>28122745.1843154</v>
      </c>
      <c r="H86" s="8" t="n">
        <f aca="false">F86-J86</f>
        <v>25848608.6831319</v>
      </c>
      <c r="I86" s="8" t="n">
        <f aca="false">G86-K86</f>
        <v>24739299.3794499</v>
      </c>
      <c r="J86" s="161" t="n">
        <f aca="false">low_v2_m!J74</f>
        <v>3488088.45862427</v>
      </c>
      <c r="K86" s="161" t="n">
        <f aca="false">low_v2_m!K74</f>
        <v>3383445.80486554</v>
      </c>
      <c r="L86" s="8" t="n">
        <f aca="false">H86-I86</f>
        <v>1109309.30368195</v>
      </c>
      <c r="M86" s="8" t="n">
        <f aca="false">J86-K86</f>
        <v>104642.653758728</v>
      </c>
      <c r="N86" s="161" t="n">
        <f aca="false">SUM(low_v5_m!C74:J74)</f>
        <v>4638861.68821333</v>
      </c>
      <c r="O86" s="5"/>
      <c r="P86" s="5"/>
      <c r="Q86" s="8" t="n">
        <f aca="false">I86*5.5017049523</f>
        <v>136108325.912352</v>
      </c>
      <c r="R86" s="8"/>
      <c r="S86" s="8"/>
      <c r="T86" s="5"/>
      <c r="U86" s="5"/>
      <c r="V86" s="8" t="n">
        <f aca="false">K86*5.5017049523</f>
        <v>18614720.5404674</v>
      </c>
      <c r="W86" s="8" t="n">
        <f aca="false">M86*5.5017049523</f>
        <v>575713.006406208</v>
      </c>
      <c r="X86" s="8" t="n">
        <f aca="false">N86*5.1890047538+L86*5.5017049523</f>
        <v>30174167.8420591</v>
      </c>
      <c r="Y86" s="8" t="n">
        <f aca="false">N86*5.1890047538</f>
        <v>24071075.3523597</v>
      </c>
      <c r="Z86" s="8" t="n">
        <f aca="false">L86*5.5017049523</f>
        <v>6103092.48969943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low_v2_m!D75+temporary_pension_bonus_low!B75</f>
        <v>29398123.0666934</v>
      </c>
      <c r="G87" s="163" t="n">
        <f aca="false">low_v2_m!E75+temporary_pension_bonus_low!B75</f>
        <v>28181641.5314109</v>
      </c>
      <c r="H87" s="67" t="n">
        <f aca="false">F87-J87</f>
        <v>25838300.4030038</v>
      </c>
      <c r="I87" s="67" t="n">
        <f aca="false">G87-K87</f>
        <v>24728613.5476319</v>
      </c>
      <c r="J87" s="163" t="n">
        <f aca="false">low_v2_m!J75</f>
        <v>3559822.66368968</v>
      </c>
      <c r="K87" s="163" t="n">
        <f aca="false">low_v2_m!K75</f>
        <v>3453027.98377899</v>
      </c>
      <c r="L87" s="67" t="n">
        <f aca="false">H87-I87</f>
        <v>1109686.85537186</v>
      </c>
      <c r="M87" s="67" t="n">
        <f aca="false">J87-K87</f>
        <v>106794.679910691</v>
      </c>
      <c r="N87" s="163" t="n">
        <f aca="false">SUM(low_v5_m!C75:J75)</f>
        <v>3839684.56544111</v>
      </c>
      <c r="O87" s="7"/>
      <c r="P87" s="7"/>
      <c r="Q87" s="67" t="n">
        <f aca="false">I87*5.5017049523</f>
        <v>136049535.618519</v>
      </c>
      <c r="R87" s="67"/>
      <c r="S87" s="67"/>
      <c r="T87" s="7"/>
      <c r="U87" s="7"/>
      <c r="V87" s="67" t="n">
        <f aca="false">K87*5.5017049523</f>
        <v>18997541.1587874</v>
      </c>
      <c r="W87" s="67" t="n">
        <f aca="false">M87*5.5017049523</f>
        <v>587552.819343942</v>
      </c>
      <c r="X87" s="67" t="n">
        <f aca="false">N87*5.1890047538+L87*5.5017049523</f>
        <v>26029311.130868</v>
      </c>
      <c r="Y87" s="67" t="n">
        <f aca="false">N87*5.1890047538</f>
        <v>19924141.4631664</v>
      </c>
      <c r="Z87" s="67" t="n">
        <f aca="false">L87*5.5017049523</f>
        <v>6105169.66770155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low_v2_m!D76+temporary_pension_bonus_low!B76</f>
        <v>29489639.8769429</v>
      </c>
      <c r="G88" s="163" t="n">
        <f aca="false">low_v2_m!E76+temporary_pension_bonus_low!B76</f>
        <v>28268966.7346249</v>
      </c>
      <c r="H88" s="67" t="n">
        <f aca="false">F88-J88</f>
        <v>25882789.887566</v>
      </c>
      <c r="I88" s="67" t="n">
        <f aca="false">G88-K88</f>
        <v>24770322.2449292</v>
      </c>
      <c r="J88" s="163" t="n">
        <f aca="false">low_v2_m!J76</f>
        <v>3606849.98937695</v>
      </c>
      <c r="K88" s="163" t="n">
        <f aca="false">low_v2_m!K76</f>
        <v>3498644.48969564</v>
      </c>
      <c r="L88" s="67" t="n">
        <f aca="false">H88-I88</f>
        <v>1112467.64263674</v>
      </c>
      <c r="M88" s="67" t="n">
        <f aca="false">J88-K88</f>
        <v>108205.499681308</v>
      </c>
      <c r="N88" s="163" t="n">
        <f aca="false">SUM(low_v5_m!C76:J76)</f>
        <v>3817206.67664823</v>
      </c>
      <c r="O88" s="7"/>
      <c r="P88" s="7"/>
      <c r="Q88" s="67" t="n">
        <f aca="false">I88*5.5017049523</f>
        <v>136279004.564994</v>
      </c>
      <c r="R88" s="67"/>
      <c r="S88" s="67"/>
      <c r="T88" s="7"/>
      <c r="U88" s="7"/>
      <c r="V88" s="67" t="n">
        <f aca="false">K88*5.5017049523</f>
        <v>19248509.7152956</v>
      </c>
      <c r="W88" s="67" t="n">
        <f aca="false">M88*5.5017049523</f>
        <v>595314.733462748</v>
      </c>
      <c r="X88" s="67" t="n">
        <f aca="false">N88*5.1890047538+L88*5.5017049523</f>
        <v>25927972.3301329</v>
      </c>
      <c r="Y88" s="67" t="n">
        <f aca="false">N88*5.1890047538</f>
        <v>19807503.5913648</v>
      </c>
      <c r="Z88" s="67" t="n">
        <f aca="false">L88*5.5017049523</f>
        <v>6120468.73876807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low_v2_m!D77+temporary_pension_bonus_low!B77</f>
        <v>29667427.3214672</v>
      </c>
      <c r="G89" s="163" t="n">
        <f aca="false">low_v2_m!E77+temporary_pension_bonus_low!B77</f>
        <v>28439019.8265913</v>
      </c>
      <c r="H89" s="67" t="n">
        <f aca="false">F89-J89</f>
        <v>25974699.1759199</v>
      </c>
      <c r="I89" s="67" t="n">
        <f aca="false">G89-K89</f>
        <v>24857073.5254105</v>
      </c>
      <c r="J89" s="163" t="n">
        <f aca="false">low_v2_m!J77</f>
        <v>3692728.14554724</v>
      </c>
      <c r="K89" s="163" t="n">
        <f aca="false">low_v2_m!K77</f>
        <v>3581946.30118082</v>
      </c>
      <c r="L89" s="67" t="n">
        <f aca="false">H89-I89</f>
        <v>1117625.65050947</v>
      </c>
      <c r="M89" s="67" t="n">
        <f aca="false">J89-K89</f>
        <v>110781.844366417</v>
      </c>
      <c r="N89" s="163" t="n">
        <f aca="false">SUM(low_v5_m!C77:J77)</f>
        <v>3866715.88480648</v>
      </c>
      <c r="O89" s="7"/>
      <c r="P89" s="7"/>
      <c r="Q89" s="67" t="n">
        <f aca="false">I89*5.5017049523</f>
        <v>136756284.514436</v>
      </c>
      <c r="R89" s="67"/>
      <c r="S89" s="67"/>
      <c r="T89" s="7"/>
      <c r="U89" s="7"/>
      <c r="V89" s="67" t="n">
        <f aca="false">K89*5.5017049523</f>
        <v>19706811.7040792</v>
      </c>
      <c r="W89" s="67" t="n">
        <f aca="false">M89*5.5017049523</f>
        <v>609489.021775646</v>
      </c>
      <c r="X89" s="67" t="n">
        <f aca="false">N89*5.1890047538+L89*5.5017049523</f>
        <v>26213253.6840802</v>
      </c>
      <c r="Y89" s="67" t="n">
        <f aca="false">N89*5.1890047538</f>
        <v>20064407.1078548</v>
      </c>
      <c r="Z89" s="67" t="n">
        <f aca="false">L89*5.5017049523</f>
        <v>6148846.57622544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low_v2_m!D78+temporary_pension_bonus_low!B78</f>
        <v>29802926.0553445</v>
      </c>
      <c r="G90" s="161" t="n">
        <f aca="false">low_v2_m!E78+temporary_pension_bonus_low!B78</f>
        <v>28568778.1183705</v>
      </c>
      <c r="H90" s="8" t="n">
        <f aca="false">F90-J90</f>
        <v>25994875.8665827</v>
      </c>
      <c r="I90" s="8" t="n">
        <f aca="false">G90-K90</f>
        <v>24874969.4352716</v>
      </c>
      <c r="J90" s="161" t="n">
        <f aca="false">low_v2_m!J78</f>
        <v>3808050.18876181</v>
      </c>
      <c r="K90" s="161" t="n">
        <f aca="false">low_v2_m!K78</f>
        <v>3693808.68309895</v>
      </c>
      <c r="L90" s="8" t="n">
        <f aca="false">H90-I90</f>
        <v>1119906.43131118</v>
      </c>
      <c r="M90" s="8" t="n">
        <f aca="false">J90-K90</f>
        <v>114241.505662854</v>
      </c>
      <c r="N90" s="161" t="n">
        <f aca="false">SUM(low_v5_m!C78:J78)</f>
        <v>4653598.53090222</v>
      </c>
      <c r="O90" s="5"/>
      <c r="P90" s="5"/>
      <c r="Q90" s="8" t="n">
        <f aca="false">I90*5.5017049523</f>
        <v>136854742.530345</v>
      </c>
      <c r="R90" s="8"/>
      <c r="S90" s="8"/>
      <c r="T90" s="5"/>
      <c r="U90" s="5"/>
      <c r="V90" s="8" t="n">
        <f aca="false">K90*5.5017049523</f>
        <v>20322245.5246543</v>
      </c>
      <c r="W90" s="8" t="n">
        <f aca="false">M90*5.5017049523</f>
        <v>628523.057463531</v>
      </c>
      <c r="X90" s="8" t="n">
        <f aca="false">N90*5.1890047538+L90*5.5017049523</f>
        <v>30308939.6583856</v>
      </c>
      <c r="Y90" s="8" t="n">
        <f aca="false">N90*5.1890047538</f>
        <v>24147544.8991283</v>
      </c>
      <c r="Z90" s="8" t="n">
        <f aca="false">L90*5.5017049523</f>
        <v>6161394.75925731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low_v2_m!D79+temporary_pension_bonus_low!B79</f>
        <v>29818532.6403069</v>
      </c>
      <c r="G91" s="163" t="n">
        <f aca="false">low_v2_m!E79+temporary_pension_bonus_low!B79</f>
        <v>28584384.3721819</v>
      </c>
      <c r="H91" s="67" t="n">
        <f aca="false">F91-J91</f>
        <v>25997776.0856398</v>
      </c>
      <c r="I91" s="67" t="n">
        <f aca="false">G91-K91</f>
        <v>24878250.5141548</v>
      </c>
      <c r="J91" s="163" t="n">
        <f aca="false">low_v2_m!J79</f>
        <v>3820756.55466707</v>
      </c>
      <c r="K91" s="163" t="n">
        <f aca="false">low_v2_m!K79</f>
        <v>3706133.85802706</v>
      </c>
      <c r="L91" s="67" t="n">
        <f aca="false">H91-I91</f>
        <v>1119525.57148501</v>
      </c>
      <c r="M91" s="67" t="n">
        <f aca="false">J91-K91</f>
        <v>114622.696640012</v>
      </c>
      <c r="N91" s="163" t="n">
        <f aca="false">SUM(low_v5_m!C79:J79)</f>
        <v>3816346.81296173</v>
      </c>
      <c r="O91" s="7"/>
      <c r="P91" s="7"/>
      <c r="Q91" s="67" t="n">
        <f aca="false">I91*5.5017049523</f>
        <v>136872794.058286</v>
      </c>
      <c r="R91" s="67"/>
      <c r="S91" s="67"/>
      <c r="T91" s="7"/>
      <c r="U91" s="7"/>
      <c r="V91" s="67" t="n">
        <f aca="false">K91*5.5017049523</f>
        <v>20390055.0005942</v>
      </c>
      <c r="W91" s="67" t="n">
        <f aca="false">M91*5.5017049523</f>
        <v>630620.257750336</v>
      </c>
      <c r="X91" s="67" t="n">
        <f aca="false">N91*5.1890047538+L91*5.5017049523</f>
        <v>25962341.1354735</v>
      </c>
      <c r="Y91" s="67" t="n">
        <f aca="false">N91*5.1890047538</f>
        <v>19803041.7546079</v>
      </c>
      <c r="Z91" s="67" t="n">
        <f aca="false">L91*5.5017049523</f>
        <v>6159299.38086556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low_v2_m!D80+temporary_pension_bonus_low!B80</f>
        <v>29907670.3371441</v>
      </c>
      <c r="G92" s="163" t="n">
        <f aca="false">low_v2_m!E80+temporary_pension_bonus_low!B80</f>
        <v>28669729.184595</v>
      </c>
      <c r="H92" s="67" t="n">
        <f aca="false">F92-J92</f>
        <v>26036659.4142863</v>
      </c>
      <c r="I92" s="67" t="n">
        <f aca="false">G92-K92</f>
        <v>24914848.5894229</v>
      </c>
      <c r="J92" s="163" t="n">
        <f aca="false">low_v2_m!J80</f>
        <v>3871010.9228578</v>
      </c>
      <c r="K92" s="163" t="n">
        <f aca="false">low_v2_m!K80</f>
        <v>3754880.59517207</v>
      </c>
      <c r="L92" s="67" t="n">
        <f aca="false">H92-I92</f>
        <v>1121810.8248634</v>
      </c>
      <c r="M92" s="67" t="n">
        <f aca="false">J92-K92</f>
        <v>116130.327685734</v>
      </c>
      <c r="N92" s="163" t="n">
        <f aca="false">SUM(low_v5_m!C80:J80)</f>
        <v>3748597.0697724</v>
      </c>
      <c r="O92" s="7"/>
      <c r="P92" s="7"/>
      <c r="Q92" s="67" t="n">
        <f aca="false">I92*5.5017049523</f>
        <v>137074145.870233</v>
      </c>
      <c r="R92" s="67"/>
      <c r="S92" s="67"/>
      <c r="T92" s="7"/>
      <c r="U92" s="7"/>
      <c r="V92" s="67" t="n">
        <f aca="false">K92*5.5017049523</f>
        <v>20658245.1657533</v>
      </c>
      <c r="W92" s="67" t="n">
        <f aca="false">M92*5.5017049523</f>
        <v>638914.798940826</v>
      </c>
      <c r="X92" s="67" t="n">
        <f aca="false">N92*5.1890047538+L92*5.5017049523</f>
        <v>25623360.1858244</v>
      </c>
      <c r="Y92" s="67" t="n">
        <f aca="false">N92*5.1890047538</f>
        <v>19451488.0151297</v>
      </c>
      <c r="Z92" s="67" t="n">
        <f aca="false">L92*5.5017049523</f>
        <v>6171872.1706947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low_v2_m!D81+temporary_pension_bonus_low!B81</f>
        <v>30007888.7819239</v>
      </c>
      <c r="G93" s="163" t="n">
        <f aca="false">low_v2_m!E81+temporary_pension_bonus_low!B81</f>
        <v>28766726.0738361</v>
      </c>
      <c r="H93" s="67" t="n">
        <f aca="false">F93-J93</f>
        <v>26056220.8694542</v>
      </c>
      <c r="I93" s="67" t="n">
        <f aca="false">G93-K93</f>
        <v>24933608.1987405</v>
      </c>
      <c r="J93" s="163" t="n">
        <f aca="false">low_v2_m!J81</f>
        <v>3951667.91246967</v>
      </c>
      <c r="K93" s="163" t="n">
        <f aca="false">low_v2_m!K81</f>
        <v>3833117.87509558</v>
      </c>
      <c r="L93" s="67" t="n">
        <f aca="false">H93-I93</f>
        <v>1122612.67071371</v>
      </c>
      <c r="M93" s="67" t="n">
        <f aca="false">J93-K93</f>
        <v>118550.03737409</v>
      </c>
      <c r="N93" s="163" t="n">
        <f aca="false">SUM(low_v5_m!C81:J81)</f>
        <v>3795382.66439909</v>
      </c>
      <c r="O93" s="7"/>
      <c r="P93" s="7"/>
      <c r="Q93" s="67" t="n">
        <f aca="false">I93*5.5017049523</f>
        <v>137177355.705719</v>
      </c>
      <c r="R93" s="67"/>
      <c r="S93" s="67"/>
      <c r="T93" s="7"/>
      <c r="U93" s="7"/>
      <c r="V93" s="67" t="n">
        <f aca="false">K93*5.5017049523</f>
        <v>21088683.596163</v>
      </c>
      <c r="W93" s="67" t="n">
        <f aca="false">M93*5.5017049523</f>
        <v>652227.327716381</v>
      </c>
      <c r="X93" s="67" t="n">
        <f aca="false">N93*5.1890047538+L93*5.5017049523</f>
        <v>25870542.3780373</v>
      </c>
      <c r="Y93" s="67" t="n">
        <f aca="false">N93*5.1890047538</f>
        <v>19694258.688057</v>
      </c>
      <c r="Z93" s="67" t="n">
        <f aca="false">L93*5.5017049523</f>
        <v>6176283.68998036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low_v2_m!D82+temporary_pension_bonus_low!B82</f>
        <v>30160910.050734</v>
      </c>
      <c r="G94" s="161" t="n">
        <f aca="false">low_v2_m!E82+temporary_pension_bonus_low!B82</f>
        <v>28914312.4379419</v>
      </c>
      <c r="H94" s="8" t="n">
        <f aca="false">F94-J94</f>
        <v>26098610.9493987</v>
      </c>
      <c r="I94" s="8" t="n">
        <f aca="false">G94-K94</f>
        <v>24973882.3096466</v>
      </c>
      <c r="J94" s="161" t="n">
        <f aca="false">low_v2_m!J82</f>
        <v>4062299.10133529</v>
      </c>
      <c r="K94" s="161" t="n">
        <f aca="false">low_v2_m!K82</f>
        <v>3940430.12829523</v>
      </c>
      <c r="L94" s="8" t="n">
        <f aca="false">H94-I94</f>
        <v>1124728.63975208</v>
      </c>
      <c r="M94" s="8" t="n">
        <f aca="false">J94-K94</f>
        <v>121868.97304006</v>
      </c>
      <c r="N94" s="161" t="n">
        <f aca="false">SUM(low_v5_m!C82:J82)</f>
        <v>4539271.29613541</v>
      </c>
      <c r="O94" s="5"/>
      <c r="P94" s="5"/>
      <c r="Q94" s="8" t="n">
        <f aca="false">I94*5.5017049523</f>
        <v>137398931.98114</v>
      </c>
      <c r="R94" s="8"/>
      <c r="S94" s="8"/>
      <c r="T94" s="5"/>
      <c r="U94" s="5"/>
      <c r="V94" s="8" t="n">
        <f aca="false">K94*5.5017049523</f>
        <v>21679083.951034</v>
      </c>
      <c r="W94" s="8" t="n">
        <f aca="false">M94*5.5017049523</f>
        <v>670487.132506212</v>
      </c>
      <c r="X94" s="8" t="n">
        <f aca="false">N94*5.1890047538+L94*5.5017049523</f>
        <v>29742225.4617522</v>
      </c>
      <c r="Y94" s="8" t="n">
        <f aca="false">N94*5.1890047538</f>
        <v>23554300.3344345</v>
      </c>
      <c r="Z94" s="8" t="n">
        <f aca="false">L94*5.5017049523</f>
        <v>6187925.12731766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low_v2_m!D83+temporary_pension_bonus_low!B83</f>
        <v>30438526.7833852</v>
      </c>
      <c r="G95" s="163" t="n">
        <f aca="false">low_v2_m!E83+temporary_pension_bonus_low!B83</f>
        <v>29180550.8837693</v>
      </c>
      <c r="H95" s="67" t="n">
        <f aca="false">F95-J95</f>
        <v>26270670.4648492</v>
      </c>
      <c r="I95" s="67" t="n">
        <f aca="false">G95-K95</f>
        <v>25137730.2547893</v>
      </c>
      <c r="J95" s="163" t="n">
        <f aca="false">low_v2_m!J83</f>
        <v>4167856.31853603</v>
      </c>
      <c r="K95" s="163" t="n">
        <f aca="false">low_v2_m!K83</f>
        <v>4042820.62897995</v>
      </c>
      <c r="L95" s="67" t="n">
        <f aca="false">H95-I95</f>
        <v>1132940.21005984</v>
      </c>
      <c r="M95" s="67" t="n">
        <f aca="false">J95-K95</f>
        <v>125035.689556082</v>
      </c>
      <c r="N95" s="163" t="n">
        <f aca="false">SUM(low_v5_m!C83:J83)</f>
        <v>3766524.71765131</v>
      </c>
      <c r="O95" s="7"/>
      <c r="P95" s="7"/>
      <c r="Q95" s="67" t="n">
        <f aca="false">I95*5.5017049523</f>
        <v>138300375.032356</v>
      </c>
      <c r="R95" s="67"/>
      <c r="S95" s="67"/>
      <c r="T95" s="7"/>
      <c r="U95" s="7"/>
      <c r="V95" s="67" t="n">
        <f aca="false">K95*5.5017049523</f>
        <v>22242406.2757196</v>
      </c>
      <c r="W95" s="67" t="n">
        <f aca="false">M95*5.5017049523</f>
        <v>687909.472444941</v>
      </c>
      <c r="X95" s="67" t="n">
        <f aca="false">N95*5.1890047538+L95*5.5017049523</f>
        <v>25777617.4295439</v>
      </c>
      <c r="Y95" s="67" t="n">
        <f aca="false">N95*5.1890047538</f>
        <v>19544514.6651978</v>
      </c>
      <c r="Z95" s="67" t="n">
        <f aca="false">L95*5.5017049523</f>
        <v>6233102.76434605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low_v2_m!D84+temporary_pension_bonus_low!B84</f>
        <v>30577042.0985495</v>
      </c>
      <c r="G96" s="163" t="n">
        <f aca="false">low_v2_m!E84+temporary_pension_bonus_low!B84</f>
        <v>29313547.0451552</v>
      </c>
      <c r="H96" s="67" t="n">
        <f aca="false">F96-J96</f>
        <v>26365295.5128095</v>
      </c>
      <c r="I96" s="67" t="n">
        <f aca="false">G96-K96</f>
        <v>25228152.8569874</v>
      </c>
      <c r="J96" s="163" t="n">
        <f aca="false">low_v2_m!J84</f>
        <v>4211746.58574002</v>
      </c>
      <c r="K96" s="163" t="n">
        <f aca="false">low_v2_m!K84</f>
        <v>4085394.18816782</v>
      </c>
      <c r="L96" s="67" t="n">
        <f aca="false">H96-I96</f>
        <v>1137142.65582215</v>
      </c>
      <c r="M96" s="67" t="n">
        <f aca="false">J96-K96</f>
        <v>126352.397572201</v>
      </c>
      <c r="N96" s="163" t="n">
        <f aca="false">SUM(low_v5_m!C84:J84)</f>
        <v>3775564.01054809</v>
      </c>
      <c r="O96" s="7"/>
      <c r="P96" s="7"/>
      <c r="Q96" s="67" t="n">
        <f aca="false">I96*5.5017049523</f>
        <v>138797853.510669</v>
      </c>
      <c r="R96" s="67"/>
      <c r="S96" s="67"/>
      <c r="T96" s="7"/>
      <c r="U96" s="7"/>
      <c r="V96" s="67" t="n">
        <f aca="false">K96*5.5017049523</f>
        <v>22476633.4371405</v>
      </c>
      <c r="W96" s="67" t="n">
        <f aca="false">M96*5.5017049523</f>
        <v>695153.611457958</v>
      </c>
      <c r="X96" s="67" t="n">
        <f aca="false">N96*5.1890047538+L96*5.5017049523</f>
        <v>25847642.9800185</v>
      </c>
      <c r="Y96" s="67" t="n">
        <f aca="false">N96*5.1890047538</f>
        <v>19591419.5990102</v>
      </c>
      <c r="Z96" s="67" t="n">
        <f aca="false">L96*5.5017049523</f>
        <v>6256223.38100828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low_v2_m!D85+temporary_pension_bonus_low!B85</f>
        <v>30749765.016846</v>
      </c>
      <c r="G97" s="163" t="n">
        <f aca="false">low_v2_m!E85+temporary_pension_bonus_low!B85</f>
        <v>29478043.6794163</v>
      </c>
      <c r="H97" s="67" t="n">
        <f aca="false">F97-J97</f>
        <v>26450209.2272567</v>
      </c>
      <c r="I97" s="67" t="n">
        <f aca="false">G97-K97</f>
        <v>25307474.5635146</v>
      </c>
      <c r="J97" s="163" t="n">
        <f aca="false">low_v2_m!J85</f>
        <v>4299555.78958937</v>
      </c>
      <c r="K97" s="163" t="n">
        <f aca="false">low_v2_m!K85</f>
        <v>4170569.11590169</v>
      </c>
      <c r="L97" s="67" t="n">
        <f aca="false">H97-I97</f>
        <v>1142734.66374201</v>
      </c>
      <c r="M97" s="67" t="n">
        <f aca="false">J97-K97</f>
        <v>128986.673687681</v>
      </c>
      <c r="N97" s="163" t="n">
        <f aca="false">SUM(low_v5_m!C85:J85)</f>
        <v>3768556.16669151</v>
      </c>
      <c r="O97" s="7"/>
      <c r="P97" s="7"/>
      <c r="Q97" s="67" t="n">
        <f aca="false">I97*5.5017049523</f>
        <v>139234258.136295</v>
      </c>
      <c r="R97" s="67"/>
      <c r="S97" s="67"/>
      <c r="T97" s="7"/>
      <c r="U97" s="7"/>
      <c r="V97" s="67" t="n">
        <f aca="false">K97*5.5017049523</f>
        <v>22945240.7588658</v>
      </c>
      <c r="W97" s="67" t="n">
        <f aca="false">M97*5.5017049523</f>
        <v>709646.621408219</v>
      </c>
      <c r="X97" s="67" t="n">
        <f aca="false">N97*5.1890047538+L97*5.5017049523</f>
        <v>25842044.8225988</v>
      </c>
      <c r="Y97" s="67" t="n">
        <f aca="false">N97*5.1890047538</f>
        <v>19555055.8639246</v>
      </c>
      <c r="Z97" s="67" t="n">
        <f aca="false">L97*5.5017049523</f>
        <v>6286988.95867427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low_v2_m!D86+temporary_pension_bonus_low!B86</f>
        <v>30794218.0291787</v>
      </c>
      <c r="G98" s="161" t="n">
        <f aca="false">low_v2_m!E86+temporary_pension_bonus_low!B86</f>
        <v>29521823.446071</v>
      </c>
      <c r="H98" s="8" t="n">
        <f aca="false">F98-J98</f>
        <v>26384794.5336798</v>
      </c>
      <c r="I98" s="8" t="n">
        <f aca="false">G98-K98</f>
        <v>25244682.6554371</v>
      </c>
      <c r="J98" s="161" t="n">
        <f aca="false">low_v2_m!J86</f>
        <v>4409423.49549885</v>
      </c>
      <c r="K98" s="161" t="n">
        <f aca="false">low_v2_m!K86</f>
        <v>4277140.79063388</v>
      </c>
      <c r="L98" s="8" t="n">
        <f aca="false">H98-I98</f>
        <v>1140111.87824274</v>
      </c>
      <c r="M98" s="8" t="n">
        <f aca="false">J98-K98</f>
        <v>132282.704864966</v>
      </c>
      <c r="N98" s="161" t="n">
        <f aca="false">SUM(low_v5_m!C86:J86)</f>
        <v>4569545.94569922</v>
      </c>
      <c r="O98" s="5"/>
      <c r="P98" s="5"/>
      <c r="Q98" s="8" t="n">
        <f aca="false">I98*5.5017049523</f>
        <v>138888795.58466</v>
      </c>
      <c r="R98" s="8"/>
      <c r="S98" s="8"/>
      <c r="T98" s="5"/>
      <c r="U98" s="5"/>
      <c r="V98" s="8" t="n">
        <f aca="false">K98*5.5017049523</f>
        <v>23531566.6695148</v>
      </c>
      <c r="W98" s="8" t="n">
        <f aca="false">M98*5.5017049523</f>
        <v>727780.412459221</v>
      </c>
      <c r="X98" s="8" t="n">
        <f aca="false">N98*5.1890047538+L98*5.5017049523</f>
        <v>29983954.8016449</v>
      </c>
      <c r="Y98" s="8" t="n">
        <f aca="false">N98*5.1890047538</f>
        <v>23711395.6349408</v>
      </c>
      <c r="Z98" s="8" t="n">
        <f aca="false">L98*5.5017049523</f>
        <v>6272559.16670413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low_v2_m!D87+temporary_pension_bonus_low!B87</f>
        <v>30930242.7940529</v>
      </c>
      <c r="G99" s="163" t="n">
        <f aca="false">low_v2_m!E87+temporary_pension_bonus_low!B87</f>
        <v>29652089.5714992</v>
      </c>
      <c r="H99" s="67" t="n">
        <f aca="false">F99-J99</f>
        <v>26458969.8019531</v>
      </c>
      <c r="I99" s="67" t="n">
        <f aca="false">G99-K99</f>
        <v>25314954.7691624</v>
      </c>
      <c r="J99" s="163" t="n">
        <f aca="false">low_v2_m!J87</f>
        <v>4471272.99209974</v>
      </c>
      <c r="K99" s="163" t="n">
        <f aca="false">low_v2_m!K87</f>
        <v>4337134.80233675</v>
      </c>
      <c r="L99" s="67" t="n">
        <f aca="false">H99-I99</f>
        <v>1144015.03279072</v>
      </c>
      <c r="M99" s="67" t="n">
        <f aca="false">J99-K99</f>
        <v>134138.189762993</v>
      </c>
      <c r="N99" s="163" t="n">
        <f aca="false">SUM(low_v5_m!C87:J87)</f>
        <v>3794807.31662149</v>
      </c>
      <c r="O99" s="7"/>
      <c r="P99" s="7"/>
      <c r="Q99" s="67" t="n">
        <f aca="false">I99*5.5017049523</f>
        <v>139275412.020751</v>
      </c>
      <c r="R99" s="67"/>
      <c r="S99" s="67"/>
      <c r="T99" s="7"/>
      <c r="U99" s="7"/>
      <c r="V99" s="67" t="n">
        <f aca="false">K99*5.5017049523</f>
        <v>23861636.0208088</v>
      </c>
      <c r="W99" s="67" t="n">
        <f aca="false">M99*5.5017049523</f>
        <v>737988.742911615</v>
      </c>
      <c r="X99" s="67" t="n">
        <f aca="false">N99*5.1890047538+L99*5.5017049523</f>
        <v>25985306.3771143</v>
      </c>
      <c r="Y99" s="67" t="n">
        <f aca="false">N99*5.1890047538</f>
        <v>19691273.2057039</v>
      </c>
      <c r="Z99" s="67" t="n">
        <f aca="false">L99*5.5017049523</f>
        <v>6294033.17141033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low_v2_m!D88+temporary_pension_bonus_low!B88</f>
        <v>31048468.8137828</v>
      </c>
      <c r="G100" s="163" t="n">
        <f aca="false">low_v2_m!E88+temporary_pension_bonus_low!B88</f>
        <v>29765120.7776132</v>
      </c>
      <c r="H100" s="67" t="n">
        <f aca="false">F100-J100</f>
        <v>26527085.1204446</v>
      </c>
      <c r="I100" s="67" t="n">
        <f aca="false">G100-K100</f>
        <v>25379378.5950752</v>
      </c>
      <c r="J100" s="163" t="n">
        <f aca="false">low_v2_m!J88</f>
        <v>4521383.69333814</v>
      </c>
      <c r="K100" s="163" t="n">
        <f aca="false">low_v2_m!K88</f>
        <v>4385742.182538</v>
      </c>
      <c r="L100" s="67" t="n">
        <f aca="false">H100-I100</f>
        <v>1147706.52536945</v>
      </c>
      <c r="M100" s="67" t="n">
        <f aca="false">J100-K100</f>
        <v>135641.510800144</v>
      </c>
      <c r="N100" s="163" t="n">
        <f aca="false">SUM(low_v5_m!C88:J88)</f>
        <v>3812678.4700908</v>
      </c>
      <c r="O100" s="7"/>
      <c r="P100" s="7"/>
      <c r="Q100" s="67" t="n">
        <f aca="false">I100*5.5017049523</f>
        <v>139629852.902822</v>
      </c>
      <c r="R100" s="67"/>
      <c r="S100" s="67"/>
      <c r="T100" s="7"/>
      <c r="U100" s="7"/>
      <c r="V100" s="67" t="n">
        <f aca="false">K100*5.5017049523</f>
        <v>24129059.4851803</v>
      </c>
      <c r="W100" s="67" t="n">
        <f aca="false">M100*5.5017049523</f>
        <v>746259.571706605</v>
      </c>
      <c r="X100" s="67" t="n">
        <f aca="false">N100*5.1890047538+L100*5.5017049523</f>
        <v>26098349.3804242</v>
      </c>
      <c r="Y100" s="67" t="n">
        <f aca="false">N100*5.1890047538</f>
        <v>19784006.7060121</v>
      </c>
      <c r="Z100" s="67" t="n">
        <f aca="false">L100*5.5017049523</f>
        <v>6314342.67441211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low_v2_m!D89+temporary_pension_bonus_low!B89</f>
        <v>31231144.8541458</v>
      </c>
      <c r="G101" s="163" t="n">
        <f aca="false">low_v2_m!E89+temporary_pension_bonus_low!B89</f>
        <v>29940908.2272256</v>
      </c>
      <c r="H101" s="67" t="n">
        <f aca="false">F101-J101</f>
        <v>26574858.331989</v>
      </c>
      <c r="I101" s="67" t="n">
        <f aca="false">G101-K101</f>
        <v>25424310.3007335</v>
      </c>
      <c r="J101" s="163" t="n">
        <f aca="false">low_v2_m!J89</f>
        <v>4656286.52215676</v>
      </c>
      <c r="K101" s="163" t="n">
        <f aca="false">low_v2_m!K89</f>
        <v>4516597.92649205</v>
      </c>
      <c r="L101" s="67" t="n">
        <f aca="false">H101-I101</f>
        <v>1150548.03125552</v>
      </c>
      <c r="M101" s="67" t="n">
        <f aca="false">J101-K101</f>
        <v>139688.595664702</v>
      </c>
      <c r="N101" s="163" t="n">
        <f aca="false">SUM(low_v5_m!C89:J89)</f>
        <v>3802948.667749</v>
      </c>
      <c r="O101" s="7"/>
      <c r="P101" s="7"/>
      <c r="Q101" s="67" t="n">
        <f aca="false">I101*5.5017049523</f>
        <v>139877053.890357</v>
      </c>
      <c r="R101" s="67"/>
      <c r="S101" s="67"/>
      <c r="T101" s="7"/>
      <c r="U101" s="7"/>
      <c r="V101" s="67" t="n">
        <f aca="false">K101*5.5017049523</f>
        <v>24848989.1797292</v>
      </c>
      <c r="W101" s="67" t="n">
        <f aca="false">M101*5.5017049523</f>
        <v>768525.438548325</v>
      </c>
      <c r="X101" s="67" t="n">
        <f aca="false">N101*5.1890047538+L101*5.5017049523</f>
        <v>26063494.5168245</v>
      </c>
      <c r="Y101" s="67" t="n">
        <f aca="false">N101*5.1890047538</f>
        <v>19733518.7154069</v>
      </c>
      <c r="Z101" s="67" t="n">
        <f aca="false">L101*5.5017049523</f>
        <v>6329975.80141752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low_v2_m!D90+temporary_pension_bonus_low!B90</f>
        <v>31347880.8285695</v>
      </c>
      <c r="G102" s="161" t="n">
        <f aca="false">low_v2_m!E90+temporary_pension_bonus_low!B90</f>
        <v>30051600.1020103</v>
      </c>
      <c r="H102" s="8" t="n">
        <f aca="false">F102-J102</f>
        <v>26620299.8339361</v>
      </c>
      <c r="I102" s="8" t="n">
        <f aca="false">G102-K102</f>
        <v>25465846.5372159</v>
      </c>
      <c r="J102" s="161" t="n">
        <f aca="false">low_v2_m!J90</f>
        <v>4727580.99463338</v>
      </c>
      <c r="K102" s="161" t="n">
        <f aca="false">low_v2_m!K90</f>
        <v>4585753.56479438</v>
      </c>
      <c r="L102" s="8" t="n">
        <f aca="false">H102-I102</f>
        <v>1154453.29672017</v>
      </c>
      <c r="M102" s="8" t="n">
        <f aca="false">J102-K102</f>
        <v>141827.429839</v>
      </c>
      <c r="N102" s="161" t="n">
        <f aca="false">SUM(low_v5_m!C90:J90)</f>
        <v>4592344.44851998</v>
      </c>
      <c r="O102" s="5"/>
      <c r="P102" s="5"/>
      <c r="Q102" s="8" t="n">
        <f aca="false">I102*5.5017049523</f>
        <v>140105574.008313</v>
      </c>
      <c r="R102" s="8"/>
      <c r="S102" s="8"/>
      <c r="T102" s="5"/>
      <c r="U102" s="5"/>
      <c r="V102" s="8" t="n">
        <f aca="false">K102*5.5017049523</f>
        <v>25229463.0974566</v>
      </c>
      <c r="W102" s="8" t="n">
        <f aca="false">M102*5.5017049523</f>
        <v>780292.673117208</v>
      </c>
      <c r="X102" s="8" t="n">
        <f aca="false">N102*5.1890047538+L102*5.5017049523</f>
        <v>30181158.5942217</v>
      </c>
      <c r="Y102" s="8" t="n">
        <f aca="false">N102*5.1890047538</f>
        <v>23829697.1744572</v>
      </c>
      <c r="Z102" s="8" t="n">
        <f aca="false">L102*5.5017049523</f>
        <v>6351461.41976444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low_v2_m!D91+temporary_pension_bonus_low!B91</f>
        <v>31537229.2277997</v>
      </c>
      <c r="G103" s="163" t="n">
        <f aca="false">low_v2_m!E91+temporary_pension_bonus_low!B91</f>
        <v>30234042.3819947</v>
      </c>
      <c r="H103" s="67" t="n">
        <f aca="false">F103-J103</f>
        <v>26670557.7642301</v>
      </c>
      <c r="I103" s="67" t="n">
        <f aca="false">G103-K103</f>
        <v>25513371.0623322</v>
      </c>
      <c r="J103" s="163" t="n">
        <f aca="false">low_v2_m!J91</f>
        <v>4866671.46356958</v>
      </c>
      <c r="K103" s="163" t="n">
        <f aca="false">low_v2_m!K91</f>
        <v>4720671.31966249</v>
      </c>
      <c r="L103" s="67" t="n">
        <f aca="false">H103-I103</f>
        <v>1157186.70189788</v>
      </c>
      <c r="M103" s="67" t="n">
        <f aca="false">J103-K103</f>
        <v>146000.143907088</v>
      </c>
      <c r="N103" s="163" t="n">
        <f aca="false">SUM(low_v5_m!C91:J91)</f>
        <v>3824672.76463157</v>
      </c>
      <c r="O103" s="7"/>
      <c r="P103" s="7"/>
      <c r="Q103" s="67" t="n">
        <f aca="false">I103*5.5017049523</f>
        <v>140367039.923501</v>
      </c>
      <c r="R103" s="67"/>
      <c r="S103" s="67"/>
      <c r="T103" s="7"/>
      <c r="U103" s="7"/>
      <c r="V103" s="67" t="n">
        <f aca="false">K103*5.5017049523</f>
        <v>25971740.7775677</v>
      </c>
      <c r="W103" s="67" t="n">
        <f aca="false">M103*5.5017049523</f>
        <v>803249.714770138</v>
      </c>
      <c r="X103" s="67" t="n">
        <f aca="false">N103*5.1890047538+L103*5.5017049523</f>
        <v>26212744.9659699</v>
      </c>
      <c r="Y103" s="67" t="n">
        <f aca="false">N103*5.1890047538</f>
        <v>19846245.1574026</v>
      </c>
      <c r="Z103" s="67" t="n">
        <f aca="false">L103*5.5017049523</f>
        <v>6366499.80856726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low_v2_m!D92+temporary_pension_bonus_low!B92</f>
        <v>31750926.5665299</v>
      </c>
      <c r="G104" s="163" t="n">
        <f aca="false">low_v2_m!E92+temporary_pension_bonus_low!B92</f>
        <v>30437836.3336357</v>
      </c>
      <c r="H104" s="67" t="n">
        <f aca="false">F104-J104</f>
        <v>26882916.9205127</v>
      </c>
      <c r="I104" s="67" t="n">
        <f aca="false">G104-K104</f>
        <v>25715866.976999</v>
      </c>
      <c r="J104" s="163" t="n">
        <f aca="false">low_v2_m!J92</f>
        <v>4868009.64601726</v>
      </c>
      <c r="K104" s="163" t="n">
        <f aca="false">low_v2_m!K92</f>
        <v>4721969.35663674</v>
      </c>
      <c r="L104" s="67" t="n">
        <f aca="false">H104-I104</f>
        <v>1167049.94351369</v>
      </c>
      <c r="M104" s="67" t="n">
        <f aca="false">J104-K104</f>
        <v>146040.28938052</v>
      </c>
      <c r="N104" s="163" t="n">
        <f aca="false">SUM(low_v5_m!C92:J92)</f>
        <v>3851247.49668696</v>
      </c>
      <c r="O104" s="7"/>
      <c r="P104" s="7"/>
      <c r="Q104" s="67" t="n">
        <f aca="false">I104*5.5017049523</f>
        <v>141481112.700043</v>
      </c>
      <c r="R104" s="67"/>
      <c r="S104" s="67"/>
      <c r="T104" s="7"/>
      <c r="U104" s="7"/>
      <c r="V104" s="67" t="n">
        <f aca="false">K104*5.5017049523</f>
        <v>25978882.1940172</v>
      </c>
      <c r="W104" s="67" t="n">
        <f aca="false">M104*5.5017049523</f>
        <v>803470.58332013</v>
      </c>
      <c r="X104" s="67" t="n">
        <f aca="false">N104*5.1890047538+L104*5.5017049523</f>
        <v>26404906.0221797</v>
      </c>
      <c r="Y104" s="67" t="n">
        <f aca="false">N104*5.1890047538</f>
        <v>19984141.568369</v>
      </c>
      <c r="Z104" s="67" t="n">
        <f aca="false">L104*5.5017049523</f>
        <v>6420764.45381069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low_v2_m!D93+temporary_pension_bonus_low!B93</f>
        <v>31922757.7759307</v>
      </c>
      <c r="G105" s="163" t="n">
        <f aca="false">low_v2_m!E93+temporary_pension_bonus_low!B93</f>
        <v>30602935.7663609</v>
      </c>
      <c r="H105" s="67" t="n">
        <f aca="false">F105-J105</f>
        <v>26951271.4505796</v>
      </c>
      <c r="I105" s="67" t="n">
        <f aca="false">G105-K105</f>
        <v>25780594.0307703</v>
      </c>
      <c r="J105" s="163" t="n">
        <f aca="false">low_v2_m!J93</f>
        <v>4971486.32535108</v>
      </c>
      <c r="K105" s="163" t="n">
        <f aca="false">low_v2_m!K93</f>
        <v>4822341.73559055</v>
      </c>
      <c r="L105" s="67" t="n">
        <f aca="false">H105-I105</f>
        <v>1170677.41980925</v>
      </c>
      <c r="M105" s="67" t="n">
        <f aca="false">J105-K105</f>
        <v>149144.589760534</v>
      </c>
      <c r="N105" s="163" t="n">
        <f aca="false">SUM(low_v5_m!C93:J93)</f>
        <v>3843310.07466954</v>
      </c>
      <c r="O105" s="7"/>
      <c r="P105" s="7"/>
      <c r="Q105" s="67" t="n">
        <f aca="false">I105*5.5017049523</f>
        <v>141837221.852325</v>
      </c>
      <c r="R105" s="67"/>
      <c r="S105" s="67"/>
      <c r="T105" s="7"/>
      <c r="U105" s="7"/>
      <c r="V105" s="67" t="n">
        <f aca="false">K105*5.5017049523</f>
        <v>26531101.4083815</v>
      </c>
      <c r="W105" s="67" t="n">
        <f aca="false">M105*5.5017049523</f>
        <v>820549.528094279</v>
      </c>
      <c r="X105" s="67" t="n">
        <f aca="false">N105*5.1890047538+L105*5.5017049523</f>
        <v>26383676.005898</v>
      </c>
      <c r="Y105" s="67" t="n">
        <f aca="false">N105*5.1890047538</f>
        <v>19942954.2477877</v>
      </c>
      <c r="Z105" s="67" t="n">
        <f aca="false">L105*5.5017049523</f>
        <v>6440721.75811033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low_v2_m!D94+temporary_pension_bonus_low!B94</f>
        <v>32024736.7801052</v>
      </c>
      <c r="G106" s="161" t="n">
        <f aca="false">low_v2_m!E94+temporary_pension_bonus_low!B94</f>
        <v>30701493.2397776</v>
      </c>
      <c r="H106" s="8" t="n">
        <f aca="false">F106-J106</f>
        <v>26992092.2638113</v>
      </c>
      <c r="I106" s="8" t="n">
        <f aca="false">G106-K106</f>
        <v>25819828.0589725</v>
      </c>
      <c r="J106" s="161" t="n">
        <f aca="false">low_v2_m!J94</f>
        <v>5032644.51629397</v>
      </c>
      <c r="K106" s="161" t="n">
        <f aca="false">low_v2_m!K94</f>
        <v>4881665.18080515</v>
      </c>
      <c r="L106" s="8" t="n">
        <f aca="false">H106-I106</f>
        <v>1172264.20483878</v>
      </c>
      <c r="M106" s="8" t="n">
        <f aca="false">J106-K106</f>
        <v>150979.335488818</v>
      </c>
      <c r="N106" s="161" t="n">
        <f aca="false">SUM(low_v5_m!C94:J94)</f>
        <v>4658041.48101943</v>
      </c>
      <c r="O106" s="5"/>
      <c r="P106" s="5"/>
      <c r="Q106" s="8" t="n">
        <f aca="false">I106*5.5017049523</f>
        <v>142053075.899583</v>
      </c>
      <c r="R106" s="8"/>
      <c r="S106" s="8"/>
      <c r="T106" s="5"/>
      <c r="U106" s="5"/>
      <c r="V106" s="8" t="n">
        <f aca="false">K106*5.5017049523</f>
        <v>26857481.5007062</v>
      </c>
      <c r="W106" s="8" t="n">
        <f aca="false">M106*5.5017049523</f>
        <v>830643.757753791</v>
      </c>
      <c r="X106" s="8" t="n">
        <f aca="false">N106*5.1890047538+L106*5.5017049523</f>
        <v>30620051.1695729</v>
      </c>
      <c r="Y106" s="8" t="n">
        <f aca="false">N106*5.1890047538</f>
        <v>24170599.3884074</v>
      </c>
      <c r="Z106" s="8" t="n">
        <f aca="false">L106*5.5017049523</f>
        <v>6449451.78116551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low_v2_m!D95+temporary_pension_bonus_low!B95</f>
        <v>32110570.0680617</v>
      </c>
      <c r="G107" s="163" t="n">
        <f aca="false">low_v2_m!E95+temporary_pension_bonus_low!B95</f>
        <v>30784767.2867893</v>
      </c>
      <c r="H107" s="67" t="n">
        <f aca="false">F107-J107</f>
        <v>26992493.5996948</v>
      </c>
      <c r="I107" s="67" t="n">
        <f aca="false">G107-K107</f>
        <v>25820233.1124733</v>
      </c>
      <c r="J107" s="163" t="n">
        <f aca="false">low_v2_m!J95</f>
        <v>5118076.46836694</v>
      </c>
      <c r="K107" s="163" t="n">
        <f aca="false">low_v2_m!K95</f>
        <v>4964534.17431593</v>
      </c>
      <c r="L107" s="67" t="n">
        <f aca="false">H107-I107</f>
        <v>1172260.48722142</v>
      </c>
      <c r="M107" s="67" t="n">
        <f aca="false">J107-K107</f>
        <v>153542.294051007</v>
      </c>
      <c r="N107" s="163" t="n">
        <f aca="false">SUM(low_v5_m!C95:J95)</f>
        <v>3871869.76601212</v>
      </c>
      <c r="O107" s="7"/>
      <c r="P107" s="7"/>
      <c r="Q107" s="67" t="n">
        <f aca="false">I107*5.5017049523</f>
        <v>142055304.384435</v>
      </c>
      <c r="R107" s="67"/>
      <c r="S107" s="67"/>
      <c r="T107" s="7"/>
      <c r="U107" s="7"/>
      <c r="V107" s="67" t="n">
        <f aca="false">K107*5.5017049523</f>
        <v>27313402.2526966</v>
      </c>
      <c r="W107" s="67" t="n">
        <f aca="false">M107*5.5017049523</f>
        <v>844744.39956793</v>
      </c>
      <c r="X107" s="67" t="n">
        <f aca="false">N107*5.1890047538+L107*5.5017049523</f>
        <v>26540581.9498631</v>
      </c>
      <c r="Y107" s="67" t="n">
        <f aca="false">N107*5.1890047538</f>
        <v>20091150.6219314</v>
      </c>
      <c r="Z107" s="67" t="n">
        <f aca="false">L107*5.5017049523</f>
        <v>6449431.32793172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low_v2_m!D96+temporary_pension_bonus_low!B96</f>
        <v>32164680.054073</v>
      </c>
      <c r="G108" s="163" t="n">
        <f aca="false">low_v2_m!E96+temporary_pension_bonus_low!B96</f>
        <v>30837383.8510425</v>
      </c>
      <c r="H108" s="67" t="n">
        <f aca="false">F108-J108</f>
        <v>26969747.3621488</v>
      </c>
      <c r="I108" s="67" t="n">
        <f aca="false">G108-K108</f>
        <v>25798299.1398759</v>
      </c>
      <c r="J108" s="163" t="n">
        <f aca="false">low_v2_m!J96</f>
        <v>5194932.69192426</v>
      </c>
      <c r="K108" s="163" t="n">
        <f aca="false">low_v2_m!K96</f>
        <v>5039084.71116653</v>
      </c>
      <c r="L108" s="67" t="n">
        <f aca="false">H108-I108</f>
        <v>1171448.22227285</v>
      </c>
      <c r="M108" s="67" t="n">
        <f aca="false">J108-K108</f>
        <v>155847.980757727</v>
      </c>
      <c r="N108" s="163" t="n">
        <f aca="false">SUM(low_v5_m!C96:J96)</f>
        <v>3813308.76142531</v>
      </c>
      <c r="O108" s="7"/>
      <c r="P108" s="7"/>
      <c r="Q108" s="67" t="n">
        <f aca="false">I108*5.5017049523</f>
        <v>141934630.138772</v>
      </c>
      <c r="R108" s="67"/>
      <c r="S108" s="67"/>
      <c r="T108" s="7"/>
      <c r="U108" s="7"/>
      <c r="V108" s="67" t="n">
        <f aca="false">K108*5.5017049523</f>
        <v>27723557.3104841</v>
      </c>
      <c r="W108" s="67" t="n">
        <f aca="false">M108*5.5017049523</f>
        <v>857429.607540743</v>
      </c>
      <c r="X108" s="67" t="n">
        <f aca="false">N108*5.1890047538+L108*5.5017049523</f>
        <v>26232239.7765847</v>
      </c>
      <c r="Y108" s="67" t="n">
        <f aca="false">N108*5.1890047538</f>
        <v>19787277.2907431</v>
      </c>
      <c r="Z108" s="67" t="n">
        <f aca="false">L108*5.5017049523</f>
        <v>6444962.48584155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low_v2_m!D97+temporary_pension_bonus_low!B97</f>
        <v>32366482.8467551</v>
      </c>
      <c r="G109" s="163" t="n">
        <f aca="false">low_v2_m!E97+temporary_pension_bonus_low!B97</f>
        <v>31031211.7440011</v>
      </c>
      <c r="H109" s="67" t="n">
        <f aca="false">F109-J109</f>
        <v>27077689.986026</v>
      </c>
      <c r="I109" s="67" t="n">
        <f aca="false">G109-K109</f>
        <v>25901082.6690939</v>
      </c>
      <c r="J109" s="163" t="n">
        <f aca="false">low_v2_m!J97</f>
        <v>5288792.86072917</v>
      </c>
      <c r="K109" s="163" t="n">
        <f aca="false">low_v2_m!K97</f>
        <v>5130129.07490729</v>
      </c>
      <c r="L109" s="67" t="n">
        <f aca="false">H109-I109</f>
        <v>1176607.31693211</v>
      </c>
      <c r="M109" s="67" t="n">
        <f aca="false">J109-K109</f>
        <v>158663.785821876</v>
      </c>
      <c r="N109" s="163" t="n">
        <f aca="false">SUM(low_v5_m!C97:J97)</f>
        <v>3836485.81909934</v>
      </c>
      <c r="O109" s="7"/>
      <c r="P109" s="7"/>
      <c r="Q109" s="67" t="n">
        <f aca="false">I109*5.5017049523</f>
        <v>142500114.790485</v>
      </c>
      <c r="R109" s="67"/>
      <c r="S109" s="67"/>
      <c r="T109" s="7"/>
      <c r="U109" s="7"/>
      <c r="V109" s="67" t="n">
        <f aca="false">K109*5.5017049523</f>
        <v>28224456.5373557</v>
      </c>
      <c r="W109" s="67" t="n">
        <f aca="false">M109*5.5017049523</f>
        <v>872921.336206879</v>
      </c>
      <c r="X109" s="67" t="n">
        <f aca="false">N109*5.1890047538+L109*5.5017049523</f>
        <v>26380889.4556706</v>
      </c>
      <c r="Y109" s="67" t="n">
        <f aca="false">N109*5.1890047538</f>
        <v>19907543.1531927</v>
      </c>
      <c r="Z109" s="67" t="n">
        <f aca="false">L109*5.5017049523</f>
        <v>6473346.30247782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low_v2_m!D98+temporary_pension_bonus_low!B98</f>
        <v>32437480.0900845</v>
      </c>
      <c r="G110" s="161" t="n">
        <f aca="false">low_v2_m!E98+temporary_pension_bonus_low!B98</f>
        <v>31100575.7675184</v>
      </c>
      <c r="H110" s="8" t="n">
        <f aca="false">F110-J110</f>
        <v>27017102.9746039</v>
      </c>
      <c r="I110" s="8" t="n">
        <f aca="false">G110-K110</f>
        <v>25842809.9655022</v>
      </c>
      <c r="J110" s="161" t="n">
        <f aca="false">low_v2_m!J98</f>
        <v>5420377.11548062</v>
      </c>
      <c r="K110" s="161" t="n">
        <f aca="false">low_v2_m!K98</f>
        <v>5257765.8020162</v>
      </c>
      <c r="L110" s="8" t="n">
        <f aca="false">H110-I110</f>
        <v>1174293.00910171</v>
      </c>
      <c r="M110" s="8" t="n">
        <f aca="false">J110-K110</f>
        <v>162611.31346442</v>
      </c>
      <c r="N110" s="161" t="n">
        <f aca="false">SUM(low_v5_m!C98:J98)</f>
        <v>4580891.68764933</v>
      </c>
      <c r="O110" s="5"/>
      <c r="P110" s="5"/>
      <c r="Q110" s="8" t="n">
        <f aca="false">I110*5.5017049523</f>
        <v>142179515.568551</v>
      </c>
      <c r="R110" s="8"/>
      <c r="S110" s="8"/>
      <c r="T110" s="5"/>
      <c r="U110" s="5"/>
      <c r="V110" s="8" t="n">
        <f aca="false">K110*5.5017049523</f>
        <v>28926676.1509861</v>
      </c>
      <c r="W110" s="8" t="n">
        <f aca="false">M110*5.5017049523</f>
        <v>894639.468587207</v>
      </c>
      <c r="X110" s="8" t="n">
        <f aca="false">N110*5.1890047538+L110*5.5017049523</f>
        <v>30230882.4074814</v>
      </c>
      <c r="Y110" s="8" t="n">
        <f aca="false">N110*5.1890047538</f>
        <v>23770268.7438553</v>
      </c>
      <c r="Z110" s="8" t="n">
        <f aca="false">L110*5.5017049523</f>
        <v>6460613.66362615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low_v2_m!D99+temporary_pension_bonus_low!B99</f>
        <v>32624269.8626413</v>
      </c>
      <c r="G111" s="163" t="n">
        <f aca="false">low_v2_m!E99+temporary_pension_bonus_low!B99</f>
        <v>31281088.0571684</v>
      </c>
      <c r="H111" s="67" t="n">
        <f aca="false">F111-J111</f>
        <v>27062829.0017998</v>
      </c>
      <c r="I111" s="67" t="n">
        <f aca="false">G111-K111</f>
        <v>25886490.4221521</v>
      </c>
      <c r="J111" s="163" t="n">
        <f aca="false">low_v2_m!J99</f>
        <v>5561440.86084155</v>
      </c>
      <c r="K111" s="163" t="n">
        <f aca="false">low_v2_m!K99</f>
        <v>5394597.63501631</v>
      </c>
      <c r="L111" s="67" t="n">
        <f aca="false">H111-I111</f>
        <v>1176338.57964766</v>
      </c>
      <c r="M111" s="67" t="n">
        <f aca="false">J111-K111</f>
        <v>166843.225825245</v>
      </c>
      <c r="N111" s="163" t="n">
        <f aca="false">SUM(low_v5_m!C99:J99)</f>
        <v>3758461.33357258</v>
      </c>
      <c r="O111" s="7"/>
      <c r="P111" s="7"/>
      <c r="Q111" s="67" t="n">
        <f aca="false">I111*5.5017049523</f>
        <v>142419832.553221</v>
      </c>
      <c r="R111" s="67"/>
      <c r="S111" s="67"/>
      <c r="T111" s="7"/>
      <c r="U111" s="7"/>
      <c r="V111" s="67" t="n">
        <f aca="false">K111*5.5017049523</f>
        <v>29679484.5242351</v>
      </c>
      <c r="W111" s="67" t="n">
        <f aca="false">M111*5.5017049523</f>
        <v>917922.20178046</v>
      </c>
      <c r="X111" s="67" t="n">
        <f aca="false">N111*5.1890047538+L111*5.5017049523</f>
        <v>25974541.5161106</v>
      </c>
      <c r="Y111" s="67" t="n">
        <f aca="false">N111*5.1890047538</f>
        <v>19502673.7268816</v>
      </c>
      <c r="Z111" s="67" t="n">
        <f aca="false">L111*5.5017049523</f>
        <v>6471867.78922906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low_v2_m!D100+temporary_pension_bonus_low!B100</f>
        <v>32794066.8071853</v>
      </c>
      <c r="G112" s="163" t="n">
        <f aca="false">low_v2_m!E100+temporary_pension_bonus_low!B100</f>
        <v>31444642.9476571</v>
      </c>
      <c r="H112" s="67" t="n">
        <f aca="false">F112-J112</f>
        <v>27119261.0876225</v>
      </c>
      <c r="I112" s="67" t="n">
        <f aca="false">G112-K112</f>
        <v>25940081.3996812</v>
      </c>
      <c r="J112" s="163" t="n">
        <f aca="false">low_v2_m!J100</f>
        <v>5674805.71956282</v>
      </c>
      <c r="K112" s="163" t="n">
        <f aca="false">low_v2_m!K100</f>
        <v>5504561.54797593</v>
      </c>
      <c r="L112" s="67" t="n">
        <f aca="false">H112-I112</f>
        <v>1179179.68794132</v>
      </c>
      <c r="M112" s="67" t="n">
        <f aca="false">J112-K112</f>
        <v>170244.171586884</v>
      </c>
      <c r="N112" s="163" t="n">
        <f aca="false">SUM(low_v5_m!C100:J100)</f>
        <v>3812666.98237453</v>
      </c>
      <c r="O112" s="7"/>
      <c r="P112" s="7"/>
      <c r="Q112" s="67" t="n">
        <f aca="false">I112*5.5017049523</f>
        <v>142714674.299691</v>
      </c>
      <c r="R112" s="67"/>
      <c r="S112" s="67"/>
      <c r="T112" s="7"/>
      <c r="U112" s="7"/>
      <c r="V112" s="67" t="n">
        <f aca="false">K112*5.5017049523</f>
        <v>30284473.5287394</v>
      </c>
      <c r="W112" s="67" t="n">
        <f aca="false">M112*5.5017049523</f>
        <v>936633.201919772</v>
      </c>
      <c r="X112" s="67" t="n">
        <f aca="false">N112*5.1890047538+L112*5.5017049523</f>
        <v>26271445.8249961</v>
      </c>
      <c r="Y112" s="67" t="n">
        <f aca="false">N112*5.1890047538</f>
        <v>19783947.0961978</v>
      </c>
      <c r="Z112" s="67" t="n">
        <f aca="false">L112*5.5017049523</f>
        <v>6487498.72879831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low_v2_m!D101+temporary_pension_bonus_low!B101</f>
        <v>32910925.482175</v>
      </c>
      <c r="G113" s="163" t="n">
        <f aca="false">low_v2_m!E101+temporary_pension_bonus_low!B101</f>
        <v>31556464.8588449</v>
      </c>
      <c r="H113" s="67" t="n">
        <f aca="false">F113-J113</f>
        <v>27193372.1887868</v>
      </c>
      <c r="I113" s="67" t="n">
        <f aca="false">G113-K113</f>
        <v>26010438.1642583</v>
      </c>
      <c r="J113" s="163" t="n">
        <f aca="false">low_v2_m!J101</f>
        <v>5717553.2933882</v>
      </c>
      <c r="K113" s="163" t="n">
        <f aca="false">low_v2_m!K101</f>
        <v>5546026.69458656</v>
      </c>
      <c r="L113" s="67" t="n">
        <f aca="false">H113-I113</f>
        <v>1182934.02452847</v>
      </c>
      <c r="M113" s="67" t="n">
        <f aca="false">J113-K113</f>
        <v>171526.598801645</v>
      </c>
      <c r="N113" s="163" t="n">
        <f aca="false">SUM(low_v5_m!C101:J101)</f>
        <v>3772002.66063123</v>
      </c>
      <c r="O113" s="7"/>
      <c r="P113" s="7"/>
      <c r="Q113" s="67" t="n">
        <f aca="false">I113*5.5017049523</f>
        <v>143101756.459793</v>
      </c>
      <c r="R113" s="67"/>
      <c r="S113" s="67"/>
      <c r="T113" s="7"/>
      <c r="U113" s="7"/>
      <c r="V113" s="67" t="n">
        <f aca="false">K113*5.5017049523</f>
        <v>30512602.5311948</v>
      </c>
      <c r="W113" s="67" t="n">
        <f aca="false">M113*5.5017049523</f>
        <v>943688.738078188</v>
      </c>
      <c r="X113" s="67" t="n">
        <f aca="false">N113*5.1890047538+L113*5.5017049523</f>
        <v>26081093.7183541</v>
      </c>
      <c r="Y113" s="67" t="n">
        <f aca="false">N113*5.1890047538</f>
        <v>19572939.7373617</v>
      </c>
      <c r="Z113" s="67" t="n">
        <f aca="false">L113*5.5017049523</f>
        <v>6508153.98099243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low_v2_m!D102+temporary_pension_bonus_low!B102</f>
        <v>33066032.0428435</v>
      </c>
      <c r="G114" s="161" t="n">
        <f aca="false">low_v2_m!E102+temporary_pension_bonus_low!B102</f>
        <v>31706504.3694645</v>
      </c>
      <c r="H114" s="8" t="n">
        <f aca="false">F114-J114</f>
        <v>27230252.497375</v>
      </c>
      <c r="I114" s="8" t="n">
        <f aca="false">G114-K114</f>
        <v>26045798.2103601</v>
      </c>
      <c r="J114" s="161" t="n">
        <f aca="false">low_v2_m!J102</f>
        <v>5835779.54546847</v>
      </c>
      <c r="K114" s="161" t="n">
        <f aca="false">low_v2_m!K102</f>
        <v>5660706.15910442</v>
      </c>
      <c r="L114" s="8" t="n">
        <f aca="false">H114-I114</f>
        <v>1184454.28701493</v>
      </c>
      <c r="M114" s="8" t="n">
        <f aca="false">J114-K114</f>
        <v>175073.386364054</v>
      </c>
      <c r="N114" s="161" t="n">
        <f aca="false">SUM(low_v5_m!C102:J102)</f>
        <v>4483693.78866871</v>
      </c>
      <c r="O114" s="5"/>
      <c r="P114" s="5"/>
      <c r="Q114" s="8" t="n">
        <f aca="false">I114*5.5017049523</f>
        <v>143296297.000544</v>
      </c>
      <c r="R114" s="8"/>
      <c r="S114" s="8"/>
      <c r="T114" s="5"/>
      <c r="U114" s="5"/>
      <c r="V114" s="8" t="n">
        <f aca="false">K114*5.5017049523</f>
        <v>31143535.1090599</v>
      </c>
      <c r="W114" s="8" t="n">
        <f aca="false">M114*5.5017049523</f>
        <v>963202.116775047</v>
      </c>
      <c r="X114" s="8" t="n">
        <f aca="false">N114*5.1890047538+L114*5.5017049523</f>
        <v>29782426.4006285</v>
      </c>
      <c r="Y114" s="8" t="n">
        <f aca="false">N114*5.1890047538</f>
        <v>23265908.3839855</v>
      </c>
      <c r="Z114" s="8" t="n">
        <f aca="false">L114*5.5017049523</f>
        <v>6516518.01664301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low_v2_m!D103+temporary_pension_bonus_low!B103</f>
        <v>33200017.2758802</v>
      </c>
      <c r="G115" s="163" t="n">
        <f aca="false">low_v2_m!E103+temporary_pension_bonus_low!B103</f>
        <v>31836537.8467732</v>
      </c>
      <c r="H115" s="67" t="n">
        <f aca="false">F115-J115</f>
        <v>27222673.6308097</v>
      </c>
      <c r="I115" s="67" t="n">
        <f aca="false">G115-K115</f>
        <v>26038514.5110549</v>
      </c>
      <c r="J115" s="163" t="n">
        <f aca="false">low_v2_m!J103</f>
        <v>5977343.64507046</v>
      </c>
      <c r="K115" s="163" t="n">
        <f aca="false">low_v2_m!K103</f>
        <v>5798023.33571835</v>
      </c>
      <c r="L115" s="67" t="n">
        <f aca="false">H115-I115</f>
        <v>1184159.11975484</v>
      </c>
      <c r="M115" s="67" t="n">
        <f aca="false">J115-K115</f>
        <v>179320.309352114</v>
      </c>
      <c r="N115" s="163" t="n">
        <f aca="false">SUM(low_v5_m!C103:J103)</f>
        <v>3700764.49819163</v>
      </c>
      <c r="O115" s="7"/>
      <c r="P115" s="7"/>
      <c r="Q115" s="67" t="n">
        <f aca="false">I115*5.5017049523</f>
        <v>143256224.236006</v>
      </c>
      <c r="R115" s="67"/>
      <c r="S115" s="67"/>
      <c r="T115" s="7"/>
      <c r="U115" s="7"/>
      <c r="V115" s="67" t="n">
        <f aca="false">K115*5.5017049523</f>
        <v>31899013.6996726</v>
      </c>
      <c r="W115" s="67" t="n">
        <f aca="false">M115*5.5017049523</f>
        <v>986567.434010493</v>
      </c>
      <c r="X115" s="67" t="n">
        <f aca="false">N115*5.1890047538+L115*5.5017049523</f>
        <v>25718178.667277</v>
      </c>
      <c r="Y115" s="67" t="n">
        <f aca="false">N115*5.1890047538</f>
        <v>19203284.5738106</v>
      </c>
      <c r="Z115" s="67" t="n">
        <f aca="false">L115*5.5017049523</f>
        <v>6514894.09346643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low_v2_m!D104+temporary_pension_bonus_low!B104</f>
        <v>33286568.8050972</v>
      </c>
      <c r="G116" s="163" t="n">
        <f aca="false">low_v2_m!E104+temporary_pension_bonus_low!B104</f>
        <v>31920075.5559906</v>
      </c>
      <c r="H116" s="67" t="n">
        <f aca="false">F116-J116</f>
        <v>27254225.8508673</v>
      </c>
      <c r="I116" s="67" t="n">
        <f aca="false">G116-K116</f>
        <v>26068702.8903876</v>
      </c>
      <c r="J116" s="163" t="n">
        <f aca="false">low_v2_m!J104</f>
        <v>6032342.95422987</v>
      </c>
      <c r="K116" s="163" t="n">
        <f aca="false">low_v2_m!K104</f>
        <v>5851372.66560297</v>
      </c>
      <c r="L116" s="67" t="n">
        <f aca="false">H116-I116</f>
        <v>1185522.96047968</v>
      </c>
      <c r="M116" s="67" t="n">
        <f aca="false">J116-K116</f>
        <v>180970.288626896</v>
      </c>
      <c r="N116" s="163" t="n">
        <f aca="false">SUM(low_v5_m!C104:J104)</f>
        <v>3737357.37500392</v>
      </c>
      <c r="O116" s="7"/>
      <c r="P116" s="7"/>
      <c r="Q116" s="67" t="n">
        <f aca="false">I116*5.5017049523</f>
        <v>143422311.792083</v>
      </c>
      <c r="R116" s="67"/>
      <c r="S116" s="67"/>
      <c r="T116" s="7"/>
      <c r="U116" s="7"/>
      <c r="V116" s="67" t="n">
        <f aca="false">K116*5.5017049523</f>
        <v>32192525.9721007</v>
      </c>
      <c r="W116" s="67" t="n">
        <f aca="false">M116*5.5017049523</f>
        <v>995645.133157755</v>
      </c>
      <c r="X116" s="67" t="n">
        <f aca="false">N116*5.1890047538+L116*5.5017049523</f>
        <v>25915562.7282812</v>
      </c>
      <c r="Y116" s="67" t="n">
        <f aca="false">N116*5.1890047538</f>
        <v>19393165.1855448</v>
      </c>
      <c r="Z116" s="67" t="n">
        <f aca="false">L116*5.5017049523</f>
        <v>6522397.54273642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low_v2_m!D105+temporary_pension_bonus_low!B105</f>
        <v>33443274.2650251</v>
      </c>
      <c r="G117" s="163" t="n">
        <f aca="false">low_v2_m!E105+temporary_pension_bonus_low!B105</f>
        <v>32071022.9099129</v>
      </c>
      <c r="H117" s="67" t="n">
        <f aca="false">F117-J117</f>
        <v>27325882.7949459</v>
      </c>
      <c r="I117" s="67" t="n">
        <f aca="false">G117-K117</f>
        <v>26137153.1839361</v>
      </c>
      <c r="J117" s="163" t="n">
        <f aca="false">low_v2_m!J105</f>
        <v>6117391.47007919</v>
      </c>
      <c r="K117" s="163" t="n">
        <f aca="false">low_v2_m!K105</f>
        <v>5933869.72597681</v>
      </c>
      <c r="L117" s="67" t="n">
        <f aca="false">H117-I117</f>
        <v>1188729.61100975</v>
      </c>
      <c r="M117" s="67" t="n">
        <f aca="false">J117-K117</f>
        <v>183521.744102376</v>
      </c>
      <c r="N117" s="163" t="n">
        <f aca="false">SUM(low_v5_m!C105:J105)</f>
        <v>3747016.07918918</v>
      </c>
      <c r="O117" s="7"/>
      <c r="P117" s="7"/>
      <c r="Q117" s="67" t="n">
        <f aca="false">I117*5.5017049523</f>
        <v>143798905.111085</v>
      </c>
      <c r="R117" s="67"/>
      <c r="S117" s="67"/>
      <c r="T117" s="7"/>
      <c r="U117" s="7"/>
      <c r="V117" s="67" t="n">
        <f aca="false">K117*5.5017049523</f>
        <v>32646400.4577097</v>
      </c>
      <c r="W117" s="67" t="n">
        <f aca="false">M117*5.5017049523</f>
        <v>1009682.48838277</v>
      </c>
      <c r="X117" s="67" t="n">
        <f aca="false">N117*5.1890047538+L117*5.5017049523</f>
        <v>25983323.8353157</v>
      </c>
      <c r="Y117" s="67" t="n">
        <f aca="false">N117*5.1890047538</f>
        <v>19443284.2474777</v>
      </c>
      <c r="Z117" s="67" t="n">
        <f aca="false">L117*5.5017049523</f>
        <v>6540039.58783802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5" zoomScaleNormal="65" zoomScalePageLayoutView="100" workbookViewId="0">
      <selection pane="topLeft" activeCell="AC34" activeCellId="0" sqref="AC34"/>
    </sheetView>
  </sheetViews>
  <sheetFormatPr defaultColWidth="9.28906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39"/>
      <c r="AC1" s="139"/>
      <c r="AD1" s="139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39"/>
      <c r="AC2" s="139"/>
      <c r="AD2" s="139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50.2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8.54410397148715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8.98192292529924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9.40723864844851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8.97775518174497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central_v2_m!B2+temporary_pension_bonus_central!B2</f>
        <v>17739542.6683295</v>
      </c>
      <c r="G14" s="160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central_v2_m!J2</f>
        <v>0</v>
      </c>
      <c r="K14" s="161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central_v2_m!B3+temporary_pension_bonus_central!B3</f>
        <v>20424458.4543804</v>
      </c>
      <c r="G15" s="162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central_v2_m!J3</f>
        <v>0</v>
      </c>
      <c r="K15" s="163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central_v2_m!B4+temporary_pension_bonus_central!B4</f>
        <v>19770972.3841794</v>
      </c>
      <c r="G16" s="162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central_v2_m!J4</f>
        <v>0</v>
      </c>
      <c r="K16" s="163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SUM(central_v5_m!C4:J4)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central_v2_m!B5+temporary_pension_bonus_central!B5</f>
        <v>21368066.5344648</v>
      </c>
      <c r="G17" s="162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central_v2_m!J5</f>
        <v>0</v>
      </c>
      <c r="K17" s="163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SUM(central_v5_m!C5:J5)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central_v2_m!B6+temporary_pension_bonus_central!B6</f>
        <v>18728958.0861916</v>
      </c>
      <c r="G18" s="160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central_v2_m!J6</f>
        <v>0</v>
      </c>
      <c r="K18" s="161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SUM(central_v5_m!C6:J6)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central_v2_m!B7+temporary_pension_bonus_central!B7</f>
        <v>19344977.1486059</v>
      </c>
      <c r="G19" s="162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central_v2_m!J7</f>
        <v>0</v>
      </c>
      <c r="K19" s="163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SUM(central_v5_m!C7:J7)</f>
        <v>2801537.62062767</v>
      </c>
      <c r="O19" s="164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central_v2_m!D8+temporary_pension_bonus_central!B8</f>
        <v>18490578.4951819</v>
      </c>
      <c r="G20" s="163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central_v2_m!J8</f>
        <v>0</v>
      </c>
      <c r="K20" s="163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SUM(central_v5_m!C8:J8)</f>
        <v>2450156.14160319</v>
      </c>
      <c r="O20" s="164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central_v2_m!D9+temporary_pension_bonus_central!B9</f>
        <v>20211224.0737834</v>
      </c>
      <c r="G21" s="163" t="n">
        <f aca="false">central_v2_m!E9+temporary_pension_bonus_central!B9</f>
        <v>19412006.6509146</v>
      </c>
      <c r="H21" s="67" t="n">
        <f aca="false">F21-J21</f>
        <v>20187886.2115421</v>
      </c>
      <c r="I21" s="67" t="n">
        <f aca="false">G21-K21</f>
        <v>19389368.9245406</v>
      </c>
      <c r="J21" s="163" t="n">
        <f aca="false">central_v2_m!J9</f>
        <v>23337.8622412895</v>
      </c>
      <c r="K21" s="163" t="n">
        <f aca="false">central_v2_m!K9</f>
        <v>22637.7263740508</v>
      </c>
      <c r="L21" s="67" t="n">
        <f aca="false">H21-I21</f>
        <v>798517.287001561</v>
      </c>
      <c r="M21" s="67" t="n">
        <f aca="false">J21-K21</f>
        <v>700.135867238689</v>
      </c>
      <c r="N21" s="163" t="n">
        <f aca="false">SUM(central_v5_m!C9:J9)</f>
        <v>3892938.68981568</v>
      </c>
      <c r="O21" s="164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124546.091300928</v>
      </c>
      <c r="W21" s="67" t="n">
        <f aca="false">M21*5.5017049523</f>
        <v>3851.94096806995</v>
      </c>
      <c r="X21" s="67" t="n">
        <f aca="false">N21*5.1890047538+L21*5.5017049523</f>
        <v>24593683.8800992</v>
      </c>
      <c r="Y21" s="67" t="n">
        <f aca="false">N21*5.1890047538</f>
        <v>20200477.3677055</v>
      </c>
      <c r="Z21" s="67" t="n">
        <f aca="false">L21*5.5017049523</f>
        <v>4393206.51239365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central_v2_m!D10+temporary_pension_bonus_central!B10</f>
        <v>19447072.6958332</v>
      </c>
      <c r="G22" s="161" t="n">
        <f aca="false">central_v2_m!E10+temporary_pension_bonus_central!B10</f>
        <v>18675924.4816006</v>
      </c>
      <c r="H22" s="8" t="n">
        <f aca="false">F22-J22</f>
        <v>19390315.1313607</v>
      </c>
      <c r="I22" s="8" t="n">
        <f aca="false">G22-K22</f>
        <v>18620869.6440623</v>
      </c>
      <c r="J22" s="161" t="n">
        <f aca="false">central_v2_m!J10</f>
        <v>56757.5644724725</v>
      </c>
      <c r="K22" s="161" t="n">
        <f aca="false">central_v2_m!K10</f>
        <v>55054.8375382983</v>
      </c>
      <c r="L22" s="8" t="n">
        <f aca="false">H22-I22</f>
        <v>769445.487298366</v>
      </c>
      <c r="M22" s="8" t="n">
        <f aca="false">J22-K22</f>
        <v>1702.72693417418</v>
      </c>
      <c r="N22" s="161" t="n">
        <f aca="false">SUM(central_v5_m!C10:J10)</f>
        <v>4222415.9294058</v>
      </c>
      <c r="O22" s="165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302895.472332528</v>
      </c>
      <c r="W22" s="8" t="n">
        <f aca="false">M22*5.5017049523</f>
        <v>9367.90120616067</v>
      </c>
      <c r="X22" s="8" t="n">
        <f aca="false">N22*5.1890047538+L22*5.5017049523</f>
        <v>26143398.3782018</v>
      </c>
      <c r="Y22" s="8" t="n">
        <f aca="false">N22*5.1890047538</f>
        <v>21910136.3302075</v>
      </c>
      <c r="Z22" s="8" t="n">
        <f aca="false">L22*5.5017049523</f>
        <v>4233262.04799431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central_v2_m!D11+temporary_pension_bonus_central!B11</f>
        <v>20775147.0783975</v>
      </c>
      <c r="G23" s="163" t="n">
        <f aca="false">central_v2_m!E11+temporary_pension_bonus_central!B11</f>
        <v>19949897.5684003</v>
      </c>
      <c r="H23" s="67" t="n">
        <f aca="false">F23-J23</f>
        <v>20671257.9892679</v>
      </c>
      <c r="I23" s="67" t="n">
        <f aca="false">G23-K23</f>
        <v>19849125.1519446</v>
      </c>
      <c r="J23" s="163" t="n">
        <f aca="false">central_v2_m!J11</f>
        <v>103889.089129635</v>
      </c>
      <c r="K23" s="163" t="n">
        <f aca="false">central_v2_m!K11</f>
        <v>100772.416455746</v>
      </c>
      <c r="L23" s="67" t="n">
        <f aca="false">H23-I23</f>
        <v>822132.837323323</v>
      </c>
      <c r="M23" s="67" t="n">
        <f aca="false">J23-K23</f>
        <v>3116.67267388906</v>
      </c>
      <c r="N23" s="163" t="n">
        <f aca="false">SUM(central_v5_m!C11:J11)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554420.102669817</v>
      </c>
      <c r="W23" s="67" t="n">
        <f aca="false">M23*5.5017049523</f>
        <v>17147.0134846335</v>
      </c>
      <c r="X23" s="67" t="n">
        <f aca="false">N23*5.1890047538+L23*5.5017049523</f>
        <v>24590916.7483443</v>
      </c>
      <c r="Y23" s="67" t="n">
        <f aca="false">N23*5.1890047538</f>
        <v>20067784.4457941</v>
      </c>
      <c r="Z23" s="67" t="n">
        <f aca="false">L23*5.5017049523</f>
        <v>4523132.30255018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central_v2_m!D12+temporary_pension_bonus_central!B12</f>
        <v>19952060.064694</v>
      </c>
      <c r="G24" s="163" t="n">
        <f aca="false">central_v2_m!E12+temporary_pension_bonus_central!B12</f>
        <v>19158904.9510581</v>
      </c>
      <c r="H24" s="67" t="n">
        <f aca="false">F24-J24</f>
        <v>19829272.5280325</v>
      </c>
      <c r="I24" s="67" t="n">
        <f aca="false">G24-K24</f>
        <v>19039801.0404965</v>
      </c>
      <c r="J24" s="163" t="n">
        <f aca="false">central_v2_m!J12</f>
        <v>122787.536661513</v>
      </c>
      <c r="K24" s="163" t="n">
        <f aca="false">central_v2_m!K12</f>
        <v>119103.910561667</v>
      </c>
      <c r="L24" s="67" t="n">
        <f aca="false">H24-I24</f>
        <v>789471.487536013</v>
      </c>
      <c r="M24" s="67" t="n">
        <f aca="false">J24-K24</f>
        <v>3683.62609984539</v>
      </c>
      <c r="N24" s="163" t="n">
        <f aca="false">SUM(central_v5_m!C12:J12)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655274.574575422</v>
      </c>
      <c r="W24" s="67" t="n">
        <f aca="false">M24*5.5017049523</f>
        <v>20266.2239559409</v>
      </c>
      <c r="X24" s="67" t="n">
        <f aca="false">N24*5.1890047538+L24*5.5017049523</f>
        <v>22561362.5036254</v>
      </c>
      <c r="Y24" s="67" t="n">
        <f aca="false">N24*5.1890047538</f>
        <v>18217923.3109489</v>
      </c>
      <c r="Z24" s="67" t="n">
        <f aca="false">L24*5.5017049523</f>
        <v>4343439.19267653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central_v2_m!D13+temporary_pension_bonus_central!B13</f>
        <v>21739517.2680878</v>
      </c>
      <c r="G25" s="163" t="n">
        <f aca="false">central_v2_m!E13+temporary_pension_bonus_central!B13</f>
        <v>20873490.2917243</v>
      </c>
      <c r="H25" s="67" t="n">
        <f aca="false">F25-J25</f>
        <v>21568850.3023212</v>
      </c>
      <c r="I25" s="67" t="n">
        <f aca="false">G25-K25</f>
        <v>20707943.3349307</v>
      </c>
      <c r="J25" s="163" t="n">
        <f aca="false">central_v2_m!J13</f>
        <v>170666.965766591</v>
      </c>
      <c r="K25" s="163" t="n">
        <f aca="false">central_v2_m!K13</f>
        <v>165546.956793594</v>
      </c>
      <c r="L25" s="67" t="n">
        <f aca="false">H25-I25</f>
        <v>860906.967390519</v>
      </c>
      <c r="M25" s="67" t="n">
        <f aca="false">J25-K25</f>
        <v>5120.00897299775</v>
      </c>
      <c r="N25" s="163" t="n">
        <f aca="false">SUM(central_v5_m!C13:J13)</f>
        <v>3990735.76895413</v>
      </c>
      <c r="O25" s="166" t="n">
        <v>124728426.724285</v>
      </c>
      <c r="Q25" s="67" t="n">
        <f aca="false">I25*5.5017049523</f>
        <v>113928994.397736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910790.512029508</v>
      </c>
      <c r="W25" s="67" t="n">
        <f aca="false">M25*5.5017049523</f>
        <v>28168.7787225621</v>
      </c>
      <c r="X25" s="67" t="n">
        <f aca="false">N25*5.1890047538+L25*5.5017049523</f>
        <v>25444403.0022247</v>
      </c>
      <c r="Y25" s="67" t="n">
        <f aca="false">N25*5.1890047538</f>
        <v>20707946.8762627</v>
      </c>
      <c r="Z25" s="67" t="n">
        <f aca="false">L25*5.5017049523</f>
        <v>4736456.12596199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central_v2_m!D14+temporary_pension_bonus_central!B14</f>
        <v>20224172.2998485</v>
      </c>
      <c r="G26" s="161" t="n">
        <f aca="false">central_v2_m!E14+temporary_pension_bonus_central!B14</f>
        <v>19419204.7318828</v>
      </c>
      <c r="H26" s="8" t="n">
        <f aca="false">F26-J26</f>
        <v>20041255.4551286</v>
      </c>
      <c r="I26" s="8" t="n">
        <f aca="false">G26-K26</f>
        <v>19241775.3925045</v>
      </c>
      <c r="J26" s="161" t="n">
        <f aca="false">central_v2_m!J14</f>
        <v>182916.844719855</v>
      </c>
      <c r="K26" s="161" t="n">
        <f aca="false">central_v2_m!K14</f>
        <v>177429.339378259</v>
      </c>
      <c r="L26" s="8" t="n">
        <f aca="false">H26-I26</f>
        <v>799480.062624149</v>
      </c>
      <c r="M26" s="8" t="n">
        <f aca="false">J26-K26</f>
        <v>5487.50534159565</v>
      </c>
      <c r="N26" s="161" t="n">
        <f aca="false">SUM(central_v5_m!C14:J14)</f>
        <v>4233942.08809355</v>
      </c>
      <c r="O26" s="5"/>
      <c r="P26" s="5"/>
      <c r="Q26" s="8" t="n">
        <f aca="false">I26*5.5017049523</f>
        <v>105862570.967986</v>
      </c>
      <c r="R26" s="8"/>
      <c r="S26" s="8"/>
      <c r="T26" s="5"/>
      <c r="U26" s="5"/>
      <c r="V26" s="8" t="n">
        <f aca="false">K26*5.5017049523</f>
        <v>976163.875140687</v>
      </c>
      <c r="W26" s="8" t="n">
        <f aca="false">M26*5.5017049523</f>
        <v>30190.6353136295</v>
      </c>
      <c r="X26" s="8" t="n">
        <f aca="false">N26*5.1890047538+L26*5.5017049523</f>
        <v>26368449.0422357</v>
      </c>
      <c r="Y26" s="8" t="n">
        <f aca="false">N26*5.1890047538</f>
        <v>21969945.6224313</v>
      </c>
      <c r="Z26" s="8" t="n">
        <f aca="false">L26*5.5017049523</f>
        <v>4398503.4198044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central_v2_m!D15+temporary_pension_bonus_central!B15</f>
        <v>20300992.4638024</v>
      </c>
      <c r="G27" s="163" t="n">
        <f aca="false">central_v2_m!E15+temporary_pension_bonus_central!B15</f>
        <v>19504787.5795838</v>
      </c>
      <c r="H27" s="67" t="n">
        <f aca="false">F27-J27</f>
        <v>20090969.0362863</v>
      </c>
      <c r="I27" s="67" t="n">
        <f aca="false">G27-K27</f>
        <v>19301064.8548933</v>
      </c>
      <c r="J27" s="163" t="n">
        <f aca="false">central_v2_m!J15</f>
        <v>210023.427516025</v>
      </c>
      <c r="K27" s="163" t="n">
        <f aca="false">central_v2_m!K15</f>
        <v>203722.724690545</v>
      </c>
      <c r="L27" s="67" t="n">
        <f aca="false">H27-I27</f>
        <v>789904.181393083</v>
      </c>
      <c r="M27" s="67" t="n">
        <f aca="false">J27-K27</f>
        <v>6300.70282548075</v>
      </c>
      <c r="N27" s="163" t="n">
        <f aca="false">SUM(central_v5_m!C15:J15)</f>
        <v>3588608.991979</v>
      </c>
      <c r="O27" s="7"/>
      <c r="P27" s="7"/>
      <c r="Q27" s="67" t="n">
        <f aca="false">I27*5.5017049523</f>
        <v>106188764.09683</v>
      </c>
      <c r="R27" s="67"/>
      <c r="S27" s="67"/>
      <c r="T27" s="7"/>
      <c r="U27" s="7"/>
      <c r="V27" s="67" t="n">
        <f aca="false">K27*5.5017049523</f>
        <v>1120822.32332602</v>
      </c>
      <c r="W27" s="67" t="n">
        <f aca="false">M27*5.5017049523</f>
        <v>34664.6079379181</v>
      </c>
      <c r="X27" s="67" t="n">
        <f aca="false">N27*5.1890047538+L27*5.5017049523</f>
        <v>22967128.8655212</v>
      </c>
      <c r="Y27" s="67" t="n">
        <f aca="false">N27*5.1890047538</f>
        <v>18621309.1189084</v>
      </c>
      <c r="Z27" s="67" t="n">
        <f aca="false">L27*5.5017049523</f>
        <v>4345819.7466128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central_v2_m!D16+temporary_pension_bonus_central!B16</f>
        <v>19000737.8478045</v>
      </c>
      <c r="G28" s="163" t="n">
        <f aca="false">central_v2_m!E16+temporary_pension_bonus_central!B16</f>
        <v>18244381.851694</v>
      </c>
      <c r="H28" s="67" t="n">
        <f aca="false">F28-J28</f>
        <v>18766365.142201</v>
      </c>
      <c r="I28" s="67" t="n">
        <f aca="false">G28-K28</f>
        <v>18017040.3272586</v>
      </c>
      <c r="J28" s="163" t="n">
        <f aca="false">central_v2_m!J16</f>
        <v>234372.705603495</v>
      </c>
      <c r="K28" s="163" t="n">
        <f aca="false">central_v2_m!K16</f>
        <v>227341.52443539</v>
      </c>
      <c r="L28" s="67" t="n">
        <f aca="false">H28-I28</f>
        <v>749324.814942453</v>
      </c>
      <c r="M28" s="67" t="n">
        <f aca="false">J28-K28</f>
        <v>7031.18116810487</v>
      </c>
      <c r="N28" s="163" t="n">
        <f aca="false">SUM(central_v5_m!C16:J16)</f>
        <v>3273414.78527882</v>
      </c>
      <c r="O28" s="7"/>
      <c r="P28" s="7"/>
      <c r="Q28" s="67" t="n">
        <f aca="false">I28*5.5017049523</f>
        <v>99124439.9942674</v>
      </c>
      <c r="R28" s="67"/>
      <c r="S28" s="67"/>
      <c r="T28" s="7"/>
      <c r="U28" s="7"/>
      <c r="V28" s="67" t="n">
        <f aca="false">K28*5.5017049523</f>
        <v>1250765.99084962</v>
      </c>
      <c r="W28" s="67" t="n">
        <f aca="false">M28*5.5017049523</f>
        <v>38683.4842530811</v>
      </c>
      <c r="X28" s="67" t="n">
        <f aca="false">N28*5.1890047538+L28*5.5017049523</f>
        <v>21108328.9272212</v>
      </c>
      <c r="Y28" s="67" t="n">
        <f aca="false">N28*5.1890047538</f>
        <v>16985764.881971</v>
      </c>
      <c r="Z28" s="67" t="n">
        <f aca="false">L28*5.5017049523</f>
        <v>4122564.04525018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central_v2_m!D17+temporary_pension_bonus_central!B17</f>
        <v>17393533.630726</v>
      </c>
      <c r="G29" s="163" t="n">
        <f aca="false">central_v2_m!E17+temporary_pension_bonus_central!B17</f>
        <v>16702946.4229809</v>
      </c>
      <c r="H29" s="67" t="n">
        <f aca="false">F29-J29</f>
        <v>17151427.0490389</v>
      </c>
      <c r="I29" s="67" t="n">
        <f aca="false">G29-K29</f>
        <v>16468103.0387444</v>
      </c>
      <c r="J29" s="163" t="n">
        <f aca="false">central_v2_m!J17</f>
        <v>242106.581687126</v>
      </c>
      <c r="K29" s="163" t="n">
        <f aca="false">central_v2_m!K17</f>
        <v>234843.384236512</v>
      </c>
      <c r="L29" s="67" t="n">
        <f aca="false">H29-I29</f>
        <v>683324.010294542</v>
      </c>
      <c r="M29" s="67" t="n">
        <f aca="false">J29-K29</f>
        <v>7263.19745061378</v>
      </c>
      <c r="N29" s="163" t="n">
        <f aca="false">SUM(central_v5_m!C17:J17)</f>
        <v>3038125.44366606</v>
      </c>
      <c r="O29" s="7"/>
      <c r="P29" s="7"/>
      <c r="Q29" s="67" t="n">
        <f aca="false">I29*5.5017049523</f>
        <v>90602644.0432466</v>
      </c>
      <c r="R29" s="67"/>
      <c r="S29" s="67"/>
      <c r="T29" s="7"/>
      <c r="U29" s="7"/>
      <c r="V29" s="67" t="n">
        <f aca="false">K29*5.5017049523</f>
        <v>1292039.01006891</v>
      </c>
      <c r="W29" s="67" t="n">
        <f aca="false">M29*5.5017049523</f>
        <v>39959.9693835746</v>
      </c>
      <c r="X29" s="67" t="n">
        <f aca="false">N29*5.1890047538+L29*5.5017049523</f>
        <v>19524294.4612869</v>
      </c>
      <c r="Y29" s="67" t="n">
        <f aca="false">N29*5.1890047538</f>
        <v>15764847.3698239</v>
      </c>
      <c r="Z29" s="67" t="n">
        <f aca="false">L29*5.5017049523</f>
        <v>3759447.09146298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central_v2_m!D18+temporary_pension_bonus_central!B18</f>
        <v>17233436.6648782</v>
      </c>
      <c r="G30" s="161" t="n">
        <f aca="false">central_v2_m!E18+temporary_pension_bonus_central!B18</f>
        <v>16548473.7818654</v>
      </c>
      <c r="H30" s="8" t="n">
        <f aca="false">F30-J30</f>
        <v>17037846.0978157</v>
      </c>
      <c r="I30" s="8" t="n">
        <f aca="false">G30-K30</f>
        <v>16358750.9318148</v>
      </c>
      <c r="J30" s="161" t="n">
        <f aca="false">central_v2_m!J18</f>
        <v>195590.567062491</v>
      </c>
      <c r="K30" s="161" t="n">
        <f aca="false">central_v2_m!K18</f>
        <v>189722.850050616</v>
      </c>
      <c r="L30" s="8" t="n">
        <f aca="false">H30-I30</f>
        <v>679095.166000934</v>
      </c>
      <c r="M30" s="8" t="n">
        <f aca="false">J30-K30</f>
        <v>5867.71701187475</v>
      </c>
      <c r="N30" s="161" t="n">
        <f aca="false">SUM(central_v5_m!C18:J18)</f>
        <v>3559515.16025304</v>
      </c>
      <c r="O30" s="5"/>
      <c r="P30" s="5"/>
      <c r="Q30" s="8" t="n">
        <f aca="false">I30*5.5017049523</f>
        <v>90001021.0150076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22206522.3256465</v>
      </c>
      <c r="Y30" s="8" t="n">
        <f aca="false">N30*5.1890047538</f>
        <v>18470341.0877762</v>
      </c>
      <c r="Z30" s="8" t="n">
        <f aca="false">L30*5.5017049523</f>
        <v>3736181.23787033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central_v2_m!D19+temporary_pension_bonus_central!B19</f>
        <v>17413854.1172612</v>
      </c>
      <c r="G31" s="163" t="n">
        <f aca="false">central_v2_m!E19+temporary_pension_bonus_central!B19</f>
        <v>16720610.0546102</v>
      </c>
      <c r="H31" s="67" t="n">
        <f aca="false">F31-J31</f>
        <v>17224353.8851989</v>
      </c>
      <c r="I31" s="67" t="n">
        <f aca="false">G31-K31</f>
        <v>16536794.8295097</v>
      </c>
      <c r="J31" s="163" t="n">
        <f aca="false">central_v2_m!J19</f>
        <v>189500.232062338</v>
      </c>
      <c r="K31" s="163" t="n">
        <f aca="false">central_v2_m!K19</f>
        <v>183815.225100467</v>
      </c>
      <c r="L31" s="67" t="n">
        <f aca="false">H31-I31</f>
        <v>687559.055689147</v>
      </c>
      <c r="M31" s="67" t="n">
        <f aca="false">J31-K31</f>
        <v>5685.00696187009</v>
      </c>
      <c r="N31" s="163" t="n">
        <f aca="false">SUM(central_v5_m!C19:J19)</f>
        <v>3292886.12995688</v>
      </c>
      <c r="O31" s="7"/>
      <c r="P31" s="7"/>
      <c r="Q31" s="67" t="n">
        <f aca="false">I31*5.5017049523</f>
        <v>90980566.0086826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20869548.843752</v>
      </c>
      <c r="Y31" s="67" t="n">
        <f aca="false">N31*5.1890047538</f>
        <v>17086801.7820684</v>
      </c>
      <c r="Z31" s="67" t="n">
        <f aca="false">L31*5.5017049523</f>
        <v>3782747.06168369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central_v2_m!D20+temporary_pension_bonus_central!B20</f>
        <v>17894261.1122384</v>
      </c>
      <c r="G32" s="163" t="n">
        <f aca="false">central_v2_m!E20+temporary_pension_bonus_central!B20</f>
        <v>17179887.7473061</v>
      </c>
      <c r="H32" s="67" t="n">
        <f aca="false">F32-J32</f>
        <v>17689447.2640978</v>
      </c>
      <c r="I32" s="67" t="n">
        <f aca="false">G32-K32</f>
        <v>16981218.3146097</v>
      </c>
      <c r="J32" s="163" t="n">
        <f aca="false">central_v2_m!J20</f>
        <v>204813.848140602</v>
      </c>
      <c r="K32" s="163" t="n">
        <f aca="false">central_v2_m!K20</f>
        <v>198669.432696384</v>
      </c>
      <c r="L32" s="67" t="n">
        <f aca="false">H32-I32</f>
        <v>708228.949488133</v>
      </c>
      <c r="M32" s="67" t="n">
        <f aca="false">J32-K32</f>
        <v>6144.41544421803</v>
      </c>
      <c r="N32" s="163" t="n">
        <f aca="false">SUM(central_v5_m!C20:J20)</f>
        <v>3222133.25828742</v>
      </c>
      <c r="O32" s="7"/>
      <c r="P32" s="7"/>
      <c r="Q32" s="67" t="n">
        <f aca="false">I32*5.5017049523</f>
        <v>93425652.8975757</v>
      </c>
      <c r="R32" s="67"/>
      <c r="S32" s="67"/>
      <c r="T32" s="7"/>
      <c r="U32" s="7"/>
      <c r="V32" s="67" t="n">
        <f aca="false">K32*5.5017049523</f>
        <v>1093020.60173633</v>
      </c>
      <c r="W32" s="67" t="n">
        <f aca="false">M32*5.5017049523</f>
        <v>33804.7608784429</v>
      </c>
      <c r="X32" s="67" t="n">
        <f aca="false">N32*5.1890047538+L32*5.5017049523</f>
        <v>20616131.5133916</v>
      </c>
      <c r="Y32" s="67" t="n">
        <f aca="false">N32*5.1890047538</f>
        <v>16719664.7946305</v>
      </c>
      <c r="Z32" s="67" t="n">
        <f aca="false">L32*5.5017049523</f>
        <v>3896466.71876109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central_v2_m!D21+temporary_pension_bonus_central!B21</f>
        <v>17598896.9328253</v>
      </c>
      <c r="G33" s="163" t="n">
        <f aca="false">central_v2_m!E21+temporary_pension_bonus_central!B21</f>
        <v>16896715.3071237</v>
      </c>
      <c r="H33" s="67" t="n">
        <f aca="false">F33-J33</f>
        <v>17375792.2409077</v>
      </c>
      <c r="I33" s="67" t="n">
        <f aca="false">G33-K33</f>
        <v>16680303.7559636</v>
      </c>
      <c r="J33" s="163" t="n">
        <f aca="false">central_v2_m!J21</f>
        <v>223104.691917559</v>
      </c>
      <c r="K33" s="163" t="n">
        <f aca="false">central_v2_m!K21</f>
        <v>216411.551160032</v>
      </c>
      <c r="L33" s="67" t="n">
        <f aca="false">H33-I33</f>
        <v>695488.484944077</v>
      </c>
      <c r="M33" s="67" t="n">
        <f aca="false">J33-K33</f>
        <v>6693.14075752671</v>
      </c>
      <c r="N33" s="163" t="n">
        <f aca="false">SUM(central_v5_m!C21:J21)</f>
        <v>3292135.92902713</v>
      </c>
      <c r="O33" s="7"/>
      <c r="P33" s="7"/>
      <c r="Q33" s="67" t="n">
        <f aca="false">I33*5.5017049523</f>
        <v>91770109.7800533</v>
      </c>
      <c r="R33" s="67"/>
      <c r="S33" s="67"/>
      <c r="T33" s="7"/>
      <c r="U33" s="7"/>
      <c r="V33" s="67" t="n">
        <f aca="false">K33*5.5017049523</f>
        <v>1190632.50275207</v>
      </c>
      <c r="W33" s="67" t="n">
        <f aca="false">M33*5.5017049523</f>
        <v>36823.6856521257</v>
      </c>
      <c r="X33" s="67" t="n">
        <f aca="false">N33*5.1890047538+L33*5.5017049523</f>
        <v>20909281.427762</v>
      </c>
      <c r="Y33" s="67" t="n">
        <f aca="false">N33*5.1890047538</f>
        <v>17082908.9858776</v>
      </c>
      <c r="Z33" s="67" t="n">
        <f aca="false">L33*5.5017049523</f>
        <v>3826372.44188445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central_v2_m!D22+temporary_pension_bonus_central!B22</f>
        <v>20104368.6991164</v>
      </c>
      <c r="G34" s="161" t="n">
        <f aca="false">central_v2_m!E22+temporary_pension_bonus_central!B22</f>
        <v>19385143.1156962</v>
      </c>
      <c r="H34" s="8" t="n">
        <f aca="false">F34-J34</f>
        <v>19855162.7818976</v>
      </c>
      <c r="I34" s="8" t="n">
        <f aca="false">G34-K34</f>
        <v>19143413.375994</v>
      </c>
      <c r="J34" s="161" t="n">
        <f aca="false">central_v2_m!J22</f>
        <v>249205.917218801</v>
      </c>
      <c r="K34" s="161" t="n">
        <f aca="false">central_v2_m!K22</f>
        <v>241729.739702237</v>
      </c>
      <c r="L34" s="8" t="n">
        <f aca="false">H34-I34</f>
        <v>711749.405903626</v>
      </c>
      <c r="M34" s="8" t="n">
        <f aca="false">J34-K34</f>
        <v>7476.177516564</v>
      </c>
      <c r="N34" s="161" t="n">
        <f aca="false">SUM(central_v5_m!C22:J22)</f>
        <v>3802902.90237036</v>
      </c>
      <c r="O34" s="5"/>
      <c r="P34" s="5"/>
      <c r="Q34" s="8" t="n">
        <f aca="false">I34*5.5017049523</f>
        <v>105321412.174632</v>
      </c>
      <c r="R34" s="8"/>
      <c r="S34" s="8"/>
      <c r="T34" s="5"/>
      <c r="U34" s="5"/>
      <c r="V34" s="8" t="n">
        <f aca="false">K34*5.5017049523</f>
        <v>1329925.70603799</v>
      </c>
      <c r="W34" s="8" t="n">
        <f aca="false">M34*5.5017049523</f>
        <v>41131.7228671541</v>
      </c>
      <c r="X34" s="8" t="n">
        <f aca="false">N34*5.1890047538+L34*5.5017049523</f>
        <v>23649116.4698962</v>
      </c>
      <c r="Y34" s="8" t="n">
        <f aca="false">N34*5.1890047538</f>
        <v>19733281.2386396</v>
      </c>
      <c r="Z34" s="8" t="n">
        <f aca="false">L34*5.5017049523</f>
        <v>3915835.23125656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central_v2_m!D23+temporary_pension_bonus_central!B23</f>
        <v>18635203.9428567</v>
      </c>
      <c r="G35" s="163" t="n">
        <f aca="false">central_v2_m!E23+temporary_pension_bonus_central!B23</f>
        <v>17901834.3576679</v>
      </c>
      <c r="H35" s="67" t="n">
        <f aca="false">F35-J35</f>
        <v>18327781.4304983</v>
      </c>
      <c r="I35" s="67" t="n">
        <f aca="false">G35-K35</f>
        <v>17603634.5206803</v>
      </c>
      <c r="J35" s="163" t="n">
        <f aca="false">central_v2_m!J23</f>
        <v>307422.512358391</v>
      </c>
      <c r="K35" s="163" t="n">
        <f aca="false">central_v2_m!K23</f>
        <v>298199.836987639</v>
      </c>
      <c r="L35" s="67" t="n">
        <f aca="false">H35-I35</f>
        <v>724146.909818042</v>
      </c>
      <c r="M35" s="67" t="n">
        <f aca="false">J35-K35</f>
        <v>9222.67537075171</v>
      </c>
      <c r="N35" s="163" t="n">
        <f aca="false">SUM(central_v5_m!C23:J23)</f>
        <v>2966127.70886977</v>
      </c>
      <c r="O35" s="7"/>
      <c r="P35" s="7"/>
      <c r="Q35" s="67" t="n">
        <f aca="false">I35*5.5017049523</f>
        <v>96850003.2209059</v>
      </c>
      <c r="R35" s="67"/>
      <c r="S35" s="67"/>
      <c r="T35" s="7"/>
      <c r="U35" s="7"/>
      <c r="V35" s="67" t="n">
        <f aca="false">K35*5.5017049523</f>
        <v>1640607.51992995</v>
      </c>
      <c r="W35" s="67" t="n">
        <f aca="false">M35*5.5017049523</f>
        <v>50740.4387607199</v>
      </c>
      <c r="X35" s="67" t="n">
        <f aca="false">N35*5.1890047538+L35*5.5017049523</f>
        <v>19375293.4216418</v>
      </c>
      <c r="Y35" s="67" t="n">
        <f aca="false">N35*5.1890047538</f>
        <v>15391250.7817032</v>
      </c>
      <c r="Z35" s="67" t="n">
        <f aca="false">L35*5.5017049523</f>
        <v>3984042.63993866</v>
      </c>
      <c r="AA35" s="67" t="n">
        <f aca="false">IFE_cost_central!B23*3</f>
        <v>1999008.12147</v>
      </c>
      <c r="AB35" s="67" t="n">
        <f aca="false">AA35*$AC$13</f>
        <v>17946605.5208776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central_v2_m!D24+temporary_pension_bonus_central!B24</f>
        <v>18537796.9459575</v>
      </c>
      <c r="G36" s="163" t="n">
        <f aca="false">central_v2_m!E24+temporary_pension_bonus_central!B24</f>
        <v>17806293.0887907</v>
      </c>
      <c r="H36" s="67" t="n">
        <f aca="false">F36-J36</f>
        <v>18218204.0381401</v>
      </c>
      <c r="I36" s="67" t="n">
        <f aca="false">G36-K36</f>
        <v>17496287.9682079</v>
      </c>
      <c r="J36" s="163" t="n">
        <f aca="false">central_v2_m!J24</f>
        <v>319592.907817344</v>
      </c>
      <c r="K36" s="163" t="n">
        <f aca="false">central_v2_m!K24</f>
        <v>310005.120582824</v>
      </c>
      <c r="L36" s="67" t="n">
        <f aca="false">H36-I36</f>
        <v>721916.069932193</v>
      </c>
      <c r="M36" s="67" t="n">
        <f aca="false">J36-K36</f>
        <v>9587.78723452036</v>
      </c>
      <c r="N36" s="163" t="n">
        <f aca="false">SUM(central_v5_m!C24:J24)</f>
        <v>2955506.1594936</v>
      </c>
      <c r="O36" s="7"/>
      <c r="P36" s="7"/>
      <c r="Q36" s="67" t="n">
        <f aca="false">I36*5.5017049523</f>
        <v>96259414.1615564</v>
      </c>
      <c r="R36" s="67"/>
      <c r="S36" s="67"/>
      <c r="T36" s="7"/>
      <c r="U36" s="7"/>
      <c r="V36" s="67" t="n">
        <f aca="false">K36*5.5017049523</f>
        <v>1705556.70714888</v>
      </c>
      <c r="W36" s="67" t="n">
        <f aca="false">M36*5.5017049523</f>
        <v>52749.1765097594</v>
      </c>
      <c r="X36" s="67" t="n">
        <f aca="false">N36*5.1890047538+L36*5.5017049523</f>
        <v>19307904.7285884</v>
      </c>
      <c r="Y36" s="67" t="n">
        <f aca="false">N36*5.1890047538</f>
        <v>15336135.5114975</v>
      </c>
      <c r="Z36" s="67" t="n">
        <f aca="false">L36*5.5017049523</f>
        <v>3971769.2170909</v>
      </c>
      <c r="AA36" s="67" t="n">
        <f aca="false">IFE_cost_central!B24*3</f>
        <v>2709585.858</v>
      </c>
      <c r="AB36" s="67" t="n">
        <f aca="false">AA36*$AC$13</f>
        <v>24325998.4770424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central_v2_m!D25+temporary_pension_bonus_central!B25</f>
        <v>18030433.4360594</v>
      </c>
      <c r="G37" s="163" t="n">
        <f aca="false">central_v2_m!E25+temporary_pension_bonus_central!B25</f>
        <v>17317659.0633077</v>
      </c>
      <c r="H37" s="67" t="n">
        <f aca="false">F37-J37</f>
        <v>17713232.9050622</v>
      </c>
      <c r="I37" s="67" t="n">
        <f aca="false">G37-K37</f>
        <v>17009974.5482405</v>
      </c>
      <c r="J37" s="163" t="n">
        <f aca="false">central_v2_m!J25</f>
        <v>317200.530997173</v>
      </c>
      <c r="K37" s="163" t="n">
        <f aca="false">central_v2_m!K25</f>
        <v>307684.515067257</v>
      </c>
      <c r="L37" s="67" t="n">
        <f aca="false">H37-I37</f>
        <v>703258.356821738</v>
      </c>
      <c r="M37" s="67" t="n">
        <f aca="false">J37-K37</f>
        <v>9516.01592991524</v>
      </c>
      <c r="N37" s="163" t="n">
        <f aca="false">SUM(central_v5_m!C25:J25)</f>
        <v>2940024.28044123</v>
      </c>
      <c r="O37" s="7"/>
      <c r="P37" s="7"/>
      <c r="Q37" s="67" t="n">
        <f aca="false">I37*5.5017049523</f>
        <v>93583861.2105515</v>
      </c>
      <c r="R37" s="67"/>
      <c r="S37" s="67"/>
      <c r="T37" s="7"/>
      <c r="U37" s="7"/>
      <c r="V37" s="67" t="n">
        <f aca="false">K37*5.5017049523</f>
        <v>1692789.42029155</v>
      </c>
      <c r="W37" s="67" t="n">
        <f aca="false">M37*5.5017049523</f>
        <v>52354.3119677804</v>
      </c>
      <c r="X37" s="67" t="n">
        <f aca="false">N37*5.1890047538+L37*5.5017049523</f>
        <v>19124919.9519695</v>
      </c>
      <c r="Y37" s="67" t="n">
        <f aca="false">N37*5.1890047538</f>
        <v>15255799.9674969</v>
      </c>
      <c r="Z37" s="67" t="n">
        <f aca="false">L37*5.5017049523</f>
        <v>3869119.98447252</v>
      </c>
      <c r="AA37" s="67" t="n">
        <f aca="false">IFE_cost_central!B25*3</f>
        <v>818430.74405</v>
      </c>
      <c r="AB37" s="67" t="n">
        <f aca="false">AA37*$AC$13</f>
        <v>7347670.85329427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central_v2_m!D26+temporary_pension_bonus_central!B26</f>
        <v>17452214.2825911</v>
      </c>
      <c r="G38" s="161" t="n">
        <f aca="false">central_v2_m!E26+temporary_pension_bonus_central!B26</f>
        <v>16760511.3560269</v>
      </c>
      <c r="H38" s="8" t="n">
        <f aca="false">F38-J38</f>
        <v>17124602.6858505</v>
      </c>
      <c r="I38" s="8" t="n">
        <f aca="false">G38-K38</f>
        <v>16442728.1071886</v>
      </c>
      <c r="J38" s="161" t="n">
        <f aca="false">central_v2_m!J26</f>
        <v>327611.596740547</v>
      </c>
      <c r="K38" s="161" t="n">
        <f aca="false">central_v2_m!K26</f>
        <v>317783.24883833</v>
      </c>
      <c r="L38" s="8" t="n">
        <f aca="false">H38-I38</f>
        <v>681874.578661907</v>
      </c>
      <c r="M38" s="8" t="n">
        <f aca="false">J38-K38</f>
        <v>9828.34790221643</v>
      </c>
      <c r="N38" s="161" t="n">
        <f aca="false">SUM(central_v5_m!C26:J26)</f>
        <v>3357311.81673445</v>
      </c>
      <c r="O38" s="5"/>
      <c r="P38" s="5"/>
      <c r="Q38" s="8" t="n">
        <f aca="false">I38*5.5017049523</f>
        <v>90463038.6566419</v>
      </c>
      <c r="R38" s="8"/>
      <c r="S38" s="8"/>
      <c r="T38" s="5"/>
      <c r="U38" s="5"/>
      <c r="V38" s="8" t="n">
        <f aca="false">K38*5.5017049523</f>
        <v>1748349.67389182</v>
      </c>
      <c r="W38" s="8" t="n">
        <f aca="false">M38*5.5017049523</f>
        <v>54072.6703265514</v>
      </c>
      <c r="X38" s="8" t="n">
        <f aca="false">N38*5.1890047538+L38*5.5017049523</f>
        <v>21172579.7232956</v>
      </c>
      <c r="Y38" s="8" t="n">
        <f aca="false">N38*5.1890047538</f>
        <v>17421106.977024</v>
      </c>
      <c r="Z38" s="8" t="n">
        <f aca="false">L38*5.5017049523</f>
        <v>3751472.74627169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central_v2_m!D27+temporary_pension_bonus_central!B27</f>
        <v>18043923.1788987</v>
      </c>
      <c r="G39" s="163" t="n">
        <f aca="false">central_v2_m!E27+temporary_pension_bonus_central!B27</f>
        <v>17327592.8414073</v>
      </c>
      <c r="H39" s="67" t="n">
        <f aca="false">F39-J39</f>
        <v>17686361.3530376</v>
      </c>
      <c r="I39" s="67" t="n">
        <f aca="false">G39-K39</f>
        <v>16980757.870322</v>
      </c>
      <c r="J39" s="163" t="n">
        <f aca="false">central_v2_m!J27</f>
        <v>357561.825861076</v>
      </c>
      <c r="K39" s="163" t="n">
        <f aca="false">central_v2_m!K27</f>
        <v>346834.971085244</v>
      </c>
      <c r="L39" s="67" t="n">
        <f aca="false">H39-I39</f>
        <v>705603.482715618</v>
      </c>
      <c r="M39" s="67" t="n">
        <f aca="false">J39-K39</f>
        <v>10726.8547758323</v>
      </c>
      <c r="N39" s="163" t="n">
        <f aca="false">SUM(central_v5_m!C27:J27)</f>
        <v>2931027.79098352</v>
      </c>
      <c r="O39" s="7"/>
      <c r="P39" s="7"/>
      <c r="Q39" s="67" t="n">
        <f aca="false">I39*5.5017049523</f>
        <v>93423119.6689579</v>
      </c>
      <c r="R39" s="67"/>
      <c r="S39" s="67"/>
      <c r="T39" s="7"/>
      <c r="U39" s="7"/>
      <c r="V39" s="67" t="n">
        <f aca="false">K39*5.5017049523</f>
        <v>1908183.67805051</v>
      </c>
      <c r="W39" s="67" t="n">
        <f aca="false">M39*5.5017049523</f>
        <v>59015.9900427993</v>
      </c>
      <c r="X39" s="67" t="n">
        <f aca="false">N39*5.1890047538+L39*5.5017049523</f>
        <v>19091139.3161501</v>
      </c>
      <c r="Y39" s="67" t="n">
        <f aca="false">N39*5.1890047538</f>
        <v>15209117.1409334</v>
      </c>
      <c r="Z39" s="67" t="n">
        <f aca="false">L39*5.5017049523</f>
        <v>3882022.17521664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central_v2_m!D28+temporary_pension_bonus_central!B28</f>
        <v>18504524.4830325</v>
      </c>
      <c r="G40" s="163" t="n">
        <f aca="false">central_v2_m!E28+temporary_pension_bonus_central!B28</f>
        <v>17768986.588559</v>
      </c>
      <c r="H40" s="67" t="n">
        <f aca="false">F40-J40</f>
        <v>18122289.9678589</v>
      </c>
      <c r="I40" s="67" t="n">
        <f aca="false">G40-K40</f>
        <v>17398219.1088406</v>
      </c>
      <c r="J40" s="163" t="n">
        <f aca="false">central_v2_m!J28</f>
        <v>382234.515173578</v>
      </c>
      <c r="K40" s="163" t="n">
        <f aca="false">central_v2_m!K28</f>
        <v>370767.479718371</v>
      </c>
      <c r="L40" s="67" t="n">
        <f aca="false">H40-I40</f>
        <v>724070.859018303</v>
      </c>
      <c r="M40" s="67" t="n">
        <f aca="false">J40-K40</f>
        <v>11467.0354552074</v>
      </c>
      <c r="N40" s="163" t="n">
        <f aca="false">SUM(central_v5_m!C28:J28)</f>
        <v>3049553.61731137</v>
      </c>
      <c r="O40" s="7"/>
      <c r="P40" s="7"/>
      <c r="Q40" s="67" t="n">
        <f aca="false">I40*5.5017049523</f>
        <v>95719868.232309</v>
      </c>
      <c r="R40" s="67"/>
      <c r="S40" s="67"/>
      <c r="T40" s="7"/>
      <c r="U40" s="7"/>
      <c r="V40" s="67" t="n">
        <f aca="false">K40*5.5017049523</f>
        <v>2039853.27931835</v>
      </c>
      <c r="W40" s="67" t="n">
        <f aca="false">M40*5.5017049523</f>
        <v>63088.2457521142</v>
      </c>
      <c r="X40" s="67" t="n">
        <f aca="false">N40*5.1890047538+L40*5.5017049523</f>
        <v>19807772.4480738</v>
      </c>
      <c r="Y40" s="67" t="n">
        <f aca="false">N40*5.1890047538</f>
        <v>15824148.2171967</v>
      </c>
      <c r="Z40" s="67" t="n">
        <f aca="false">L40*5.5017049523</f>
        <v>3983624.23087711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central_v2_m!D29+temporary_pension_bonus_central!B29</f>
        <v>19095682.4133379</v>
      </c>
      <c r="G41" s="163" t="n">
        <f aca="false">central_v2_m!E29+temporary_pension_bonus_central!B29</f>
        <v>18334427.2164854</v>
      </c>
      <c r="H41" s="67" t="n">
        <f aca="false">F41-J41</f>
        <v>18693760.2468652</v>
      </c>
      <c r="I41" s="67" t="n">
        <f aca="false">G41-K41</f>
        <v>17944562.7150068</v>
      </c>
      <c r="J41" s="163" t="n">
        <f aca="false">central_v2_m!J29</f>
        <v>401922.166472776</v>
      </c>
      <c r="K41" s="163" t="n">
        <f aca="false">central_v2_m!K29</f>
        <v>389864.501478593</v>
      </c>
      <c r="L41" s="67" t="n">
        <f aca="false">H41-I41</f>
        <v>749197.531858306</v>
      </c>
      <c r="M41" s="67" t="n">
        <f aca="false">J41-K41</f>
        <v>12057.6649941832</v>
      </c>
      <c r="N41" s="163" t="n">
        <f aca="false">SUM(central_v5_m!C29:J29)</f>
        <v>3132295.64569407</v>
      </c>
      <c r="O41" s="7"/>
      <c r="P41" s="7"/>
      <c r="Q41" s="67" t="n">
        <f aca="false">I41*5.5017049523</f>
        <v>98725689.5560111</v>
      </c>
      <c r="R41" s="67"/>
      <c r="S41" s="67"/>
      <c r="T41" s="7"/>
      <c r="U41" s="7"/>
      <c r="V41" s="67" t="n">
        <f aca="false">K41*5.5017049523</f>
        <v>2144919.45851075</v>
      </c>
      <c r="W41" s="67" t="n">
        <f aca="false">M41*5.5017049523</f>
        <v>66337.7152116722</v>
      </c>
      <c r="X41" s="67" t="n">
        <f aca="false">N41*5.1890047538+L41*5.5017049523</f>
        <v>20375360.7670893</v>
      </c>
      <c r="Y41" s="67" t="n">
        <f aca="false">N41*5.1890047538</f>
        <v>16253496.9958136</v>
      </c>
      <c r="Z41" s="67" t="n">
        <f aca="false">L41*5.5017049523</f>
        <v>4121863.77127578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central_v2_m!D30+temporary_pension_bonus_central!B30</f>
        <v>19550637.1044841</v>
      </c>
      <c r="G42" s="161" t="n">
        <f aca="false">central_v2_m!E30+temporary_pension_bonus_central!B30</f>
        <v>18770557.9974966</v>
      </c>
      <c r="H42" s="8" t="n">
        <f aca="false">F42-J42</f>
        <v>19108584.9108687</v>
      </c>
      <c r="I42" s="8" t="n">
        <f aca="false">G42-K42</f>
        <v>18341767.3696897</v>
      </c>
      <c r="J42" s="161" t="n">
        <f aca="false">central_v2_m!J30</f>
        <v>442052.193615366</v>
      </c>
      <c r="K42" s="161" t="n">
        <f aca="false">central_v2_m!K30</f>
        <v>428790.627806905</v>
      </c>
      <c r="L42" s="8" t="n">
        <f aca="false">H42-I42</f>
        <v>766817.541179001</v>
      </c>
      <c r="M42" s="8" t="n">
        <f aca="false">J42-K42</f>
        <v>13261.565808461</v>
      </c>
      <c r="N42" s="161" t="n">
        <f aca="false">SUM(central_v5_m!C30:J30)</f>
        <v>3850436.52917333</v>
      </c>
      <c r="O42" s="5"/>
      <c r="P42" s="5"/>
      <c r="Q42" s="8" t="n">
        <f aca="false">I42*5.5017049523</f>
        <v>100910992.371756</v>
      </c>
      <c r="R42" s="8"/>
      <c r="S42" s="8"/>
      <c r="T42" s="5"/>
      <c r="U42" s="5"/>
      <c r="V42" s="8" t="n">
        <f aca="false">K42*5.5017049523</f>
        <v>2359079.52050508</v>
      </c>
      <c r="W42" s="8" t="n">
        <f aca="false">M42*5.5017049523</f>
        <v>72961.2222836622</v>
      </c>
      <c r="X42" s="8" t="n">
        <f aca="false">N42*5.1890047538+L42*5.5017049523</f>
        <v>24198737.3179006</v>
      </c>
      <c r="Y42" s="8" t="n">
        <f aca="false">N42*5.1890047538</f>
        <v>19979933.4540856</v>
      </c>
      <c r="Z42" s="8" t="n">
        <f aca="false">L42*5.5017049523</f>
        <v>4218803.86381502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central_v2_m!D31+temporary_pension_bonus_central!B31</f>
        <v>19946068.4990252</v>
      </c>
      <c r="G43" s="163" t="n">
        <f aca="false">central_v2_m!E31+temporary_pension_bonus_central!B31</f>
        <v>19149292.3765086</v>
      </c>
      <c r="H43" s="67" t="n">
        <f aca="false">F43-J43</f>
        <v>19482781.601389</v>
      </c>
      <c r="I43" s="67" t="n">
        <f aca="false">G43-K43</f>
        <v>18699904.0858015</v>
      </c>
      <c r="J43" s="163" t="n">
        <f aca="false">central_v2_m!J31</f>
        <v>463286.897636234</v>
      </c>
      <c r="K43" s="163" t="n">
        <f aca="false">central_v2_m!K31</f>
        <v>449388.290707147</v>
      </c>
      <c r="L43" s="67" t="n">
        <f aca="false">H43-I43</f>
        <v>782877.515587535</v>
      </c>
      <c r="M43" s="67" t="n">
        <f aca="false">J43-K43</f>
        <v>13898.6069290871</v>
      </c>
      <c r="N43" s="163" t="n">
        <f aca="false">SUM(central_v5_m!C31:J31)</f>
        <v>3230867.58514923</v>
      </c>
      <c r="O43" s="7"/>
      <c r="P43" s="7"/>
      <c r="Q43" s="67" t="n">
        <f aca="false">I43*5.5017049523</f>
        <v>102881354.916389</v>
      </c>
      <c r="R43" s="67"/>
      <c r="S43" s="67"/>
      <c r="T43" s="7"/>
      <c r="U43" s="7"/>
      <c r="V43" s="67" t="n">
        <f aca="false">K43*5.5017049523</f>
        <v>2472401.78448914</v>
      </c>
      <c r="W43" s="67" t="n">
        <f aca="false">M43*5.5017049523</f>
        <v>76466.0345718295</v>
      </c>
      <c r="X43" s="67" t="n">
        <f aca="false">N43*5.1890047538+L43*5.5017049523</f>
        <v>21072148.3627899</v>
      </c>
      <c r="Y43" s="67" t="n">
        <f aca="false">N43*5.1890047538</f>
        <v>16764987.2582377</v>
      </c>
      <c r="Z43" s="67" t="n">
        <f aca="false">L43*5.5017049523</f>
        <v>4307161.10455226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central_v2_m!D32+temporary_pension_bonus_central!B32</f>
        <v>20363567.4179448</v>
      </c>
      <c r="G44" s="163" t="n">
        <f aca="false">central_v2_m!E32+temporary_pension_bonus_central!B32</f>
        <v>19548004.544633</v>
      </c>
      <c r="H44" s="67" t="n">
        <f aca="false">F44-J44</f>
        <v>19860400.8271951</v>
      </c>
      <c r="I44" s="67" t="n">
        <f aca="false">G44-K44</f>
        <v>19059932.9516058</v>
      </c>
      <c r="J44" s="163" t="n">
        <f aca="false">central_v2_m!J32</f>
        <v>503166.590749745</v>
      </c>
      <c r="K44" s="163" t="n">
        <f aca="false">central_v2_m!K32</f>
        <v>488071.593027252</v>
      </c>
      <c r="L44" s="67" t="n">
        <f aca="false">H44-I44</f>
        <v>800467.875589311</v>
      </c>
      <c r="M44" s="67" t="n">
        <f aca="false">J44-K44</f>
        <v>15094.9977224924</v>
      </c>
      <c r="N44" s="163" t="n">
        <f aca="false">SUM(central_v5_m!C32:J32)</f>
        <v>3301327.91237668</v>
      </c>
      <c r="O44" s="7"/>
      <c r="P44" s="7"/>
      <c r="Q44" s="67" t="n">
        <f aca="false">I44*5.5017049523</f>
        <v>104862127.510355</v>
      </c>
      <c r="R44" s="67"/>
      <c r="S44" s="67"/>
      <c r="T44" s="7"/>
      <c r="U44" s="7"/>
      <c r="V44" s="67" t="n">
        <f aca="false">K44*5.5017049523</f>
        <v>2685225.90043498</v>
      </c>
      <c r="W44" s="67" t="n">
        <f aca="false">M44*5.5017049523</f>
        <v>83048.2237247939</v>
      </c>
      <c r="X44" s="67" t="n">
        <f aca="false">N44*5.1890047538+L44*5.5017049523</f>
        <v>21534544.306462</v>
      </c>
      <c r="Y44" s="67" t="n">
        <f aca="false">N44*5.1890047538</f>
        <v>17130606.2311752</v>
      </c>
      <c r="Z44" s="67" t="n">
        <f aca="false">L44*5.5017049523</f>
        <v>4403938.07528677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central_v2_m!D33+temporary_pension_bonus_central!B33</f>
        <v>20789934.4279422</v>
      </c>
      <c r="G45" s="163" t="n">
        <f aca="false">central_v2_m!E33+temporary_pension_bonus_central!B33</f>
        <v>19955922.4809444</v>
      </c>
      <c r="H45" s="67" t="n">
        <f aca="false">F45-J45</f>
        <v>20254340.15789</v>
      </c>
      <c r="I45" s="67" t="n">
        <f aca="false">G45-K45</f>
        <v>19436396.0389937</v>
      </c>
      <c r="J45" s="163" t="n">
        <f aca="false">central_v2_m!J33</f>
        <v>535594.270052236</v>
      </c>
      <c r="K45" s="163" t="n">
        <f aca="false">central_v2_m!K33</f>
        <v>519526.441950669</v>
      </c>
      <c r="L45" s="67" t="n">
        <f aca="false">H45-I45</f>
        <v>817944.118896265</v>
      </c>
      <c r="M45" s="67" t="n">
        <f aca="false">J45-K45</f>
        <v>16067.8281015671</v>
      </c>
      <c r="N45" s="163" t="n">
        <f aca="false">SUM(central_v5_m!C33:J33)</f>
        <v>3380538.64670545</v>
      </c>
      <c r="O45" s="7"/>
      <c r="P45" s="7"/>
      <c r="Q45" s="67" t="n">
        <f aca="false">I45*5.5017049523</f>
        <v>106933316.342596</v>
      </c>
      <c r="R45" s="67"/>
      <c r="S45" s="67"/>
      <c r="T45" s="7"/>
      <c r="U45" s="7"/>
      <c r="V45" s="67" t="n">
        <f aca="false">K45*5.5017049523</f>
        <v>2858281.19853079</v>
      </c>
      <c r="W45" s="67" t="n">
        <f aca="false">M45*5.5017049523</f>
        <v>88400.4494390966</v>
      </c>
      <c r="X45" s="67" t="n">
        <f aca="false">N45*5.1890047538+L45*5.5017049523</f>
        <v>22041718.3177955</v>
      </c>
      <c r="Y45" s="67" t="n">
        <f aca="false">N45*5.1890047538</f>
        <v>17541631.1081592</v>
      </c>
      <c r="Z45" s="67" t="n">
        <f aca="false">L45*5.5017049523</f>
        <v>4500087.20963624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central_v2_m!D34+temporary_pension_bonus_central!B34</f>
        <v>21190615.3683906</v>
      </c>
      <c r="G46" s="161" t="n">
        <f aca="false">central_v2_m!E34+temporary_pension_bonus_central!B34</f>
        <v>20339316.7796563</v>
      </c>
      <c r="H46" s="8" t="n">
        <f aca="false">F46-J46</f>
        <v>20622720.34716</v>
      </c>
      <c r="I46" s="8" t="n">
        <f aca="false">G46-K46</f>
        <v>19788458.6090626</v>
      </c>
      <c r="J46" s="161" t="n">
        <f aca="false">central_v2_m!J34</f>
        <v>567895.021230594</v>
      </c>
      <c r="K46" s="161" t="n">
        <f aca="false">central_v2_m!K34</f>
        <v>550858.170593676</v>
      </c>
      <c r="L46" s="8" t="n">
        <f aca="false">H46-I46</f>
        <v>834261.738097418</v>
      </c>
      <c r="M46" s="8" t="n">
        <f aca="false">J46-K46</f>
        <v>17036.8506369179</v>
      </c>
      <c r="N46" s="161" t="n">
        <f aca="false">SUM(central_v5_m!C34:J34)</f>
        <v>4158171.30247267</v>
      </c>
      <c r="O46" s="5"/>
      <c r="P46" s="5"/>
      <c r="Q46" s="8" t="n">
        <f aca="false">I46*5.5017049523</f>
        <v>108870260.727863</v>
      </c>
      <c r="R46" s="8"/>
      <c r="S46" s="8"/>
      <c r="T46" s="5"/>
      <c r="U46" s="5"/>
      <c r="V46" s="8" t="n">
        <f aca="false">K46*5.5017049523</f>
        <v>3030659.12517015</v>
      </c>
      <c r="W46" s="8" t="n">
        <f aca="false">M46*5.5017049523</f>
        <v>93731.7255207264</v>
      </c>
      <c r="X46" s="8" t="n">
        <f aca="false">N46*5.1890047538+L46*5.5017049523</f>
        <v>26166632.5916504</v>
      </c>
      <c r="Y46" s="8" t="n">
        <f aca="false">N46*5.1890047538</f>
        <v>21576770.6556454</v>
      </c>
      <c r="Z46" s="8" t="n">
        <f aca="false">L46*5.5017049523</f>
        <v>4589861.93600497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central_v2_m!D35+temporary_pension_bonus_central!B35</f>
        <v>21646162.3884906</v>
      </c>
      <c r="G47" s="163" t="n">
        <f aca="false">central_v2_m!E35+temporary_pension_bonus_central!B35</f>
        <v>20773567.9816332</v>
      </c>
      <c r="H47" s="67" t="n">
        <f aca="false">F47-J47</f>
        <v>21057798.1478377</v>
      </c>
      <c r="I47" s="67" t="n">
        <f aca="false">G47-K47</f>
        <v>20202854.6681999</v>
      </c>
      <c r="J47" s="163" t="n">
        <f aca="false">central_v2_m!J35</f>
        <v>588364.240652936</v>
      </c>
      <c r="K47" s="163" t="n">
        <f aca="false">central_v2_m!K35</f>
        <v>570713.313433348</v>
      </c>
      <c r="L47" s="67" t="n">
        <f aca="false">H47-I47</f>
        <v>854943.479637776</v>
      </c>
      <c r="M47" s="67" t="n">
        <f aca="false">J47-K47</f>
        <v>17650.9272195882</v>
      </c>
      <c r="N47" s="163" t="n">
        <f aca="false">SUM(central_v5_m!C35:J35)</f>
        <v>3486121.49882926</v>
      </c>
      <c r="O47" s="7"/>
      <c r="P47" s="7"/>
      <c r="Q47" s="67" t="n">
        <f aca="false">I47*5.5017049523</f>
        <v>111150145.578633</v>
      </c>
      <c r="R47" s="67"/>
      <c r="S47" s="67"/>
      <c r="T47" s="7"/>
      <c r="U47" s="7"/>
      <c r="V47" s="67" t="n">
        <f aca="false">K47*5.5017049523</f>
        <v>3139896.26285979</v>
      </c>
      <c r="W47" s="67" t="n">
        <f aca="false">M47*5.5017049523</f>
        <v>97110.1936966952</v>
      </c>
      <c r="X47" s="67" t="n">
        <f aca="false">N47*5.1890047538+L47*5.5017049523</f>
        <v>22793147.8056092</v>
      </c>
      <c r="Y47" s="67" t="n">
        <f aca="false">N47*5.1890047538</f>
        <v>18089501.0297494</v>
      </c>
      <c r="Z47" s="67" t="n">
        <f aca="false">L47*5.5017049523</f>
        <v>4703646.77585974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central_v2_m!D36+temporary_pension_bonus_central!B36</f>
        <v>21991316.6805298</v>
      </c>
      <c r="G48" s="163" t="n">
        <f aca="false">central_v2_m!E36+temporary_pension_bonus_central!B36</f>
        <v>21103521.0832986</v>
      </c>
      <c r="H48" s="67" t="n">
        <f aca="false">F48-J48</f>
        <v>21376860.0775236</v>
      </c>
      <c r="I48" s="67" t="n">
        <f aca="false">G48-K48</f>
        <v>20507498.1783826</v>
      </c>
      <c r="J48" s="163" t="n">
        <f aca="false">central_v2_m!J36</f>
        <v>614456.603006176</v>
      </c>
      <c r="K48" s="163" t="n">
        <f aca="false">central_v2_m!K36</f>
        <v>596022.904915991</v>
      </c>
      <c r="L48" s="67" t="n">
        <f aca="false">H48-I48</f>
        <v>869361.899141017</v>
      </c>
      <c r="M48" s="67" t="n">
        <f aca="false">J48-K48</f>
        <v>18433.6980901853</v>
      </c>
      <c r="N48" s="163" t="n">
        <f aca="false">SUM(central_v5_m!C36:J36)</f>
        <v>3520885.53071406</v>
      </c>
      <c r="O48" s="7"/>
      <c r="P48" s="7"/>
      <c r="Q48" s="67" t="n">
        <f aca="false">I48*5.5017049523</f>
        <v>112826204.287291</v>
      </c>
      <c r="R48" s="67"/>
      <c r="S48" s="67"/>
      <c r="T48" s="7"/>
      <c r="U48" s="7"/>
      <c r="V48" s="67" t="n">
        <f aca="false">K48*5.5017049523</f>
        <v>3279142.16766054</v>
      </c>
      <c r="W48" s="67" t="n">
        <f aca="false">M48*5.5017049523</f>
        <v>101416.768071975</v>
      </c>
      <c r="X48" s="67" t="n">
        <f aca="false">N48*5.1890047538+L48*5.5017049523</f>
        <v>23052864.4223059</v>
      </c>
      <c r="Y48" s="67" t="n">
        <f aca="false">N48*5.1890047538</f>
        <v>18269891.7564609</v>
      </c>
      <c r="Z48" s="67" t="n">
        <f aca="false">L48*5.5017049523</f>
        <v>4782972.66584507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central_v2_m!D37+temporary_pension_bonus_central!B37</f>
        <v>22477028.7721609</v>
      </c>
      <c r="G49" s="163" t="n">
        <f aca="false">central_v2_m!E37+temporary_pension_bonus_central!B37</f>
        <v>21567835.7378216</v>
      </c>
      <c r="H49" s="67" t="n">
        <f aca="false">F49-J49</f>
        <v>21832951.4556104</v>
      </c>
      <c r="I49" s="67" t="n">
        <f aca="false">G49-K49</f>
        <v>20943080.7407676</v>
      </c>
      <c r="J49" s="163" t="n">
        <f aca="false">central_v2_m!J37</f>
        <v>644077.316550493</v>
      </c>
      <c r="K49" s="163" t="n">
        <f aca="false">central_v2_m!K37</f>
        <v>624754.997053979</v>
      </c>
      <c r="L49" s="67" t="n">
        <f aca="false">H49-I49</f>
        <v>889870.71484283</v>
      </c>
      <c r="M49" s="67" t="n">
        <f aca="false">J49-K49</f>
        <v>19322.3194965146</v>
      </c>
      <c r="N49" s="163" t="n">
        <f aca="false">SUM(central_v5_m!C37:J37)</f>
        <v>3624077.06860961</v>
      </c>
      <c r="O49" s="7"/>
      <c r="P49" s="7"/>
      <c r="Q49" s="67" t="n">
        <f aca="false">I49*5.5017049523</f>
        <v>115222651.0279</v>
      </c>
      <c r="R49" s="67"/>
      <c r="S49" s="67"/>
      <c r="T49" s="7"/>
      <c r="U49" s="7"/>
      <c r="V49" s="67" t="n">
        <f aca="false">K49*5.5017049523</f>
        <v>3437217.66126605</v>
      </c>
      <c r="W49" s="67" t="n">
        <f aca="false">M49*5.5017049523</f>
        <v>106305.700863897</v>
      </c>
      <c r="X49" s="67" t="n">
        <f aca="false">N49*5.1890047538+L49*5.5017049523</f>
        <v>23701159.2559104</v>
      </c>
      <c r="Y49" s="67" t="n">
        <f aca="false">N49*5.1890047538</f>
        <v>18805353.1371529</v>
      </c>
      <c r="Z49" s="67" t="n">
        <f aca="false">L49*5.5017049523</f>
        <v>4895806.11875754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central_v2_m!D38+temporary_pension_bonus_central!B38</f>
        <v>22870080.6835099</v>
      </c>
      <c r="G50" s="161" t="n">
        <f aca="false">central_v2_m!E38+temporary_pension_bonus_central!B38</f>
        <v>21944137.7687606</v>
      </c>
      <c r="H50" s="8" t="n">
        <f aca="false">F50-J50</f>
        <v>22191686.5079174</v>
      </c>
      <c r="I50" s="8" t="n">
        <f aca="false">G50-K50</f>
        <v>21286095.4184359</v>
      </c>
      <c r="J50" s="161" t="n">
        <f aca="false">central_v2_m!J38</f>
        <v>678394.175592438</v>
      </c>
      <c r="K50" s="161" t="n">
        <f aca="false">central_v2_m!K38</f>
        <v>658042.350324665</v>
      </c>
      <c r="L50" s="8" t="n">
        <f aca="false">H50-I50</f>
        <v>905591.089481522</v>
      </c>
      <c r="M50" s="8" t="n">
        <f aca="false">J50-K50</f>
        <v>20351.825267773</v>
      </c>
      <c r="N50" s="161" t="n">
        <f aca="false">SUM(central_v5_m!C38:J38)</f>
        <v>4478598.81660593</v>
      </c>
      <c r="O50" s="5"/>
      <c r="P50" s="5"/>
      <c r="Q50" s="8" t="n">
        <f aca="false">I50*5.5017049523</f>
        <v>117109816.578739</v>
      </c>
      <c r="R50" s="8"/>
      <c r="S50" s="8"/>
      <c r="T50" s="5"/>
      <c r="U50" s="5"/>
      <c r="V50" s="8" t="n">
        <f aca="false">K50*5.5017049523</f>
        <v>3620354.85760434</v>
      </c>
      <c r="W50" s="8" t="n">
        <f aca="false">M50*5.5017049523</f>
        <v>111969.737864051</v>
      </c>
      <c r="X50" s="8" t="n">
        <f aca="false">N50*5.1890047538+L50*5.5017049523</f>
        <v>28221765.5314905</v>
      </c>
      <c r="Y50" s="8" t="n">
        <f aca="false">N50*5.1890047538</f>
        <v>23239470.5497312</v>
      </c>
      <c r="Z50" s="8" t="n">
        <f aca="false">L50*5.5017049523</f>
        <v>4982294.98175924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central_v2_m!D39+temporary_pension_bonus_central!B39</f>
        <v>23212298.112317</v>
      </c>
      <c r="G51" s="163" t="n">
        <f aca="false">central_v2_m!E39+temporary_pension_bonus_central!B39</f>
        <v>22270546.5417867</v>
      </c>
      <c r="H51" s="67" t="n">
        <f aca="false">F51-J51</f>
        <v>22496278.3054537</v>
      </c>
      <c r="I51" s="67" t="n">
        <f aca="false">G51-K51</f>
        <v>21576007.3291293</v>
      </c>
      <c r="J51" s="163" t="n">
        <f aca="false">central_v2_m!J39</f>
        <v>716019.806863314</v>
      </c>
      <c r="K51" s="163" t="n">
        <f aca="false">central_v2_m!K39</f>
        <v>694539.212657415</v>
      </c>
      <c r="L51" s="67" t="n">
        <f aca="false">H51-I51</f>
        <v>920270.976324402</v>
      </c>
      <c r="M51" s="67" t="n">
        <f aca="false">J51-K51</f>
        <v>21480.5942058993</v>
      </c>
      <c r="N51" s="163" t="n">
        <f aca="false">SUM(central_v5_m!C39:J39)</f>
        <v>3756702.26458774</v>
      </c>
      <c r="O51" s="7"/>
      <c r="P51" s="7"/>
      <c r="Q51" s="67" t="n">
        <f aca="false">I51*5.5017049523</f>
        <v>118704826.373532</v>
      </c>
      <c r="R51" s="67"/>
      <c r="S51" s="67"/>
      <c r="T51" s="7"/>
      <c r="U51" s="7"/>
      <c r="V51" s="67" t="n">
        <f aca="false">K51*5.5017049523</f>
        <v>3821149.82584384</v>
      </c>
      <c r="W51" s="67" t="n">
        <f aca="false">M51*5.5017049523</f>
        <v>118179.891520943</v>
      </c>
      <c r="X51" s="67" t="n">
        <f aca="false">N51*5.1890047538+L51*5.5017049523</f>
        <v>24556605.2974589</v>
      </c>
      <c r="Y51" s="67" t="n">
        <f aca="false">N51*5.1890047538</f>
        <v>19493545.909557</v>
      </c>
      <c r="Z51" s="67" t="n">
        <f aca="false">L51*5.5017049523</f>
        <v>5063059.38790192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central_v2_m!D40+temporary_pension_bonus_central!B40</f>
        <v>23533859.9282827</v>
      </c>
      <c r="G52" s="163" t="n">
        <f aca="false">central_v2_m!E40+temporary_pension_bonus_central!B40</f>
        <v>22577716.3911982</v>
      </c>
      <c r="H52" s="67" t="n">
        <f aca="false">F52-J52</f>
        <v>22791904.9107565</v>
      </c>
      <c r="I52" s="67" t="n">
        <f aca="false">G52-K52</f>
        <v>21858020.0241977</v>
      </c>
      <c r="J52" s="163" t="n">
        <f aca="false">central_v2_m!J40</f>
        <v>741955.017526257</v>
      </c>
      <c r="K52" s="163" t="n">
        <f aca="false">central_v2_m!K40</f>
        <v>719696.367000469</v>
      </c>
      <c r="L52" s="67" t="n">
        <f aca="false">H52-I52</f>
        <v>933884.886558768</v>
      </c>
      <c r="M52" s="67" t="n">
        <f aca="false">J52-K52</f>
        <v>22258.6505257876</v>
      </c>
      <c r="N52" s="163" t="n">
        <f aca="false">SUM(central_v5_m!C40:J40)</f>
        <v>3742384.91216699</v>
      </c>
      <c r="O52" s="7"/>
      <c r="P52" s="7"/>
      <c r="Q52" s="67" t="n">
        <f aca="false">I52*5.5017049523</f>
        <v>120256377.014601</v>
      </c>
      <c r="R52" s="67"/>
      <c r="S52" s="67"/>
      <c r="T52" s="7"/>
      <c r="U52" s="7"/>
      <c r="V52" s="67" t="n">
        <f aca="false">K52*5.5017049523</f>
        <v>3959557.0664788</v>
      </c>
      <c r="W52" s="67" t="n">
        <f aca="false">M52*5.5017049523</f>
        <v>122460.527829241</v>
      </c>
      <c r="X52" s="67" t="n">
        <f aca="false">N52*5.1890047538+L52*5.5017049523</f>
        <v>24557212.2050424</v>
      </c>
      <c r="Y52" s="67" t="n">
        <f aca="false">N52*5.1890047538</f>
        <v>19419253.0997839</v>
      </c>
      <c r="Z52" s="67" t="n">
        <f aca="false">L52*5.5017049523</f>
        <v>5137959.1052585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central_v2_m!D41+temporary_pension_bonus_central!B41</f>
        <v>23983274.7503751</v>
      </c>
      <c r="G53" s="163" t="n">
        <f aca="false">central_v2_m!E41+temporary_pension_bonus_central!B41</f>
        <v>23007193.6552907</v>
      </c>
      <c r="H53" s="67" t="n">
        <f aca="false">F53-J53</f>
        <v>23155199.6190215</v>
      </c>
      <c r="I53" s="67" t="n">
        <f aca="false">G53-K53</f>
        <v>22203960.7778777</v>
      </c>
      <c r="J53" s="163" t="n">
        <f aca="false">central_v2_m!J41</f>
        <v>828075.131353643</v>
      </c>
      <c r="K53" s="163" t="n">
        <f aca="false">central_v2_m!K41</f>
        <v>803232.877413034</v>
      </c>
      <c r="L53" s="67" t="n">
        <f aca="false">H53-I53</f>
        <v>951238.841143835</v>
      </c>
      <c r="M53" s="67" t="n">
        <f aca="false">J53-K53</f>
        <v>24842.2539406092</v>
      </c>
      <c r="N53" s="163" t="n">
        <f aca="false">SUM(central_v5_m!C41:J41)</f>
        <v>3787510.88002071</v>
      </c>
      <c r="O53" s="7"/>
      <c r="P53" s="7"/>
      <c r="Q53" s="67" t="n">
        <f aca="false">I53*5.5017049523</f>
        <v>122159640.972325</v>
      </c>
      <c r="R53" s="67"/>
      <c r="S53" s="67"/>
      <c r="T53" s="7"/>
      <c r="U53" s="7"/>
      <c r="V53" s="67" t="n">
        <f aca="false">K53*5.5017049523</f>
        <v>4419150.29951347</v>
      </c>
      <c r="W53" s="67" t="n">
        <f aca="false">M53*5.5017049523</f>
        <v>136674.751531344</v>
      </c>
      <c r="X53" s="67" t="n">
        <f aca="false">N53*5.1890047538+L53*5.5017049523</f>
        <v>24886847.4046378</v>
      </c>
      <c r="Y53" s="67" t="n">
        <f aca="false">N53*5.1890047538</f>
        <v>19653411.9614967</v>
      </c>
      <c r="Z53" s="67" t="n">
        <f aca="false">L53*5.5017049523</f>
        <v>5233435.44314115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central_v2_m!D42+temporary_pension_bonus_central!B42</f>
        <v>24416751.6328345</v>
      </c>
      <c r="G54" s="161" t="n">
        <f aca="false">central_v2_m!E42+temporary_pension_bonus_central!B42</f>
        <v>23421212.4291655</v>
      </c>
      <c r="H54" s="8" t="n">
        <f aca="false">F54-J54</f>
        <v>23501282.1045377</v>
      </c>
      <c r="I54" s="8" t="n">
        <f aca="false">G54-K54</f>
        <v>22533206.9867177</v>
      </c>
      <c r="J54" s="161" t="n">
        <f aca="false">central_v2_m!J42</f>
        <v>915469.528296708</v>
      </c>
      <c r="K54" s="161" t="n">
        <f aca="false">central_v2_m!K42</f>
        <v>888005.442447807</v>
      </c>
      <c r="L54" s="8" t="n">
        <f aca="false">H54-I54</f>
        <v>968075.117820017</v>
      </c>
      <c r="M54" s="8" t="n">
        <f aca="false">J54-K54</f>
        <v>27464.0858489013</v>
      </c>
      <c r="N54" s="161" t="n">
        <f aca="false">SUM(central_v5_m!C42:J42)</f>
        <v>4648702.73770257</v>
      </c>
      <c r="O54" s="5"/>
      <c r="P54" s="5"/>
      <c r="Q54" s="8" t="n">
        <f aca="false">I54*5.5017049523</f>
        <v>123971056.470026</v>
      </c>
      <c r="R54" s="8"/>
      <c r="S54" s="8"/>
      <c r="T54" s="5"/>
      <c r="U54" s="5"/>
      <c r="V54" s="8" t="n">
        <f aca="false">K54*5.5017049523</f>
        <v>4885543.94038445</v>
      </c>
      <c r="W54" s="8" t="n">
        <f aca="false">M54*5.5017049523</f>
        <v>151099.297125293</v>
      </c>
      <c r="X54" s="8" t="n">
        <f aca="false">N54*5.1890047538+L54*5.5017049523</f>
        <v>29448204.2748505</v>
      </c>
      <c r="Y54" s="8" t="n">
        <f aca="false">N54*5.1890047538</f>
        <v>24122140.6049417</v>
      </c>
      <c r="Z54" s="8" t="n">
        <f aca="false">L54*5.5017049523</f>
        <v>5326063.66990879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central_v2_m!D43+temporary_pension_bonus_central!B43</f>
        <v>24785148.8152634</v>
      </c>
      <c r="G55" s="163" t="n">
        <f aca="false">central_v2_m!E43+temporary_pension_bonus_central!B43</f>
        <v>23773241.0048591</v>
      </c>
      <c r="H55" s="67" t="n">
        <f aca="false">F55-J55</f>
        <v>23777810.351004</v>
      </c>
      <c r="I55" s="67" t="n">
        <f aca="false">G55-K55</f>
        <v>22796122.6945275</v>
      </c>
      <c r="J55" s="163" t="n">
        <f aca="false">central_v2_m!J43</f>
        <v>1007338.46425939</v>
      </c>
      <c r="K55" s="163" t="n">
        <f aca="false">central_v2_m!K43</f>
        <v>977118.310331609</v>
      </c>
      <c r="L55" s="67" t="n">
        <f aca="false">H55-I55</f>
        <v>981687.656476505</v>
      </c>
      <c r="M55" s="67" t="n">
        <f aca="false">J55-K55</f>
        <v>30220.1539277817</v>
      </c>
      <c r="N55" s="163" t="n">
        <f aca="false">SUM(central_v5_m!C43:J43)</f>
        <v>3857985.78630815</v>
      </c>
      <c r="O55" s="7"/>
      <c r="P55" s="7"/>
      <c r="Q55" s="67" t="n">
        <f aca="false">I55*5.5017049523</f>
        <v>125417541.12172</v>
      </c>
      <c r="R55" s="67"/>
      <c r="S55" s="67"/>
      <c r="T55" s="7"/>
      <c r="U55" s="7"/>
      <c r="V55" s="67" t="n">
        <f aca="false">K55*5.5017049523</f>
        <v>5375816.64693442</v>
      </c>
      <c r="W55" s="67" t="n">
        <f aca="false">M55*5.5017049523</f>
        <v>166262.370523745</v>
      </c>
      <c r="X55" s="67" t="n">
        <f aca="false">N55*5.1890047538+L55*5.5017049523</f>
        <v>25420062.4264944</v>
      </c>
      <c r="Y55" s="67" t="n">
        <f aca="false">N55*5.1890047538</f>
        <v>20019106.5852458</v>
      </c>
      <c r="Z55" s="67" t="n">
        <f aca="false">L55*5.5017049523</f>
        <v>5400955.84124857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central_v2_m!D44+temporary_pension_bonus_central!B44</f>
        <v>25201249.4757275</v>
      </c>
      <c r="G56" s="163" t="n">
        <f aca="false">central_v2_m!E44+temporary_pension_bonus_central!B44</f>
        <v>24171390.2326173</v>
      </c>
      <c r="H56" s="67" t="n">
        <f aca="false">F56-J56</f>
        <v>24100022.1882514</v>
      </c>
      <c r="I56" s="67" t="n">
        <f aca="false">G56-K56</f>
        <v>23103199.7637655</v>
      </c>
      <c r="J56" s="163" t="n">
        <f aca="false">central_v2_m!J44</f>
        <v>1101227.28747608</v>
      </c>
      <c r="K56" s="163" t="n">
        <f aca="false">central_v2_m!K44</f>
        <v>1068190.46885179</v>
      </c>
      <c r="L56" s="67" t="n">
        <f aca="false">H56-I56</f>
        <v>996822.424485907</v>
      </c>
      <c r="M56" s="67" t="n">
        <f aca="false">J56-K56</f>
        <v>33036.8186242823</v>
      </c>
      <c r="N56" s="163" t="n">
        <f aca="false">SUM(central_v5_m!C44:J44)</f>
        <v>3924426.46839832</v>
      </c>
      <c r="O56" s="7"/>
      <c r="P56" s="7"/>
      <c r="Q56" s="67" t="n">
        <f aca="false">I56*5.5017049523</f>
        <v>127106988.554285</v>
      </c>
      <c r="R56" s="67"/>
      <c r="S56" s="67"/>
      <c r="T56" s="7"/>
      <c r="U56" s="7"/>
      <c r="V56" s="67" t="n">
        <f aca="false">K56*5.5017049523</f>
        <v>5876868.79248157</v>
      </c>
      <c r="W56" s="67" t="n">
        <f aca="false">M56*5.5017049523</f>
        <v>181758.828633451</v>
      </c>
      <c r="X56" s="67" t="n">
        <f aca="false">N56*5.1890047538+L56*5.5017049523</f>
        <v>25848090.4698153</v>
      </c>
      <c r="Y56" s="67" t="n">
        <f aca="false">N56*5.1890047538</f>
        <v>20363867.6004575</v>
      </c>
      <c r="Z56" s="67" t="n">
        <f aca="false">L56*5.5017049523</f>
        <v>5484222.86935781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central_v2_m!D45+temporary_pension_bonus_central!B45</f>
        <v>25518998.191547</v>
      </c>
      <c r="G57" s="163" t="n">
        <f aca="false">central_v2_m!E45+temporary_pension_bonus_central!B45</f>
        <v>24475246.6582353</v>
      </c>
      <c r="H57" s="67" t="n">
        <f aca="false">F57-J57</f>
        <v>24344275.938638</v>
      </c>
      <c r="I57" s="67" t="n">
        <f aca="false">G57-K57</f>
        <v>23335766.0729136</v>
      </c>
      <c r="J57" s="163" t="n">
        <f aca="false">central_v2_m!J45</f>
        <v>1174722.25290898</v>
      </c>
      <c r="K57" s="163" t="n">
        <f aca="false">central_v2_m!K45</f>
        <v>1139480.58532171</v>
      </c>
      <c r="L57" s="67" t="n">
        <f aca="false">H57-I57</f>
        <v>1008509.86572441</v>
      </c>
      <c r="M57" s="67" t="n">
        <f aca="false">J57-K57</f>
        <v>35241.6675872696</v>
      </c>
      <c r="N57" s="163" t="n">
        <f aca="false">SUM(central_v5_m!C45:J45)</f>
        <v>3980265.79662629</v>
      </c>
      <c r="O57" s="7"/>
      <c r="P57" s="7"/>
      <c r="Q57" s="67" t="n">
        <f aca="false">I57*5.5017049523</f>
        <v>128386499.769063</v>
      </c>
      <c r="R57" s="67"/>
      <c r="S57" s="67"/>
      <c r="T57" s="7"/>
      <c r="U57" s="7"/>
      <c r="V57" s="67" t="n">
        <f aca="false">K57*5.5017049523</f>
        <v>6269085.97931413</v>
      </c>
      <c r="W57" s="67" t="n">
        <f aca="false">M57*5.5017049523</f>
        <v>193889.257092191</v>
      </c>
      <c r="X57" s="67" t="n">
        <f aca="false">N57*5.1890047538+L57*5.5017049523</f>
        <v>26202141.8627808</v>
      </c>
      <c r="Y57" s="67" t="n">
        <f aca="false">N57*5.1890047538</f>
        <v>20653618.1400814</v>
      </c>
      <c r="Z57" s="67" t="n">
        <f aca="false">L57*5.5017049523</f>
        <v>5548523.72269942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central_v2_m!D46+temporary_pension_bonus_central!B46</f>
        <v>25971134.7254808</v>
      </c>
      <c r="G58" s="161" t="n">
        <f aca="false">central_v2_m!E46+temporary_pension_bonus_central!B46</f>
        <v>24908144.9303827</v>
      </c>
      <c r="H58" s="8" t="n">
        <f aca="false">F58-J58</f>
        <v>24678855.8103142</v>
      </c>
      <c r="I58" s="8" t="n">
        <f aca="false">G58-K58</f>
        <v>23654634.382671</v>
      </c>
      <c r="J58" s="161" t="n">
        <f aca="false">central_v2_m!J46</f>
        <v>1292278.91516665</v>
      </c>
      <c r="K58" s="161" t="n">
        <f aca="false">central_v2_m!K46</f>
        <v>1253510.54771165</v>
      </c>
      <c r="L58" s="8" t="n">
        <f aca="false">H58-I58</f>
        <v>1024221.42764317</v>
      </c>
      <c r="M58" s="8" t="n">
        <f aca="false">J58-K58</f>
        <v>38768.3674549994</v>
      </c>
      <c r="N58" s="161" t="n">
        <f aca="false">SUM(central_v5_m!C46:J46)</f>
        <v>4880980.85813572</v>
      </c>
      <c r="O58" s="5"/>
      <c r="P58" s="5"/>
      <c r="Q58" s="8" t="n">
        <f aca="false">I58*5.5017049523</f>
        <v>130140819.127987</v>
      </c>
      <c r="R58" s="8"/>
      <c r="S58" s="8"/>
      <c r="T58" s="5"/>
      <c r="U58" s="5"/>
      <c r="V58" s="8" t="n">
        <f aca="false">K58*5.5017049523</f>
        <v>6896445.18810547</v>
      </c>
      <c r="W58" s="8" t="n">
        <f aca="false">M58*5.5017049523</f>
        <v>213292.119219756</v>
      </c>
      <c r="X58" s="8" t="n">
        <f aca="false">N58*5.1890047538+L58*5.5017049523</f>
        <v>30962396.9767892</v>
      </c>
      <c r="Y58" s="8" t="n">
        <f aca="false">N58*5.1890047538</f>
        <v>25327432.876073</v>
      </c>
      <c r="Z58" s="8" t="n">
        <f aca="false">L58*5.5017049523</f>
        <v>5634964.1007162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central_v2_m!D47+temporary_pension_bonus_central!B47</f>
        <v>26431099.4050569</v>
      </c>
      <c r="G59" s="163" t="n">
        <f aca="false">central_v2_m!E47+temporary_pension_bonus_central!B47</f>
        <v>25348030.3285963</v>
      </c>
      <c r="H59" s="67" t="n">
        <f aca="false">F59-J59</f>
        <v>25034279.3936774</v>
      </c>
      <c r="I59" s="67" t="n">
        <f aca="false">G59-K59</f>
        <v>23993114.9175582</v>
      </c>
      <c r="J59" s="163" t="n">
        <f aca="false">central_v2_m!J47</f>
        <v>1396820.01137948</v>
      </c>
      <c r="K59" s="163" t="n">
        <f aca="false">central_v2_m!K47</f>
        <v>1354915.41103809</v>
      </c>
      <c r="L59" s="67" t="n">
        <f aca="false">H59-I59</f>
        <v>1041164.47611919</v>
      </c>
      <c r="M59" s="67" t="n">
        <f aca="false">J59-K59</f>
        <v>41904.6003413845</v>
      </c>
      <c r="N59" s="163" t="n">
        <f aca="false">SUM(central_v5_m!C47:J47)</f>
        <v>4025562.8054401</v>
      </c>
      <c r="O59" s="7"/>
      <c r="P59" s="7"/>
      <c r="Q59" s="67" t="n">
        <f aca="false">I59*5.5017049523</f>
        <v>132003039.163033</v>
      </c>
      <c r="R59" s="67"/>
      <c r="S59" s="67"/>
      <c r="T59" s="7"/>
      <c r="U59" s="7"/>
      <c r="V59" s="67" t="n">
        <f aca="false">K59*5.5017049523</f>
        <v>7454344.82685586</v>
      </c>
      <c r="W59" s="67" t="n">
        <f aca="false">M59*5.5017049523</f>
        <v>230546.747222348</v>
      </c>
      <c r="X59" s="67" t="n">
        <f aca="false">N59*5.1890047538+L59*5.5017049523</f>
        <v>26616844.2885729</v>
      </c>
      <c r="Y59" s="67" t="n">
        <f aca="false">N59*5.1890047538</f>
        <v>20888664.5341491</v>
      </c>
      <c r="Z59" s="67" t="n">
        <f aca="false">L59*5.5017049523</f>
        <v>5728179.75442379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central_v2_m!D48+temporary_pension_bonus_central!B48</f>
        <v>26974259.9584567</v>
      </c>
      <c r="G60" s="163" t="n">
        <f aca="false">central_v2_m!E48+temporary_pension_bonus_central!B48</f>
        <v>25867638.970241</v>
      </c>
      <c r="H60" s="67" t="n">
        <f aca="false">F60-J60</f>
        <v>25513193.8582615</v>
      </c>
      <c r="I60" s="67" t="n">
        <f aca="false">G60-K60</f>
        <v>24450404.8530517</v>
      </c>
      <c r="J60" s="163" t="n">
        <f aca="false">central_v2_m!J48</f>
        <v>1461066.10019517</v>
      </c>
      <c r="K60" s="163" t="n">
        <f aca="false">central_v2_m!K48</f>
        <v>1417234.11718931</v>
      </c>
      <c r="L60" s="67" t="n">
        <f aca="false">H60-I60</f>
        <v>1062789.00520989</v>
      </c>
      <c r="M60" s="67" t="n">
        <f aca="false">J60-K60</f>
        <v>43831.9830058552</v>
      </c>
      <c r="N60" s="163" t="n">
        <f aca="false">SUM(central_v5_m!C48:J48)</f>
        <v>4052524.52603685</v>
      </c>
      <c r="O60" s="7"/>
      <c r="P60" s="7"/>
      <c r="Q60" s="67" t="n">
        <f aca="false">I60*5.5017049523</f>
        <v>134518913.465774</v>
      </c>
      <c r="R60" s="67"/>
      <c r="S60" s="67"/>
      <c r="T60" s="7"/>
      <c r="U60" s="7"/>
      <c r="V60" s="67" t="n">
        <f aca="false">K60*5.5017049523</f>
        <v>7797203.96110896</v>
      </c>
      <c r="W60" s="67" t="n">
        <f aca="false">M60*5.5017049523</f>
        <v>241150.637972443</v>
      </c>
      <c r="X60" s="67" t="n">
        <f aca="false">N60*5.1890047538+L60*5.5017049523</f>
        <v>26875720.5637095</v>
      </c>
      <c r="Y60" s="67" t="n">
        <f aca="false">N60*5.1890047538</f>
        <v>21028569.0304963</v>
      </c>
      <c r="Z60" s="67" t="n">
        <f aca="false">L60*5.5017049523</f>
        <v>5847151.53321322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central_v2_m!D49+temporary_pension_bonus_central!B49</f>
        <v>27437702.4851134</v>
      </c>
      <c r="G61" s="163" t="n">
        <f aca="false">central_v2_m!E49+temporary_pension_bonus_central!B49</f>
        <v>26311342.2219683</v>
      </c>
      <c r="H61" s="67" t="n">
        <f aca="false">F61-J61</f>
        <v>25897709.73085</v>
      </c>
      <c r="I61" s="67" t="n">
        <f aca="false">G61-K61</f>
        <v>24817549.2503327</v>
      </c>
      <c r="J61" s="163" t="n">
        <f aca="false">central_v2_m!J49</f>
        <v>1539992.75426345</v>
      </c>
      <c r="K61" s="163" t="n">
        <f aca="false">central_v2_m!K49</f>
        <v>1493792.97163555</v>
      </c>
      <c r="L61" s="67" t="n">
        <f aca="false">H61-I61</f>
        <v>1080160.48051725</v>
      </c>
      <c r="M61" s="67" t="n">
        <f aca="false">J61-K61</f>
        <v>46199.7826279034</v>
      </c>
      <c r="N61" s="163" t="n">
        <f aca="false">SUM(central_v5_m!C49:J49)</f>
        <v>4110459.38462867</v>
      </c>
      <c r="O61" s="7"/>
      <c r="P61" s="7"/>
      <c r="Q61" s="67" t="n">
        <f aca="false">I61*5.5017049523</f>
        <v>136538833.614505</v>
      </c>
      <c r="R61" s="67"/>
      <c r="S61" s="67"/>
      <c r="T61" s="7"/>
      <c r="U61" s="7"/>
      <c r="V61" s="67" t="n">
        <f aca="false">K61*5.5017049523</f>
        <v>8218408.18975823</v>
      </c>
      <c r="W61" s="67" t="n">
        <f aca="false">M61*5.5017049523</f>
        <v>254177.57287912</v>
      </c>
      <c r="X61" s="67" t="n">
        <f aca="false">N61*5.1890047538+L61*5.5017049523</f>
        <v>27271917.5520805</v>
      </c>
      <c r="Y61" s="67" t="n">
        <f aca="false">N61*5.1890047538</f>
        <v>21329193.28714</v>
      </c>
      <c r="Z61" s="67" t="n">
        <f aca="false">L61*5.5017049523</f>
        <v>5942724.26494048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central_v2_m!D50+temporary_pension_bonus_central!B50</f>
        <v>27517238.2567145</v>
      </c>
      <c r="G62" s="161" t="n">
        <f aca="false">central_v2_m!E50+temporary_pension_bonus_central!B50</f>
        <v>26386392.3717289</v>
      </c>
      <c r="H62" s="8" t="n">
        <f aca="false">F62-J62</f>
        <v>25893924.129949</v>
      </c>
      <c r="I62" s="8" t="n">
        <f aca="false">G62-K62</f>
        <v>24811777.6687663</v>
      </c>
      <c r="J62" s="161" t="n">
        <f aca="false">central_v2_m!J50</f>
        <v>1623314.12676558</v>
      </c>
      <c r="K62" s="161" t="n">
        <f aca="false">central_v2_m!K50</f>
        <v>1574614.70296261</v>
      </c>
      <c r="L62" s="8" t="n">
        <f aca="false">H62-I62</f>
        <v>1082146.46118265</v>
      </c>
      <c r="M62" s="8" t="n">
        <f aca="false">J62-K62</f>
        <v>48699.4238029677</v>
      </c>
      <c r="N62" s="161" t="n">
        <f aca="false">SUM(central_v5_m!C50:J50)</f>
        <v>5019537.88177424</v>
      </c>
      <c r="O62" s="5"/>
      <c r="P62" s="5"/>
      <c r="Q62" s="8" t="n">
        <f aca="false">I62*5.5017049523</f>
        <v>136507080.075618</v>
      </c>
      <c r="R62" s="8"/>
      <c r="S62" s="8"/>
      <c r="T62" s="5"/>
      <c r="U62" s="5"/>
      <c r="V62" s="8" t="n">
        <f aca="false">K62*5.5017049523</f>
        <v>8663065.50925379</v>
      </c>
      <c r="W62" s="8" t="n">
        <f aca="false">M62*5.5017049523</f>
        <v>267929.861110944</v>
      </c>
      <c r="X62" s="8" t="n">
        <f aca="false">N62*5.1890047538+L62*5.5017049523</f>
        <v>32000056.4750082</v>
      </c>
      <c r="Y62" s="8" t="n">
        <f aca="false">N62*5.1890047538</f>
        <v>26046405.9304057</v>
      </c>
      <c r="Z62" s="8" t="n">
        <f aca="false">L62*5.5017049523</f>
        <v>5953650.54460251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central_v2_m!D51+temporary_pension_bonus_central!B51</f>
        <v>27863064.2870348</v>
      </c>
      <c r="G63" s="163" t="n">
        <f aca="false">central_v2_m!E51+temporary_pension_bonus_central!B51</f>
        <v>26717971.6931464</v>
      </c>
      <c r="H63" s="67" t="n">
        <f aca="false">F63-J63</f>
        <v>26104790.0797473</v>
      </c>
      <c r="I63" s="67" t="n">
        <f aca="false">G63-K63</f>
        <v>25012445.7120774</v>
      </c>
      <c r="J63" s="163" t="n">
        <f aca="false">central_v2_m!J51</f>
        <v>1758274.20728757</v>
      </c>
      <c r="K63" s="163" t="n">
        <f aca="false">central_v2_m!K51</f>
        <v>1705525.98106894</v>
      </c>
      <c r="L63" s="67" t="n">
        <f aca="false">H63-I63</f>
        <v>1092344.36766986</v>
      </c>
      <c r="M63" s="67" t="n">
        <f aca="false">J63-K63</f>
        <v>52748.2262186275</v>
      </c>
      <c r="N63" s="163" t="n">
        <f aca="false">SUM(central_v5_m!C51:J51)</f>
        <v>4213699.08887116</v>
      </c>
      <c r="O63" s="7"/>
      <c r="P63" s="7"/>
      <c r="Q63" s="67" t="n">
        <f aca="false">I63*5.5017049523</f>
        <v>137611096.443271</v>
      </c>
      <c r="R63" s="67"/>
      <c r="S63" s="67"/>
      <c r="T63" s="7"/>
      <c r="U63" s="7"/>
      <c r="V63" s="67" t="n">
        <f aca="false">K63*5.5017049523</f>
        <v>9383300.73632332</v>
      </c>
      <c r="W63" s="67" t="n">
        <f aca="false">M63*5.5017049523</f>
        <v>290205.177412064</v>
      </c>
      <c r="X63" s="67" t="n">
        <f aca="false">N63*5.1890047538+L63*5.5017049523</f>
        <v>27874661.0204614</v>
      </c>
      <c r="Y63" s="67" t="n">
        <f aca="false">N63*5.1890047538</f>
        <v>21864904.6032352</v>
      </c>
      <c r="Z63" s="67" t="n">
        <f aca="false">L63*5.5017049523</f>
        <v>6009756.41722627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central_v2_m!D52+temporary_pension_bonus_central!B52</f>
        <v>28210006.2419998</v>
      </c>
      <c r="G64" s="163" t="n">
        <f aca="false">central_v2_m!E52+temporary_pension_bonus_central!B52</f>
        <v>27050122.6187304</v>
      </c>
      <c r="H64" s="67" t="n">
        <f aca="false">F64-J64</f>
        <v>26366687.9834716</v>
      </c>
      <c r="I64" s="67" t="n">
        <f aca="false">G64-K64</f>
        <v>25262103.9079581</v>
      </c>
      <c r="J64" s="163" t="n">
        <f aca="false">central_v2_m!J52</f>
        <v>1843318.25852814</v>
      </c>
      <c r="K64" s="163" t="n">
        <f aca="false">central_v2_m!K52</f>
        <v>1788018.71077229</v>
      </c>
      <c r="L64" s="67" t="n">
        <f aca="false">H64-I64</f>
        <v>1104584.07551353</v>
      </c>
      <c r="M64" s="67" t="n">
        <f aca="false">J64-K64</f>
        <v>55299.5477558442</v>
      </c>
      <c r="N64" s="163" t="n">
        <f aca="false">SUM(central_v5_m!C52:J52)</f>
        <v>4176705.22106206</v>
      </c>
      <c r="O64" s="7"/>
      <c r="P64" s="7"/>
      <c r="Q64" s="67" t="n">
        <f aca="false">I64*5.5017049523</f>
        <v>138984642.17593</v>
      </c>
      <c r="R64" s="67"/>
      <c r="S64" s="67"/>
      <c r="T64" s="7"/>
      <c r="U64" s="7"/>
      <c r="V64" s="67" t="n">
        <f aca="false">K64*5.5017049523</f>
        <v>9837151.39586099</v>
      </c>
      <c r="W64" s="67" t="n">
        <f aca="false">M64*5.5017049523</f>
        <v>304241.795748278</v>
      </c>
      <c r="X64" s="67" t="n">
        <f aca="false">N64*5.1890047538+L64*5.5017049523</f>
        <v>27750038.9257968</v>
      </c>
      <c r="Y64" s="67" t="n">
        <f aca="false">N64*5.1890047538</f>
        <v>21672943.2473123</v>
      </c>
      <c r="Z64" s="67" t="n">
        <f aca="false">L64*5.5017049523</f>
        <v>6077095.67848449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central_v2_m!D53+temporary_pension_bonus_central!B53</f>
        <v>28461601.0830301</v>
      </c>
      <c r="G65" s="163" t="n">
        <f aca="false">central_v2_m!E53+temporary_pension_bonus_central!B53</f>
        <v>27289962.0424082</v>
      </c>
      <c r="H65" s="67" t="n">
        <f aca="false">F65-J65</f>
        <v>26529040.7317379</v>
      </c>
      <c r="I65" s="67" t="n">
        <f aca="false">G65-K65</f>
        <v>25415378.5016548</v>
      </c>
      <c r="J65" s="163" t="n">
        <f aca="false">central_v2_m!J53</f>
        <v>1932560.35129214</v>
      </c>
      <c r="K65" s="163" t="n">
        <f aca="false">central_v2_m!K53</f>
        <v>1874583.54075338</v>
      </c>
      <c r="L65" s="67" t="n">
        <f aca="false">H65-I65</f>
        <v>1113662.23008315</v>
      </c>
      <c r="M65" s="67" t="n">
        <f aca="false">J65-K65</f>
        <v>57976.8105387646</v>
      </c>
      <c r="N65" s="163" t="n">
        <f aca="false">SUM(central_v5_m!C53:J53)</f>
        <v>4190014.42324634</v>
      </c>
      <c r="O65" s="7"/>
      <c r="P65" s="7"/>
      <c r="Q65" s="67" t="n">
        <f aca="false">I65*5.5017049523</f>
        <v>139827913.767133</v>
      </c>
      <c r="R65" s="67"/>
      <c r="S65" s="67"/>
      <c r="T65" s="7"/>
      <c r="U65" s="7"/>
      <c r="V65" s="67" t="n">
        <f aca="false">K65*5.5017049523</f>
        <v>10313405.5496629</v>
      </c>
      <c r="W65" s="67" t="n">
        <f aca="false">M65*5.5017049523</f>
        <v>318971.30565968</v>
      </c>
      <c r="X65" s="67" t="n">
        <f aca="false">N65*5.1890047538+L65*5.5017049523</f>
        <v>27869045.7671538</v>
      </c>
      <c r="Y65" s="67" t="n">
        <f aca="false">N65*5.1890047538</f>
        <v>21742004.7607158</v>
      </c>
      <c r="Z65" s="67" t="n">
        <f aca="false">L65*5.5017049523</f>
        <v>6127041.00643794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central_v2_m!D54+temporary_pension_bonus_central!B54</f>
        <v>28675579.1396129</v>
      </c>
      <c r="G66" s="161" t="n">
        <f aca="false">central_v2_m!E54+temporary_pension_bonus_central!B54</f>
        <v>27494250.6333964</v>
      </c>
      <c r="H66" s="8" t="n">
        <f aca="false">F66-J66</f>
        <v>26659787.5640621</v>
      </c>
      <c r="I66" s="8" t="n">
        <f aca="false">G66-K66</f>
        <v>25538932.8051121</v>
      </c>
      <c r="J66" s="161" t="n">
        <f aca="false">central_v2_m!J54</f>
        <v>2015791.5755508</v>
      </c>
      <c r="K66" s="161" t="n">
        <f aca="false">central_v2_m!K54</f>
        <v>1955317.82828428</v>
      </c>
      <c r="L66" s="8" t="n">
        <f aca="false">H66-I66</f>
        <v>1120854.75895</v>
      </c>
      <c r="M66" s="8" t="n">
        <f aca="false">J66-K66</f>
        <v>60473.7472665238</v>
      </c>
      <c r="N66" s="161" t="n">
        <f aca="false">SUM(central_v5_m!C54:J54)</f>
        <v>5158407.37778868</v>
      </c>
      <c r="O66" s="5"/>
      <c r="P66" s="5"/>
      <c r="Q66" s="8" t="n">
        <f aca="false">I66*5.5017049523</f>
        <v>140507673.090342</v>
      </c>
      <c r="R66" s="8"/>
      <c r="S66" s="8"/>
      <c r="T66" s="5"/>
      <c r="U66" s="5"/>
      <c r="V66" s="8" t="n">
        <f aca="false">K66*5.5017049523</f>
        <v>10757581.7791921</v>
      </c>
      <c r="W66" s="8" t="n">
        <f aca="false">M66*5.5017049523</f>
        <v>332708.714820372</v>
      </c>
      <c r="X66" s="8" t="n">
        <f aca="false">N66*5.1890047538+L66*5.5017049523</f>
        <v>32933612.5835067</v>
      </c>
      <c r="Y66" s="8" t="n">
        <f aca="false">N66*5.1890047538</f>
        <v>26767000.4053824</v>
      </c>
      <c r="Z66" s="8" t="n">
        <f aca="false">L66*5.5017049523</f>
        <v>6166612.17812423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central_v2_m!D55+temporary_pension_bonus_central!B55</f>
        <v>28876825.6348796</v>
      </c>
      <c r="G67" s="163" t="n">
        <f aca="false">central_v2_m!E55+temporary_pension_bonus_central!B55</f>
        <v>27686072.732066</v>
      </c>
      <c r="H67" s="67" t="n">
        <f aca="false">F67-J67</f>
        <v>26761883.0215601</v>
      </c>
      <c r="I67" s="67" t="n">
        <f aca="false">G67-K67</f>
        <v>25634578.397146</v>
      </c>
      <c r="J67" s="163" t="n">
        <f aca="false">central_v2_m!J55</f>
        <v>2114942.61331952</v>
      </c>
      <c r="K67" s="163" t="n">
        <f aca="false">central_v2_m!K55</f>
        <v>2051494.33491994</v>
      </c>
      <c r="L67" s="67" t="n">
        <f aca="false">H67-I67</f>
        <v>1127304.62441405</v>
      </c>
      <c r="M67" s="67" t="n">
        <f aca="false">J67-K67</f>
        <v>63448.2783995855</v>
      </c>
      <c r="N67" s="163" t="n">
        <f aca="false">SUM(central_v5_m!C55:J55)</f>
        <v>4265501.35858119</v>
      </c>
      <c r="O67" s="7"/>
      <c r="P67" s="7"/>
      <c r="Q67" s="67" t="n">
        <f aca="false">I67*5.5017049523</f>
        <v>141033886.917701</v>
      </c>
      <c r="R67" s="67"/>
      <c r="S67" s="67"/>
      <c r="T67" s="7"/>
      <c r="U67" s="7"/>
      <c r="V67" s="67" t="n">
        <f aca="false">K67*5.5017049523</f>
        <v>11286716.5420444</v>
      </c>
      <c r="W67" s="67" t="n">
        <f aca="false">M67*5.5017049523</f>
        <v>349073.707485909</v>
      </c>
      <c r="X67" s="67" t="n">
        <f aca="false">N67*5.1890047538+L67*5.5017049523</f>
        <v>28335804.2619076</v>
      </c>
      <c r="Y67" s="67" t="n">
        <f aca="false">N67*5.1890047538</f>
        <v>22133706.8270181</v>
      </c>
      <c r="Z67" s="67" t="n">
        <f aca="false">L67*5.5017049523</f>
        <v>6202097.43488949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central_v2_m!D56+temporary_pension_bonus_central!B56</f>
        <v>29057557.5946657</v>
      </c>
      <c r="G68" s="163" t="n">
        <f aca="false">central_v2_m!E56+temporary_pension_bonus_central!B56</f>
        <v>27859520.7484193</v>
      </c>
      <c r="H68" s="67" t="n">
        <f aca="false">F68-J68</f>
        <v>26841593.5779739</v>
      </c>
      <c r="I68" s="67" t="n">
        <f aca="false">G68-K68</f>
        <v>25710035.6522283</v>
      </c>
      <c r="J68" s="163" t="n">
        <f aca="false">central_v2_m!J56</f>
        <v>2215964.01669179</v>
      </c>
      <c r="K68" s="163" t="n">
        <f aca="false">central_v2_m!K56</f>
        <v>2149485.09619104</v>
      </c>
      <c r="L68" s="67" t="n">
        <f aca="false">H68-I68</f>
        <v>1131557.92574558</v>
      </c>
      <c r="M68" s="67" t="n">
        <f aca="false">J68-K68</f>
        <v>66478.9205007539</v>
      </c>
      <c r="N68" s="163" t="n">
        <f aca="false">SUM(central_v5_m!C56:J56)</f>
        <v>4271152.09221281</v>
      </c>
      <c r="O68" s="7"/>
      <c r="P68" s="7"/>
      <c r="Q68" s="67" t="n">
        <f aca="false">I68*5.5017049523</f>
        <v>141449030.471674</v>
      </c>
      <c r="R68" s="67"/>
      <c r="S68" s="67"/>
      <c r="T68" s="7"/>
      <c r="U68" s="7"/>
      <c r="V68" s="67" t="n">
        <f aca="false">K68*5.5017049523</f>
        <v>11825832.7986093</v>
      </c>
      <c r="W68" s="67" t="n">
        <f aca="false">M68*5.5017049523</f>
        <v>365747.406142556</v>
      </c>
      <c r="X68" s="67" t="n">
        <f aca="false">N68*5.1890047538+L68*5.5017049523</f>
        <v>28388526.3545839</v>
      </c>
      <c r="Y68" s="67" t="n">
        <f aca="false">N68*5.1890047538</f>
        <v>22163028.5106951</v>
      </c>
      <c r="Z68" s="67" t="n">
        <f aca="false">L68*5.5017049523</f>
        <v>6225497.84388878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central_v2_m!D57+temporary_pension_bonus_central!B57</f>
        <v>29307340.8333888</v>
      </c>
      <c r="G69" s="163" t="n">
        <f aca="false">central_v2_m!E57+temporary_pension_bonus_central!B57</f>
        <v>28098610.6745841</v>
      </c>
      <c r="H69" s="67" t="n">
        <f aca="false">F69-J69</f>
        <v>26974842.3729212</v>
      </c>
      <c r="I69" s="67" t="n">
        <f aca="false">G69-K69</f>
        <v>25836087.1679305</v>
      </c>
      <c r="J69" s="163" t="n">
        <f aca="false">central_v2_m!J57</f>
        <v>2332498.46046765</v>
      </c>
      <c r="K69" s="163" t="n">
        <f aca="false">central_v2_m!K57</f>
        <v>2262523.50665362</v>
      </c>
      <c r="L69" s="67" t="n">
        <f aca="false">H69-I69</f>
        <v>1138755.2049907</v>
      </c>
      <c r="M69" s="67" t="n">
        <f aca="false">J69-K69</f>
        <v>69974.9538140292</v>
      </c>
      <c r="N69" s="163" t="n">
        <f aca="false">SUM(central_v5_m!C57:J57)</f>
        <v>4280129.2477906</v>
      </c>
      <c r="O69" s="7"/>
      <c r="P69" s="7"/>
      <c r="Q69" s="67" t="n">
        <f aca="false">I69*5.5017049523</f>
        <v>142142528.719858</v>
      </c>
      <c r="R69" s="67"/>
      <c r="S69" s="67"/>
      <c r="T69" s="7"/>
      <c r="U69" s="7"/>
      <c r="V69" s="67" t="n">
        <f aca="false">K69*5.5017049523</f>
        <v>12447736.7812514</v>
      </c>
      <c r="W69" s="67" t="n">
        <f aca="false">M69*5.5017049523</f>
        <v>384981.549935608</v>
      </c>
      <c r="X69" s="67" t="n">
        <f aca="false">N69*5.1890047538+L69*5.5017049523</f>
        <v>28474706.1644185</v>
      </c>
      <c r="Y69" s="67" t="n">
        <f aca="false">N69*5.1890047538</f>
        <v>22209611.0136638</v>
      </c>
      <c r="Z69" s="67" t="n">
        <f aca="false">L69*5.5017049523</f>
        <v>6265095.15075473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central_v2_m!D58+temporary_pension_bonus_central!B58</f>
        <v>29567521.6788483</v>
      </c>
      <c r="G70" s="161" t="n">
        <f aca="false">central_v2_m!E58+temporary_pension_bonus_central!B58</f>
        <v>28347488.3480223</v>
      </c>
      <c r="H70" s="8" t="n">
        <f aca="false">F70-J70</f>
        <v>27111405.4481518</v>
      </c>
      <c r="I70" s="8" t="n">
        <f aca="false">G70-K70</f>
        <v>25965055.6042466</v>
      </c>
      <c r="J70" s="161" t="n">
        <f aca="false">central_v2_m!J58</f>
        <v>2456116.23069657</v>
      </c>
      <c r="K70" s="161" t="n">
        <f aca="false">central_v2_m!K58</f>
        <v>2382432.74377567</v>
      </c>
      <c r="L70" s="8" t="n">
        <f aca="false">H70-I70</f>
        <v>1146349.84390518</v>
      </c>
      <c r="M70" s="8" t="n">
        <f aca="false">J70-K70</f>
        <v>73683.4869208969</v>
      </c>
      <c r="N70" s="161" t="n">
        <f aca="false">SUM(central_v5_m!C58:J58)</f>
        <v>5188392.2339503</v>
      </c>
      <c r="O70" s="5"/>
      <c r="P70" s="5"/>
      <c r="Q70" s="8" t="n">
        <f aca="false">I70*5.5017049523</f>
        <v>142852075.004628</v>
      </c>
      <c r="R70" s="8"/>
      <c r="S70" s="8"/>
      <c r="T70" s="5"/>
      <c r="U70" s="5"/>
      <c r="V70" s="8" t="n">
        <f aca="false">K70*5.5017049523</f>
        <v>13107442.0249523</v>
      </c>
      <c r="W70" s="8" t="n">
        <f aca="false">M70*5.5017049523</f>
        <v>405384.804895431</v>
      </c>
      <c r="X70" s="8" t="n">
        <f aca="false">N70*5.1890047538+L70*5.5017049523</f>
        <v>33229470.5798285</v>
      </c>
      <c r="Y70" s="8" t="n">
        <f aca="false">N70*5.1890047538</f>
        <v>26922591.9665471</v>
      </c>
      <c r="Z70" s="8" t="n">
        <f aca="false">L70*5.5017049523</f>
        <v>6306878.61328144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central_v2_m!D59+temporary_pension_bonus_central!B59</f>
        <v>29708966.4712739</v>
      </c>
      <c r="G71" s="163" t="n">
        <f aca="false">central_v2_m!E59+temporary_pension_bonus_central!B59</f>
        <v>28482914.3763429</v>
      </c>
      <c r="H71" s="67" t="n">
        <f aca="false">F71-J71</f>
        <v>27172880.7446638</v>
      </c>
      <c r="I71" s="67" t="n">
        <f aca="false">G71-K71</f>
        <v>26022911.2215311</v>
      </c>
      <c r="J71" s="163" t="n">
        <f aca="false">central_v2_m!J59</f>
        <v>2536085.72661011</v>
      </c>
      <c r="K71" s="163" t="n">
        <f aca="false">central_v2_m!K59</f>
        <v>2460003.1548118</v>
      </c>
      <c r="L71" s="67" t="n">
        <f aca="false">H71-I71</f>
        <v>1149969.52313266</v>
      </c>
      <c r="M71" s="67" t="n">
        <f aca="false">J71-K71</f>
        <v>76082.5717983032</v>
      </c>
      <c r="N71" s="163" t="n">
        <f aca="false">SUM(central_v5_m!C59:J59)</f>
        <v>4248863.14681937</v>
      </c>
      <c r="O71" s="7"/>
      <c r="P71" s="7"/>
      <c r="Q71" s="67" t="n">
        <f aca="false">I71*5.5017049523</f>
        <v>143170379.540761</v>
      </c>
      <c r="R71" s="67"/>
      <c r="S71" s="67"/>
      <c r="T71" s="7"/>
      <c r="U71" s="7"/>
      <c r="V71" s="67" t="n">
        <f aca="false">K71*5.5017049523</f>
        <v>13534211.5395017</v>
      </c>
      <c r="W71" s="67" t="n">
        <f aca="false">M71*5.5017049523</f>
        <v>418583.862046445</v>
      </c>
      <c r="X71" s="67" t="n">
        <f aca="false">N71*5.1890047538+L71*5.5017049523</f>
        <v>28374164.0875043</v>
      </c>
      <c r="Y71" s="67" t="n">
        <f aca="false">N71*5.1890047538</f>
        <v>22047371.0670913</v>
      </c>
      <c r="Z71" s="67" t="n">
        <f aca="false">L71*5.5017049523</f>
        <v>6326793.020413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central_v2_m!D60+temporary_pension_bonus_central!B60</f>
        <v>29897019.2363132</v>
      </c>
      <c r="G72" s="163" t="n">
        <f aca="false">central_v2_m!E60+temporary_pension_bonus_central!B60</f>
        <v>28663754.4817046</v>
      </c>
      <c r="H72" s="67" t="n">
        <f aca="false">F72-J72</f>
        <v>27245591.2689176</v>
      </c>
      <c r="I72" s="67" t="n">
        <f aca="false">G72-K72</f>
        <v>26091869.3533308</v>
      </c>
      <c r="J72" s="163" t="n">
        <f aca="false">central_v2_m!J60</f>
        <v>2651427.96739563</v>
      </c>
      <c r="K72" s="163" t="n">
        <f aca="false">central_v2_m!K60</f>
        <v>2571885.12837376</v>
      </c>
      <c r="L72" s="67" t="n">
        <f aca="false">H72-I72</f>
        <v>1153721.91558675</v>
      </c>
      <c r="M72" s="67" t="n">
        <f aca="false">J72-K72</f>
        <v>79542.8390218681</v>
      </c>
      <c r="N72" s="163" t="n">
        <f aca="false">SUM(central_v5_m!C60:J60)</f>
        <v>4209225.70442294</v>
      </c>
      <c r="O72" s="7"/>
      <c r="P72" s="7"/>
      <c r="Q72" s="67" t="n">
        <f aca="false">I72*5.5017049523</f>
        <v>143549766.835985</v>
      </c>
      <c r="R72" s="67"/>
      <c r="S72" s="67"/>
      <c r="T72" s="7"/>
      <c r="U72" s="7"/>
      <c r="V72" s="67" t="n">
        <f aca="false">K72*5.5017049523</f>
        <v>14149753.1475206</v>
      </c>
      <c r="W72" s="67" t="n">
        <f aca="false">M72*5.5017049523</f>
        <v>437621.231366613</v>
      </c>
      <c r="X72" s="67" t="n">
        <f aca="false">N72*5.1890047538+L72*5.5017049523</f>
        <v>28189129.7666284</v>
      </c>
      <c r="Y72" s="67" t="n">
        <f aca="false">N72*5.1890047538</f>
        <v>21841692.1900678</v>
      </c>
      <c r="Z72" s="67" t="n">
        <f aca="false">L72*5.5017049523</f>
        <v>6347437.57656065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central_v2_m!D61+temporary_pension_bonus_central!B61</f>
        <v>30028572.2615011</v>
      </c>
      <c r="G73" s="163" t="n">
        <f aca="false">central_v2_m!E61+temporary_pension_bonus_central!B61</f>
        <v>28789537.8128975</v>
      </c>
      <c r="H73" s="67" t="n">
        <f aca="false">F73-J73</f>
        <v>27323987.4187456</v>
      </c>
      <c r="I73" s="67" t="n">
        <f aca="false">G73-K73</f>
        <v>26166090.5154246</v>
      </c>
      <c r="J73" s="163" t="n">
        <f aca="false">central_v2_m!J61</f>
        <v>2704584.84275549</v>
      </c>
      <c r="K73" s="163" t="n">
        <f aca="false">central_v2_m!K61</f>
        <v>2623447.29747283</v>
      </c>
      <c r="L73" s="67" t="n">
        <f aca="false">H73-I73</f>
        <v>1157896.90332094</v>
      </c>
      <c r="M73" s="67" t="n">
        <f aca="false">J73-K73</f>
        <v>81137.5452826647</v>
      </c>
      <c r="N73" s="163" t="n">
        <f aca="false">SUM(central_v5_m!C61:J61)</f>
        <v>4235297.35085777</v>
      </c>
      <c r="O73" s="7"/>
      <c r="P73" s="7"/>
      <c r="Q73" s="67" t="n">
        <f aca="false">I73*5.5017049523</f>
        <v>143958109.771042</v>
      </c>
      <c r="R73" s="67"/>
      <c r="S73" s="67"/>
      <c r="T73" s="7"/>
      <c r="U73" s="7"/>
      <c r="V73" s="67" t="n">
        <f aca="false">K73*5.5017049523</f>
        <v>14433432.9886043</v>
      </c>
      <c r="W73" s="67" t="n">
        <f aca="false">M73*5.5017049523</f>
        <v>446394.834699102</v>
      </c>
      <c r="X73" s="67" t="n">
        <f aca="false">N73*5.1890047538+L73*5.5017049523</f>
        <v>28347385.2146111</v>
      </c>
      <c r="Y73" s="67" t="n">
        <f aca="false">N73*5.1890047538</f>
        <v>21976978.0873575</v>
      </c>
      <c r="Z73" s="67" t="n">
        <f aca="false">L73*5.5017049523</f>
        <v>6370407.12725364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central_v2_m!D62+temporary_pension_bonus_central!B62</f>
        <v>30231520.2112309</v>
      </c>
      <c r="G74" s="161" t="n">
        <f aca="false">central_v2_m!E62+temporary_pension_bonus_central!B62</f>
        <v>28983846.3686559</v>
      </c>
      <c r="H74" s="8" t="n">
        <f aca="false">F74-J74</f>
        <v>27491777.3156884</v>
      </c>
      <c r="I74" s="8" t="n">
        <f aca="false">G74-K74</f>
        <v>26326295.7599796</v>
      </c>
      <c r="J74" s="161" t="n">
        <f aca="false">central_v2_m!J62</f>
        <v>2739742.89554256</v>
      </c>
      <c r="K74" s="161" t="n">
        <f aca="false">central_v2_m!K62</f>
        <v>2657550.60867628</v>
      </c>
      <c r="L74" s="8" t="n">
        <f aca="false">H74-I74</f>
        <v>1165481.55570878</v>
      </c>
      <c r="M74" s="8" t="n">
        <f aca="false">J74-K74</f>
        <v>82192.286866277</v>
      </c>
      <c r="N74" s="161" t="n">
        <f aca="false">SUM(central_v5_m!C62:J62)</f>
        <v>5068813.56374878</v>
      </c>
      <c r="O74" s="5"/>
      <c r="P74" s="5"/>
      <c r="Q74" s="8" t="n">
        <f aca="false">I74*5.5017049523</f>
        <v>144839511.758394</v>
      </c>
      <c r="R74" s="8"/>
      <c r="S74" s="8"/>
      <c r="T74" s="5"/>
      <c r="U74" s="5"/>
      <c r="V74" s="8" t="n">
        <f aca="false">K74*5.5017049523</f>
        <v>14621059.3447422</v>
      </c>
      <c r="W74" s="8" t="n">
        <f aca="false">M74*5.5017049523</f>
        <v>452197.711693058</v>
      </c>
      <c r="X74" s="8" t="n">
        <f aca="false">N74*5.1890047538+L74*5.5017049523</f>
        <v>32714233.3252757</v>
      </c>
      <c r="Y74" s="8" t="n">
        <f aca="false">N74*5.1890047538</f>
        <v>26302097.6784184</v>
      </c>
      <c r="Z74" s="8" t="n">
        <f aca="false">L74*5.5017049523</f>
        <v>6412135.64685733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central_v2_m!D63+temporary_pension_bonus_central!B63</f>
        <v>30302535.9956311</v>
      </c>
      <c r="G75" s="163" t="n">
        <f aca="false">central_v2_m!E63+temporary_pension_bonus_central!B63</f>
        <v>29052273.8465927</v>
      </c>
      <c r="H75" s="67" t="n">
        <f aca="false">F75-J75</f>
        <v>27505630.0151914</v>
      </c>
      <c r="I75" s="67" t="n">
        <f aca="false">G75-K75</f>
        <v>26339275.0455662</v>
      </c>
      <c r="J75" s="163" t="n">
        <f aca="false">central_v2_m!J63</f>
        <v>2796905.98043971</v>
      </c>
      <c r="K75" s="163" t="n">
        <f aca="false">central_v2_m!K63</f>
        <v>2712998.80102652</v>
      </c>
      <c r="L75" s="67" t="n">
        <f aca="false">H75-I75</f>
        <v>1166354.9696252</v>
      </c>
      <c r="M75" s="67" t="n">
        <f aca="false">J75-K75</f>
        <v>83907.1794131906</v>
      </c>
      <c r="N75" s="163" t="n">
        <f aca="false">SUM(central_v5_m!C63:J63)</f>
        <v>4202394.06177218</v>
      </c>
      <c r="O75" s="7"/>
      <c r="P75" s="7"/>
      <c r="Q75" s="67" t="n">
        <f aca="false">I75*5.5017049523</f>
        <v>144910919.958183</v>
      </c>
      <c r="R75" s="67"/>
      <c r="S75" s="67"/>
      <c r="T75" s="7"/>
      <c r="U75" s="7"/>
      <c r="V75" s="67" t="n">
        <f aca="false">K75*5.5017049523</f>
        <v>14926118.9391916</v>
      </c>
      <c r="W75" s="67" t="n">
        <f aca="false">M75*5.5017049523</f>
        <v>461632.544511075</v>
      </c>
      <c r="X75" s="67" t="n">
        <f aca="false">N75*5.1890047538+L75*5.5017049523</f>
        <v>28223183.6764034</v>
      </c>
      <c r="Y75" s="67" t="n">
        <f aca="false">N75*5.1890047538</f>
        <v>21806242.7638767</v>
      </c>
      <c r="Z75" s="67" t="n">
        <f aca="false">L75*5.5017049523</f>
        <v>6416940.91252666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central_v2_m!D64+temporary_pension_bonus_central!B64</f>
        <v>30496472.7710026</v>
      </c>
      <c r="G76" s="163" t="n">
        <f aca="false">central_v2_m!E64+temporary_pension_bonus_central!B64</f>
        <v>29236651.7794307</v>
      </c>
      <c r="H76" s="67" t="n">
        <f aca="false">F76-J76</f>
        <v>27597625.7213031</v>
      </c>
      <c r="I76" s="67" t="n">
        <f aca="false">G76-K76</f>
        <v>26424770.1412222</v>
      </c>
      <c r="J76" s="163" t="n">
        <f aca="false">central_v2_m!J64</f>
        <v>2898847.04969951</v>
      </c>
      <c r="K76" s="163" t="n">
        <f aca="false">central_v2_m!K64</f>
        <v>2811881.63820853</v>
      </c>
      <c r="L76" s="67" t="n">
        <f aca="false">H76-I76</f>
        <v>1172855.58008093</v>
      </c>
      <c r="M76" s="67" t="n">
        <f aca="false">J76-K76</f>
        <v>86965.4114909847</v>
      </c>
      <c r="N76" s="163" t="n">
        <f aca="false">SUM(central_v5_m!C64:J64)</f>
        <v>4194909.97689687</v>
      </c>
      <c r="O76" s="7"/>
      <c r="P76" s="7"/>
      <c r="Q76" s="67" t="n">
        <f aca="false">I76*5.5017049523</f>
        <v>145381288.749351</v>
      </c>
      <c r="R76" s="67"/>
      <c r="S76" s="67"/>
      <c r="T76" s="7"/>
      <c r="U76" s="7"/>
      <c r="V76" s="67" t="n">
        <f aca="false">K76*5.5017049523</f>
        <v>15470143.1342133</v>
      </c>
      <c r="W76" s="67" t="n">
        <f aca="false">M76*5.5017049523</f>
        <v>478458.035078758</v>
      </c>
      <c r="X76" s="67" t="n">
        <f aca="false">N76*5.1890047538+L76*5.5017049523</f>
        <v>28220113.1651449</v>
      </c>
      <c r="Y76" s="67" t="n">
        <f aca="false">N76*5.1890047538</f>
        <v>21767407.8118809</v>
      </c>
      <c r="Z76" s="67" t="n">
        <f aca="false">L76*5.5017049523</f>
        <v>6452705.35326396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central_v2_m!D65+temporary_pension_bonus_central!B65</f>
        <v>30766296.8964049</v>
      </c>
      <c r="G77" s="163" t="n">
        <f aca="false">central_v2_m!E65+temporary_pension_bonus_central!B65</f>
        <v>29494285.1778404</v>
      </c>
      <c r="H77" s="67" t="n">
        <f aca="false">F77-J77</f>
        <v>27794440.8915528</v>
      </c>
      <c r="I77" s="67" t="n">
        <f aca="false">G77-K77</f>
        <v>26611584.8531339</v>
      </c>
      <c r="J77" s="163" t="n">
        <f aca="false">central_v2_m!J65</f>
        <v>2971856.00485209</v>
      </c>
      <c r="K77" s="163" t="n">
        <f aca="false">central_v2_m!K65</f>
        <v>2882700.32470652</v>
      </c>
      <c r="L77" s="67" t="n">
        <f aca="false">H77-I77</f>
        <v>1182856.03841892</v>
      </c>
      <c r="M77" s="67" t="n">
        <f aca="false">J77-K77</f>
        <v>89155.6801455636</v>
      </c>
      <c r="N77" s="163" t="n">
        <f aca="false">SUM(central_v5_m!C65:J65)</f>
        <v>4163660.73307098</v>
      </c>
      <c r="O77" s="7"/>
      <c r="P77" s="7"/>
      <c r="Q77" s="67" t="n">
        <f aca="false">I77*5.5017049523</f>
        <v>146409088.175038</v>
      </c>
      <c r="R77" s="67"/>
      <c r="S77" s="67"/>
      <c r="T77" s="7"/>
      <c r="U77" s="7"/>
      <c r="V77" s="67" t="n">
        <f aca="false">K77*5.5017049523</f>
        <v>15859766.6524347</v>
      </c>
      <c r="W77" s="67" t="n">
        <f aca="false">M77*5.5017049523</f>
        <v>490508.246982522</v>
      </c>
      <c r="X77" s="67" t="n">
        <f aca="false">N77*5.1890047538+L77*5.5017049523</f>
        <v>28112980.2615431</v>
      </c>
      <c r="Y77" s="67" t="n">
        <f aca="false">N77*5.1890047538</f>
        <v>21605255.3371157</v>
      </c>
      <c r="Z77" s="67" t="n">
        <f aca="false">L77*5.5017049523</f>
        <v>6507724.92442735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central_v2_m!D66+temporary_pension_bonus_central!B66</f>
        <v>30987107.9294082</v>
      </c>
      <c r="G78" s="161" t="n">
        <f aca="false">central_v2_m!E66+temporary_pension_bonus_central!B66</f>
        <v>29705537.0307453</v>
      </c>
      <c r="H78" s="8" t="n">
        <f aca="false">F78-J78</f>
        <v>27943593.1177917</v>
      </c>
      <c r="I78" s="8" t="n">
        <f aca="false">G78-K78</f>
        <v>26753327.6634772</v>
      </c>
      <c r="J78" s="161" t="n">
        <f aca="false">central_v2_m!J66</f>
        <v>3043514.81161655</v>
      </c>
      <c r="K78" s="161" t="n">
        <f aca="false">central_v2_m!K66</f>
        <v>2952209.36726805</v>
      </c>
      <c r="L78" s="8" t="n">
        <f aca="false">H78-I78</f>
        <v>1190265.45431445</v>
      </c>
      <c r="M78" s="8" t="n">
        <f aca="false">J78-K78</f>
        <v>91305.4443484964</v>
      </c>
      <c r="N78" s="161" t="n">
        <f aca="false">SUM(central_v5_m!C66:J66)</f>
        <v>5070114.0229138</v>
      </c>
      <c r="O78" s="5"/>
      <c r="P78" s="5"/>
      <c r="Q78" s="8" t="n">
        <f aca="false">I78*5.5017049523</f>
        <v>147188915.296657</v>
      </c>
      <c r="R78" s="8"/>
      <c r="S78" s="8"/>
      <c r="T78" s="5"/>
      <c r="U78" s="5"/>
      <c r="V78" s="8" t="n">
        <f aca="false">K78*5.5017049523</f>
        <v>16242184.8961251</v>
      </c>
      <c r="W78" s="8" t="n">
        <f aca="false">M78*5.5017049523</f>
        <v>502335.615344075</v>
      </c>
      <c r="X78" s="8" t="n">
        <f aca="false">N78*5.1890047538+L78*5.5017049523</f>
        <v>32857335.1117612</v>
      </c>
      <c r="Y78" s="8" t="n">
        <f aca="false">N78*5.1890047538</f>
        <v>26308845.7672078</v>
      </c>
      <c r="Z78" s="8" t="n">
        <f aca="false">L78*5.5017049523</f>
        <v>6548489.34455343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central_v2_m!D67+temporary_pension_bonus_central!B67</f>
        <v>31130317.6556762</v>
      </c>
      <c r="G79" s="163" t="n">
        <f aca="false">central_v2_m!E67+temporary_pension_bonus_central!B67</f>
        <v>29842770.1018993</v>
      </c>
      <c r="H79" s="67" t="n">
        <f aca="false">F79-J79</f>
        <v>28000111.4112715</v>
      </c>
      <c r="I79" s="67" t="n">
        <f aca="false">G79-K79</f>
        <v>26806470.0448268</v>
      </c>
      <c r="J79" s="163" t="n">
        <f aca="false">central_v2_m!J67</f>
        <v>3130206.24440465</v>
      </c>
      <c r="K79" s="163" t="n">
        <f aca="false">central_v2_m!K67</f>
        <v>3036300.05707251</v>
      </c>
      <c r="L79" s="67" t="n">
        <f aca="false">H79-I79</f>
        <v>1193641.36644476</v>
      </c>
      <c r="M79" s="67" t="n">
        <f aca="false">J79-K79</f>
        <v>93906.1873321398</v>
      </c>
      <c r="N79" s="163" t="n">
        <f aca="false">SUM(central_v5_m!C67:J67)</f>
        <v>4202500.85962644</v>
      </c>
      <c r="O79" s="7"/>
      <c r="P79" s="7"/>
      <c r="Q79" s="67" t="n">
        <f aca="false">I79*5.5017049523</f>
        <v>147481288.999305</v>
      </c>
      <c r="R79" s="67"/>
      <c r="S79" s="67"/>
      <c r="T79" s="7"/>
      <c r="U79" s="7"/>
      <c r="V79" s="67" t="n">
        <f aca="false">K79*5.5017049523</f>
        <v>16704827.0606646</v>
      </c>
      <c r="W79" s="67" t="n">
        <f aca="false">M79*5.5017049523</f>
        <v>516644.135896845</v>
      </c>
      <c r="X79" s="67" t="n">
        <f aca="false">N79*5.1890047538+L79*5.5017049523</f>
        <v>28373859.5554894</v>
      </c>
      <c r="Y79" s="67" t="n">
        <f aca="false">N79*5.1890047538</f>
        <v>21806796.9384502</v>
      </c>
      <c r="Z79" s="67" t="n">
        <f aca="false">L79*5.5017049523</f>
        <v>6567062.61703927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central_v2_m!D68+temporary_pension_bonus_central!B68</f>
        <v>31353588.0073898</v>
      </c>
      <c r="G80" s="163" t="n">
        <f aca="false">central_v2_m!E68+temporary_pension_bonus_central!B68</f>
        <v>30056518.2863982</v>
      </c>
      <c r="H80" s="67" t="n">
        <f aca="false">F80-J80</f>
        <v>28094186.5075568</v>
      </c>
      <c r="I80" s="67" t="n">
        <f aca="false">G80-K80</f>
        <v>26894898.8315602</v>
      </c>
      <c r="J80" s="163" t="n">
        <f aca="false">central_v2_m!J68</f>
        <v>3259401.49983306</v>
      </c>
      <c r="K80" s="163" t="n">
        <f aca="false">central_v2_m!K68</f>
        <v>3161619.45483807</v>
      </c>
      <c r="L80" s="67" t="n">
        <f aca="false">H80-I80</f>
        <v>1199287.67599661</v>
      </c>
      <c r="M80" s="67" t="n">
        <f aca="false">J80-K80</f>
        <v>97782.0449949913</v>
      </c>
      <c r="N80" s="163" t="n">
        <f aca="false">SUM(central_v5_m!C68:J68)</f>
        <v>4157900.63412387</v>
      </c>
      <c r="O80" s="7"/>
      <c r="P80" s="7"/>
      <c r="Q80" s="67" t="n">
        <f aca="false">I80*5.5017049523</f>
        <v>147967798.093202</v>
      </c>
      <c r="R80" s="67"/>
      <c r="S80" s="67"/>
      <c r="T80" s="7"/>
      <c r="U80" s="7"/>
      <c r="V80" s="67" t="n">
        <f aca="false">K80*5.5017049523</f>
        <v>17394297.4119706</v>
      </c>
      <c r="W80" s="67" t="n">
        <f aca="false">M80*5.5017049523</f>
        <v>537967.961194965</v>
      </c>
      <c r="X80" s="67" t="n">
        <f aca="false">N80*5.1890047538+L80*5.5017049523</f>
        <v>28173493.1025597</v>
      </c>
      <c r="Y80" s="67" t="n">
        <f aca="false">N80*5.1890047538</f>
        <v>21575366.1562968</v>
      </c>
      <c r="Z80" s="67" t="n">
        <f aca="false">L80*5.5017049523</f>
        <v>6598126.94626292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central_v2_m!D69+temporary_pension_bonus_central!B69</f>
        <v>31498072.8635008</v>
      </c>
      <c r="G81" s="163" t="n">
        <f aca="false">central_v2_m!E69+temporary_pension_bonus_central!B69</f>
        <v>30195343.7620608</v>
      </c>
      <c r="H81" s="67" t="n">
        <f aca="false">F81-J81</f>
        <v>28202147.7369516</v>
      </c>
      <c r="I81" s="67" t="n">
        <f aca="false">G81-K81</f>
        <v>26998296.3893082</v>
      </c>
      <c r="J81" s="163" t="n">
        <f aca="false">central_v2_m!J69</f>
        <v>3295925.12654912</v>
      </c>
      <c r="K81" s="163" t="n">
        <f aca="false">central_v2_m!K69</f>
        <v>3197047.37275265</v>
      </c>
      <c r="L81" s="67" t="n">
        <f aca="false">H81-I81</f>
        <v>1203851.3476435</v>
      </c>
      <c r="M81" s="67" t="n">
        <f aca="false">J81-K81</f>
        <v>98877.7537964736</v>
      </c>
      <c r="N81" s="163" t="n">
        <f aca="false">SUM(central_v5_m!C69:J69)</f>
        <v>4153295.36787793</v>
      </c>
      <c r="O81" s="7"/>
      <c r="P81" s="7"/>
      <c r="Q81" s="67" t="n">
        <f aca="false">I81*5.5017049523</f>
        <v>148536660.94872</v>
      </c>
      <c r="R81" s="67"/>
      <c r="S81" s="67"/>
      <c r="T81" s="7"/>
      <c r="U81" s="7"/>
      <c r="V81" s="67" t="n">
        <f aca="false">K81*5.5017049523</f>
        <v>17589211.3634109</v>
      </c>
      <c r="W81" s="67" t="n">
        <f aca="false">M81*5.5017049523</f>
        <v>543996.227734359</v>
      </c>
      <c r="X81" s="67" t="n">
        <f aca="false">N81*5.1890047538+L81*5.5017049523</f>
        <v>28174704.3290174</v>
      </c>
      <c r="Y81" s="67" t="n">
        <f aca="false">N81*5.1890047538</f>
        <v>21551469.4078541</v>
      </c>
      <c r="Z81" s="67" t="n">
        <f aca="false">L81*5.5017049523</f>
        <v>6623234.92116326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central_v2_m!D70+temporary_pension_bonus_central!B70</f>
        <v>31768136.7926655</v>
      </c>
      <c r="G82" s="161" t="n">
        <f aca="false">central_v2_m!E70+temporary_pension_bonus_central!B70</f>
        <v>30454600.2207054</v>
      </c>
      <c r="H82" s="8" t="n">
        <f aca="false">F82-J82</f>
        <v>28381118.7607784</v>
      </c>
      <c r="I82" s="8" t="n">
        <f aca="false">G82-K82</f>
        <v>27169192.7297749</v>
      </c>
      <c r="J82" s="161" t="n">
        <f aca="false">central_v2_m!J70</f>
        <v>3387018.03188711</v>
      </c>
      <c r="K82" s="161" t="n">
        <f aca="false">central_v2_m!K70</f>
        <v>3285407.49093049</v>
      </c>
      <c r="L82" s="8" t="n">
        <f aca="false">H82-I82</f>
        <v>1211926.03100354</v>
      </c>
      <c r="M82" s="8" t="n">
        <f aca="false">J82-K82</f>
        <v>101610.540956614</v>
      </c>
      <c r="N82" s="161" t="n">
        <f aca="false">SUM(central_v5_m!C70:J70)</f>
        <v>5081106.11507043</v>
      </c>
      <c r="O82" s="5"/>
      <c r="P82" s="5"/>
      <c r="Q82" s="8" t="n">
        <f aca="false">I82*5.5017049523</f>
        <v>149476882.191396</v>
      </c>
      <c r="R82" s="8"/>
      <c r="S82" s="8"/>
      <c r="T82" s="5"/>
      <c r="U82" s="5"/>
      <c r="V82" s="8" t="n">
        <f aca="false">K82*5.5017049523</f>
        <v>18075342.6631758</v>
      </c>
      <c r="W82" s="8" t="n">
        <f aca="false">M82*5.5017049523</f>
        <v>559031.216386883</v>
      </c>
      <c r="X82" s="8" t="n">
        <f aca="false">N82*5.1890047538+L82*5.5017049523</f>
        <v>33033543.2322561</v>
      </c>
      <c r="Y82" s="8" t="n">
        <f aca="false">N82*5.1890047538</f>
        <v>26365883.7856627</v>
      </c>
      <c r="Z82" s="8" t="n">
        <f aca="false">L82*5.5017049523</f>
        <v>6667659.44659345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central_v2_m!D71+temporary_pension_bonus_central!B71</f>
        <v>31980263.9991162</v>
      </c>
      <c r="G83" s="163" t="n">
        <f aca="false">central_v2_m!E71+temporary_pension_bonus_central!B71</f>
        <v>30657173.8392991</v>
      </c>
      <c r="H83" s="67" t="n">
        <f aca="false">F83-J83</f>
        <v>28487397.2343627</v>
      </c>
      <c r="I83" s="67" t="n">
        <f aca="false">G83-K83</f>
        <v>27269093.0774881</v>
      </c>
      <c r="J83" s="163" t="n">
        <f aca="false">central_v2_m!J71</f>
        <v>3492866.76475357</v>
      </c>
      <c r="K83" s="163" t="n">
        <f aca="false">central_v2_m!K71</f>
        <v>3388080.76181097</v>
      </c>
      <c r="L83" s="67" t="n">
        <f aca="false">H83-I83</f>
        <v>1218304.15687457</v>
      </c>
      <c r="M83" s="67" t="n">
        <f aca="false">J83-K83</f>
        <v>104786.002942608</v>
      </c>
      <c r="N83" s="163" t="n">
        <f aca="false">SUM(central_v5_m!C71:J71)</f>
        <v>4187342.90841007</v>
      </c>
      <c r="O83" s="7"/>
      <c r="P83" s="7"/>
      <c r="Q83" s="67" t="n">
        <f aca="false">I83*5.5017049523</f>
        <v>150026504.429146</v>
      </c>
      <c r="R83" s="67"/>
      <c r="S83" s="67"/>
      <c r="T83" s="7"/>
      <c r="U83" s="7"/>
      <c r="V83" s="67" t="n">
        <f aca="false">K83*5.5017049523</f>
        <v>18640220.7060478</v>
      </c>
      <c r="W83" s="67" t="n">
        <f aca="false">M83*5.5017049523</f>
        <v>576501.671321067</v>
      </c>
      <c r="X83" s="67" t="n">
        <f aca="false">N83*5.1890047538+L83*5.5017049523</f>
        <v>28430892.2708151</v>
      </c>
      <c r="Y83" s="67" t="n">
        <f aca="false">N83*5.1890047538</f>
        <v>21728142.2575306</v>
      </c>
      <c r="Z83" s="67" t="n">
        <f aca="false">L83*5.5017049523</f>
        <v>6702750.01328452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central_v2_m!D72+temporary_pension_bonus_central!B72</f>
        <v>32223479.8005057</v>
      </c>
      <c r="G84" s="163" t="n">
        <f aca="false">central_v2_m!E72+temporary_pension_bonus_central!B72</f>
        <v>30889844.879321</v>
      </c>
      <c r="H84" s="67" t="n">
        <f aca="false">F84-J84</f>
        <v>28643107.9474008</v>
      </c>
      <c r="I84" s="67" t="n">
        <f aca="false">G84-K84</f>
        <v>27416884.1818093</v>
      </c>
      <c r="J84" s="163" t="n">
        <f aca="false">central_v2_m!J72</f>
        <v>3580371.85310491</v>
      </c>
      <c r="K84" s="163" t="n">
        <f aca="false">central_v2_m!K72</f>
        <v>3472960.69751176</v>
      </c>
      <c r="L84" s="67" t="n">
        <f aca="false">H84-I84</f>
        <v>1226223.76559149</v>
      </c>
      <c r="M84" s="67" t="n">
        <f aca="false">J84-K84</f>
        <v>107411.155593147</v>
      </c>
      <c r="N84" s="163" t="n">
        <f aca="false">SUM(central_v5_m!C72:J72)</f>
        <v>4181720.13492472</v>
      </c>
      <c r="O84" s="7"/>
      <c r="P84" s="7"/>
      <c r="Q84" s="67" t="n">
        <f aca="false">I84*5.5017049523</f>
        <v>150839607.479696</v>
      </c>
      <c r="R84" s="67"/>
      <c r="S84" s="67"/>
      <c r="T84" s="7"/>
      <c r="U84" s="7"/>
      <c r="V84" s="67" t="n">
        <f aca="false">K84*5.5017049523</f>
        <v>19107205.0686437</v>
      </c>
      <c r="W84" s="67" t="n">
        <f aca="false">M84*5.5017049523</f>
        <v>590944.486659083</v>
      </c>
      <c r="X84" s="67" t="n">
        <f aca="false">N84*5.1890047538+L84*5.5017049523</f>
        <v>28445287.0229682</v>
      </c>
      <c r="Y84" s="67" t="n">
        <f aca="false">N84*5.1890047538</f>
        <v>21698965.6591856</v>
      </c>
      <c r="Z84" s="67" t="n">
        <f aca="false">L84*5.5017049523</f>
        <v>6746321.36378266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central_v2_m!D73+temporary_pension_bonus_central!B73</f>
        <v>32325571.4045159</v>
      </c>
      <c r="G85" s="163" t="n">
        <f aca="false">central_v2_m!E73+temporary_pension_bonus_central!B73</f>
        <v>30986732.9482457</v>
      </c>
      <c r="H85" s="67" t="n">
        <f aca="false">F85-J85</f>
        <v>28673402.1686534</v>
      </c>
      <c r="I85" s="67" t="n">
        <f aca="false">G85-K85</f>
        <v>27444128.7894591</v>
      </c>
      <c r="J85" s="163" t="n">
        <f aca="false">central_v2_m!J73</f>
        <v>3652169.23586248</v>
      </c>
      <c r="K85" s="163" t="n">
        <f aca="false">central_v2_m!K73</f>
        <v>3542604.1587866</v>
      </c>
      <c r="L85" s="67" t="n">
        <f aca="false">H85-I85</f>
        <v>1229273.37919435</v>
      </c>
      <c r="M85" s="67" t="n">
        <f aca="false">J85-K85</f>
        <v>109565.077075875</v>
      </c>
      <c r="N85" s="163" t="n">
        <f aca="false">SUM(central_v5_m!C73:J73)</f>
        <v>4169340.2504038</v>
      </c>
      <c r="O85" s="7"/>
      <c r="P85" s="7"/>
      <c r="Q85" s="67" t="n">
        <f aca="false">I85*5.5017049523</f>
        <v>150989499.272526</v>
      </c>
      <c r="R85" s="67"/>
      <c r="S85" s="67"/>
      <c r="T85" s="7"/>
      <c r="U85" s="7"/>
      <c r="V85" s="67" t="n">
        <f aca="false">K85*5.5017049523</f>
        <v>19490362.8444348</v>
      </c>
      <c r="W85" s="67" t="n">
        <f aca="false">M85*5.5017049523</f>
        <v>602794.727147472</v>
      </c>
      <c r="X85" s="67" t="n">
        <f aca="false">N85*5.1890047538+L85*5.5017049523</f>
        <v>28397825.8175991</v>
      </c>
      <c r="Y85" s="67" t="n">
        <f aca="false">N85*5.1890047538</f>
        <v>21634726.379555</v>
      </c>
      <c r="Z85" s="67" t="n">
        <f aca="false">L85*5.5017049523</f>
        <v>6763099.43804409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central_v2_m!D74+temporary_pension_bonus_central!B74</f>
        <v>32364292.5796237</v>
      </c>
      <c r="G86" s="161" t="n">
        <f aca="false">central_v2_m!E74+temporary_pension_bonus_central!B74</f>
        <v>31024265.9599655</v>
      </c>
      <c r="H86" s="8" t="n">
        <f aca="false">F86-J86</f>
        <v>28666601.5085175</v>
      </c>
      <c r="I86" s="8" t="n">
        <f aca="false">G86-K86</f>
        <v>27437505.6209924</v>
      </c>
      <c r="J86" s="161" t="n">
        <f aca="false">central_v2_m!J74</f>
        <v>3697691.07110622</v>
      </c>
      <c r="K86" s="161" t="n">
        <f aca="false">central_v2_m!K74</f>
        <v>3586760.33897303</v>
      </c>
      <c r="L86" s="8" t="n">
        <f aca="false">H86-I86</f>
        <v>1229095.8875251</v>
      </c>
      <c r="M86" s="8" t="n">
        <f aca="false">J86-K86</f>
        <v>110930.732133186</v>
      </c>
      <c r="N86" s="161" t="n">
        <f aca="false">SUM(central_v5_m!C74:J74)</f>
        <v>5079952.65902235</v>
      </c>
      <c r="O86" s="5"/>
      <c r="P86" s="5"/>
      <c r="Q86" s="8" t="n">
        <f aca="false">I86*5.5017049523</f>
        <v>150953060.553773</v>
      </c>
      <c r="R86" s="8"/>
      <c r="S86" s="8"/>
      <c r="T86" s="5"/>
      <c r="U86" s="5"/>
      <c r="V86" s="8" t="n">
        <f aca="false">K86*5.5017049523</f>
        <v>19733297.1196412</v>
      </c>
      <c r="W86" s="8" t="n">
        <f aca="false">M86*5.5017049523</f>
        <v>610308.158339416</v>
      </c>
      <c r="X86" s="8" t="n">
        <f aca="false">N86*5.1890047538+L86*5.5017049523</f>
        <v>33122021.4279943</v>
      </c>
      <c r="Y86" s="8" t="n">
        <f aca="false">N86*5.1890047538</f>
        <v>26359898.4967459</v>
      </c>
      <c r="Z86" s="8" t="n">
        <f aca="false">L86*5.5017049523</f>
        <v>6762122.93124841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central_v2_m!D75+temporary_pension_bonus_central!B75</f>
        <v>32470131.8456547</v>
      </c>
      <c r="G87" s="163" t="n">
        <f aca="false">central_v2_m!E75+temporary_pension_bonus_central!B75</f>
        <v>31126043.8353538</v>
      </c>
      <c r="H87" s="67" t="n">
        <f aca="false">F87-J87</f>
        <v>28681224.541822</v>
      </c>
      <c r="I87" s="67" t="n">
        <f aca="false">G87-K87</f>
        <v>27450803.7506361</v>
      </c>
      <c r="J87" s="163" t="n">
        <f aca="false">central_v2_m!J75</f>
        <v>3788907.30383272</v>
      </c>
      <c r="K87" s="163" t="n">
        <f aca="false">central_v2_m!K75</f>
        <v>3675240.08471774</v>
      </c>
      <c r="L87" s="67" t="n">
        <f aca="false">H87-I87</f>
        <v>1230420.79118593</v>
      </c>
      <c r="M87" s="67" t="n">
        <f aca="false">J87-K87</f>
        <v>113667.219114981</v>
      </c>
      <c r="N87" s="163" t="n">
        <f aca="false">SUM(central_v5_m!C75:J75)</f>
        <v>4232079.13841368</v>
      </c>
      <c r="O87" s="7"/>
      <c r="P87" s="7"/>
      <c r="Q87" s="67" t="n">
        <f aca="false">I87*5.5017049523</f>
        <v>151026222.93949</v>
      </c>
      <c r="R87" s="67"/>
      <c r="S87" s="67"/>
      <c r="T87" s="7"/>
      <c r="U87" s="7"/>
      <c r="V87" s="67" t="n">
        <f aca="false">K87*5.5017049523</f>
        <v>20220086.574983</v>
      </c>
      <c r="W87" s="67" t="n">
        <f aca="false">M87*5.5017049523</f>
        <v>625363.502319061</v>
      </c>
      <c r="X87" s="67" t="n">
        <f aca="false">N87*5.1890047538+L87*5.5017049523</f>
        <v>28729690.9279669</v>
      </c>
      <c r="Y87" s="67" t="n">
        <f aca="false">N87*5.1890047538</f>
        <v>21960278.7676864</v>
      </c>
      <c r="Z87" s="67" t="n">
        <f aca="false">L87*5.5017049523</f>
        <v>6769412.16028052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central_v2_m!D76+temporary_pension_bonus_central!B76</f>
        <v>32637070.340145</v>
      </c>
      <c r="G88" s="163" t="n">
        <f aca="false">central_v2_m!E76+temporary_pension_bonus_central!B76</f>
        <v>31286421.0330214</v>
      </c>
      <c r="H88" s="67" t="n">
        <f aca="false">F88-J88</f>
        <v>28736970.1013474</v>
      </c>
      <c r="I88" s="67" t="n">
        <f aca="false">G88-K88</f>
        <v>27503323.8013878</v>
      </c>
      <c r="J88" s="163" t="n">
        <f aca="false">central_v2_m!J76</f>
        <v>3900100.23879756</v>
      </c>
      <c r="K88" s="163" t="n">
        <f aca="false">central_v2_m!K76</f>
        <v>3783097.23163363</v>
      </c>
      <c r="L88" s="67" t="n">
        <f aca="false">H88-I88</f>
        <v>1233646.29995963</v>
      </c>
      <c r="M88" s="67" t="n">
        <f aca="false">J88-K88</f>
        <v>117003.007163927</v>
      </c>
      <c r="N88" s="163" t="n">
        <f aca="false">SUM(central_v5_m!C76:J76)</f>
        <v>4209573.53618776</v>
      </c>
      <c r="O88" s="7"/>
      <c r="P88" s="7"/>
      <c r="Q88" s="67" t="n">
        <f aca="false">I88*5.5017049523</f>
        <v>151315172.762806</v>
      </c>
      <c r="R88" s="67"/>
      <c r="S88" s="67"/>
      <c r="T88" s="7"/>
      <c r="U88" s="7"/>
      <c r="V88" s="67" t="n">
        <f aca="false">K88*5.5017049523</f>
        <v>20813484.7743112</v>
      </c>
      <c r="W88" s="67" t="n">
        <f aca="false">M88*5.5017049523</f>
        <v>643716.023947769</v>
      </c>
      <c r="X88" s="67" t="n">
        <f aca="false">N88*5.1890047538+L88*5.5017049523</f>
        <v>28630655.0486235</v>
      </c>
      <c r="Y88" s="67" t="n">
        <f aca="false">N88*5.1890047538</f>
        <v>21843497.090749</v>
      </c>
      <c r="Z88" s="67" t="n">
        <f aca="false">L88*5.5017049523</f>
        <v>6787157.95787449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central_v2_m!D77+temporary_pension_bonus_central!B77</f>
        <v>32797714.6077814</v>
      </c>
      <c r="G89" s="163" t="n">
        <f aca="false">central_v2_m!E77+temporary_pension_bonus_central!B77</f>
        <v>31440411.973476</v>
      </c>
      <c r="H89" s="67" t="n">
        <f aca="false">F89-J89</f>
        <v>28790654.9700594</v>
      </c>
      <c r="I89" s="67" t="n">
        <f aca="false">G89-K89</f>
        <v>27553564.1248857</v>
      </c>
      <c r="J89" s="163" t="n">
        <f aca="false">central_v2_m!J77</f>
        <v>4007059.63772199</v>
      </c>
      <c r="K89" s="163" t="n">
        <f aca="false">central_v2_m!K77</f>
        <v>3886847.84859033</v>
      </c>
      <c r="L89" s="67" t="n">
        <f aca="false">H89-I89</f>
        <v>1237090.84517374</v>
      </c>
      <c r="M89" s="67" t="n">
        <f aca="false">J89-K89</f>
        <v>120211.78913166</v>
      </c>
      <c r="N89" s="163" t="n">
        <f aca="false">SUM(central_v5_m!C77:J77)</f>
        <v>4193528.69623884</v>
      </c>
      <c r="O89" s="7"/>
      <c r="P89" s="7"/>
      <c r="Q89" s="67" t="n">
        <f aca="false">I89*5.5017049523</f>
        <v>151591580.199399</v>
      </c>
      <c r="R89" s="67"/>
      <c r="S89" s="67"/>
      <c r="T89" s="7"/>
      <c r="U89" s="7"/>
      <c r="V89" s="67" t="n">
        <f aca="false">K89*5.5017049523</f>
        <v>21384290.057426</v>
      </c>
      <c r="W89" s="67" t="n">
        <f aca="false">M89*5.5017049523</f>
        <v>661369.795590495</v>
      </c>
      <c r="X89" s="67" t="n">
        <f aca="false">N89*5.1890047538+L89*5.5017049523</f>
        <v>28566349.1693174</v>
      </c>
      <c r="Y89" s="67" t="n">
        <f aca="false">N89*5.1890047538</f>
        <v>21760240.3399801</v>
      </c>
      <c r="Z89" s="67" t="n">
        <f aca="false">L89*5.5017049523</f>
        <v>6806108.82933737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central_v2_m!D78+temporary_pension_bonus_central!B78</f>
        <v>33034888.6938183</v>
      </c>
      <c r="G90" s="161" t="n">
        <f aca="false">central_v2_m!E78+temporary_pension_bonus_central!B78</f>
        <v>31667784.0927818</v>
      </c>
      <c r="H90" s="8" t="n">
        <f aca="false">F90-J90</f>
        <v>28919715.5591258</v>
      </c>
      <c r="I90" s="8" t="n">
        <f aca="false">G90-K90</f>
        <v>27676066.1521301</v>
      </c>
      <c r="J90" s="161" t="n">
        <f aca="false">central_v2_m!J78</f>
        <v>4115173.13469244</v>
      </c>
      <c r="K90" s="161" t="n">
        <f aca="false">central_v2_m!K78</f>
        <v>3991717.94065167</v>
      </c>
      <c r="L90" s="8" t="n">
        <f aca="false">H90-I90</f>
        <v>1243649.40699568</v>
      </c>
      <c r="M90" s="8" t="n">
        <f aca="false">J90-K90</f>
        <v>123455.194040774</v>
      </c>
      <c r="N90" s="161" t="n">
        <f aca="false">SUM(central_v5_m!C78:J78)</f>
        <v>5079689.23155844</v>
      </c>
      <c r="O90" s="5"/>
      <c r="P90" s="5"/>
      <c r="Q90" s="8" t="n">
        <f aca="false">I90*5.5017049523</f>
        <v>152265550.209357</v>
      </c>
      <c r="R90" s="8"/>
      <c r="S90" s="8"/>
      <c r="T90" s="5"/>
      <c r="U90" s="5"/>
      <c r="V90" s="8" t="n">
        <f aca="false">K90*5.5017049523</f>
        <v>21961254.362268</v>
      </c>
      <c r="W90" s="8" t="n">
        <f aca="false">M90*5.5017049523</f>
        <v>679214.052441283</v>
      </c>
      <c r="X90" s="8" t="n">
        <f aca="false">N90*5.1890047538+L90*5.5017049523</f>
        <v>33200723.6717765</v>
      </c>
      <c r="Y90" s="8" t="n">
        <f aca="false">N90*5.1890047538</f>
        <v>26358531.5703834</v>
      </c>
      <c r="Z90" s="8" t="n">
        <f aca="false">L90*5.5017049523</f>
        <v>6842192.10139309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central_v2_m!D79+temporary_pension_bonus_central!B79</f>
        <v>33143378.2976213</v>
      </c>
      <c r="G91" s="163" t="n">
        <f aca="false">central_v2_m!E79+temporary_pension_bonus_central!B79</f>
        <v>31771566.3028149</v>
      </c>
      <c r="H91" s="67" t="n">
        <f aca="false">F91-J91</f>
        <v>29020807.9896564</v>
      </c>
      <c r="I91" s="67" t="n">
        <f aca="false">G91-K91</f>
        <v>27772673.104089</v>
      </c>
      <c r="J91" s="163" t="n">
        <f aca="false">central_v2_m!J79</f>
        <v>4122570.30796491</v>
      </c>
      <c r="K91" s="163" t="n">
        <f aca="false">central_v2_m!K79</f>
        <v>3998893.19872596</v>
      </c>
      <c r="L91" s="67" t="n">
        <f aca="false">H91-I91</f>
        <v>1248134.88556746</v>
      </c>
      <c r="M91" s="67" t="n">
        <f aca="false">J91-K91</f>
        <v>123677.109238948</v>
      </c>
      <c r="N91" s="163" t="n">
        <f aca="false">SUM(central_v5_m!C79:J79)</f>
        <v>4174988.37570129</v>
      </c>
      <c r="O91" s="7"/>
      <c r="P91" s="7"/>
      <c r="Q91" s="67" t="n">
        <f aca="false">I91*5.5017049523</f>
        <v>152797053.155375</v>
      </c>
      <c r="R91" s="67"/>
      <c r="S91" s="67"/>
      <c r="T91" s="7"/>
      <c r="U91" s="7"/>
      <c r="V91" s="67" t="n">
        <f aca="false">K91*5.5017049523</f>
        <v>22000730.5151494</v>
      </c>
      <c r="W91" s="67" t="n">
        <f aca="false">M91*5.5017049523</f>
        <v>680434.96438607</v>
      </c>
      <c r="X91" s="67" t="n">
        <f aca="false">N91*5.1890047538+L91*5.5017049523</f>
        <v>28530904.4096386</v>
      </c>
      <c r="Y91" s="67" t="n">
        <f aca="false">N91*5.1890047538</f>
        <v>21664034.5285737</v>
      </c>
      <c r="Z91" s="67" t="n">
        <f aca="false">L91*5.5017049523</f>
        <v>6866869.88106487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central_v2_m!D80+temporary_pension_bonus_central!B80</f>
        <v>33291291.1057864</v>
      </c>
      <c r="G92" s="163" t="n">
        <f aca="false">central_v2_m!E80+temporary_pension_bonus_central!B80</f>
        <v>31913391.0883548</v>
      </c>
      <c r="H92" s="67" t="n">
        <f aca="false">F92-J92</f>
        <v>29079114.5552645</v>
      </c>
      <c r="I92" s="67" t="n">
        <f aca="false">G92-K92</f>
        <v>27827579.8343486</v>
      </c>
      <c r="J92" s="163" t="n">
        <f aca="false">central_v2_m!J80</f>
        <v>4212176.55052185</v>
      </c>
      <c r="K92" s="163" t="n">
        <f aca="false">central_v2_m!K80</f>
        <v>4085811.25400619</v>
      </c>
      <c r="L92" s="67" t="n">
        <f aca="false">H92-I92</f>
        <v>1251534.72091592</v>
      </c>
      <c r="M92" s="67" t="n">
        <f aca="false">J92-K92</f>
        <v>126365.296515655</v>
      </c>
      <c r="N92" s="163" t="n">
        <f aca="false">SUM(central_v5_m!C80:J80)</f>
        <v>4191018.90790181</v>
      </c>
      <c r="O92" s="7"/>
      <c r="P92" s="7"/>
      <c r="Q92" s="67" t="n">
        <f aca="false">I92*5.5017049523</f>
        <v>153099133.785159</v>
      </c>
      <c r="R92" s="67"/>
      <c r="S92" s="67"/>
      <c r="T92" s="7"/>
      <c r="U92" s="7"/>
      <c r="V92" s="67" t="n">
        <f aca="false">K92*5.5017049523</f>
        <v>22478928.0103289</v>
      </c>
      <c r="W92" s="67" t="n">
        <f aca="false">M92*5.5017049523</f>
        <v>695224.577639038</v>
      </c>
      <c r="X92" s="67" t="n">
        <f aca="false">N92*5.1890047538+L92*5.5017049523</f>
        <v>28632791.8084067</v>
      </c>
      <c r="Y92" s="67" t="n">
        <f aca="false">N92*5.1890047538</f>
        <v>21747217.0363682</v>
      </c>
      <c r="Z92" s="67" t="n">
        <f aca="false">L92*5.5017049523</f>
        <v>6885574.77203854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central_v2_m!D81+temporary_pension_bonus_central!B81</f>
        <v>33420860.6559173</v>
      </c>
      <c r="G93" s="163" t="n">
        <f aca="false">central_v2_m!E81+temporary_pension_bonus_central!B81</f>
        <v>32038664.2476968</v>
      </c>
      <c r="H93" s="67" t="n">
        <f aca="false">F93-J93</f>
        <v>29119858.1553329</v>
      </c>
      <c r="I93" s="67" t="n">
        <f aca="false">G93-K93</f>
        <v>27866691.8221299</v>
      </c>
      <c r="J93" s="163" t="n">
        <f aca="false">central_v2_m!J81</f>
        <v>4301002.5005844</v>
      </c>
      <c r="K93" s="163" t="n">
        <f aca="false">central_v2_m!K81</f>
        <v>4171972.42556686</v>
      </c>
      <c r="L93" s="67" t="n">
        <f aca="false">H93-I93</f>
        <v>1253166.33320303</v>
      </c>
      <c r="M93" s="67" t="n">
        <f aca="false">J93-K93</f>
        <v>129030.075017532</v>
      </c>
      <c r="N93" s="163" t="n">
        <f aca="false">SUM(central_v5_m!C81:J81)</f>
        <v>4204020.67744331</v>
      </c>
      <c r="O93" s="7"/>
      <c r="P93" s="7"/>
      <c r="Q93" s="67" t="n">
        <f aca="false">I93*5.5017049523</f>
        <v>153314316.40203</v>
      </c>
      <c r="R93" s="67"/>
      <c r="S93" s="67"/>
      <c r="T93" s="7"/>
      <c r="U93" s="7"/>
      <c r="V93" s="67" t="n">
        <f aca="false">K93*5.5017049523</f>
        <v>22952961.3546003</v>
      </c>
      <c r="W93" s="67" t="n">
        <f aca="false">M93*5.5017049523</f>
        <v>709885.402719596</v>
      </c>
      <c r="X93" s="67" t="n">
        <f aca="false">N93*5.1890047538+L93*5.5017049523</f>
        <v>28709234.7017655</v>
      </c>
      <c r="Y93" s="67" t="n">
        <f aca="false">N93*5.1890047538</f>
        <v>21814683.2803268</v>
      </c>
      <c r="Z93" s="67" t="n">
        <f aca="false">L93*5.5017049523</f>
        <v>6894551.42143872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central_v2_m!D82+temporary_pension_bonus_central!B82</f>
        <v>33623651.6915247</v>
      </c>
      <c r="G94" s="161" t="n">
        <f aca="false">central_v2_m!E82+temporary_pension_bonus_central!B82</f>
        <v>32232663.0838921</v>
      </c>
      <c r="H94" s="8" t="n">
        <f aca="false">F94-J94</f>
        <v>29263778.7266673</v>
      </c>
      <c r="I94" s="8" t="n">
        <f aca="false">G94-K94</f>
        <v>28003586.3079804</v>
      </c>
      <c r="J94" s="161" t="n">
        <f aca="false">central_v2_m!J82</f>
        <v>4359872.96485741</v>
      </c>
      <c r="K94" s="161" t="n">
        <f aca="false">central_v2_m!K82</f>
        <v>4229076.77591169</v>
      </c>
      <c r="L94" s="8" t="n">
        <f aca="false">H94-I94</f>
        <v>1260192.41868694</v>
      </c>
      <c r="M94" s="8" t="n">
        <f aca="false">J94-K94</f>
        <v>130796.188945722</v>
      </c>
      <c r="N94" s="161" t="n">
        <f aca="false">SUM(central_v5_m!C82:J82)</f>
        <v>5049716.2414472</v>
      </c>
      <c r="O94" s="5"/>
      <c r="P94" s="5"/>
      <c r="Q94" s="8" t="n">
        <f aca="false">I94*5.5017049523</f>
        <v>154067469.472776</v>
      </c>
      <c r="R94" s="8"/>
      <c r="S94" s="8"/>
      <c r="T94" s="5"/>
      <c r="U94" s="5"/>
      <c r="V94" s="8" t="n">
        <f aca="false">K94*5.5017049523</f>
        <v>23267132.6416903</v>
      </c>
      <c r="W94" s="8" t="n">
        <f aca="false">M94*5.5017049523</f>
        <v>719602.040464644</v>
      </c>
      <c r="X94" s="8" t="n">
        <f aca="false">N94*5.1890047538+L94*5.5017049523</f>
        <v>33136208.4529514</v>
      </c>
      <c r="Y94" s="8" t="n">
        <f aca="false">N94*5.1890047538</f>
        <v>26203001.5822106</v>
      </c>
      <c r="Z94" s="8" t="n">
        <f aca="false">L94*5.5017049523</f>
        <v>6933206.87074086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central_v2_m!D83+temporary_pension_bonus_central!B83</f>
        <v>33873722.3600908</v>
      </c>
      <c r="G95" s="163" t="n">
        <f aca="false">central_v2_m!E83+temporary_pension_bonus_central!B83</f>
        <v>32473429.8234472</v>
      </c>
      <c r="H95" s="67" t="n">
        <f aca="false">F95-J95</f>
        <v>29379746.7100916</v>
      </c>
      <c r="I95" s="67" t="n">
        <f aca="false">G95-K95</f>
        <v>28114273.442948</v>
      </c>
      <c r="J95" s="163" t="n">
        <f aca="false">central_v2_m!J83</f>
        <v>4493975.64999923</v>
      </c>
      <c r="K95" s="163" t="n">
        <f aca="false">central_v2_m!K83</f>
        <v>4359156.38049925</v>
      </c>
      <c r="L95" s="67" t="n">
        <f aca="false">H95-I95</f>
        <v>1265473.26714363</v>
      </c>
      <c r="M95" s="67" t="n">
        <f aca="false">J95-K95</f>
        <v>134819.269499977</v>
      </c>
      <c r="N95" s="163" t="n">
        <f aca="false">SUM(central_v5_m!C83:J83)</f>
        <v>4142388.87566572</v>
      </c>
      <c r="O95" s="7"/>
      <c r="P95" s="7"/>
      <c r="Q95" s="67" t="n">
        <f aca="false">I95*5.5017049523</f>
        <v>154676437.431383</v>
      </c>
      <c r="R95" s="67"/>
      <c r="S95" s="67"/>
      <c r="T95" s="7"/>
      <c r="U95" s="7"/>
      <c r="V95" s="67" t="n">
        <f aca="false">K95*5.5017049523</f>
        <v>23982792.2464429</v>
      </c>
      <c r="W95" s="67" t="n">
        <f aca="false">M95*5.5017049523</f>
        <v>741735.842673493</v>
      </c>
      <c r="X95" s="67" t="n">
        <f aca="false">N95*5.1890047538+L95*5.5017049523</f>
        <v>28457136.108765</v>
      </c>
      <c r="Y95" s="67" t="n">
        <f aca="false">N95*5.1890047538</f>
        <v>21494875.5679177</v>
      </c>
      <c r="Z95" s="67" t="n">
        <f aca="false">L95*5.5017049523</f>
        <v>6962260.54084735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central_v2_m!D84+temporary_pension_bonus_central!B84</f>
        <v>34140083.8634351</v>
      </c>
      <c r="G96" s="163" t="n">
        <f aca="false">central_v2_m!E84+temporary_pension_bonus_central!B84</f>
        <v>32729782.4415951</v>
      </c>
      <c r="H96" s="67" t="n">
        <f aca="false">F96-J96</f>
        <v>29553506.8731939</v>
      </c>
      <c r="I96" s="67" t="n">
        <f aca="false">G96-K96</f>
        <v>28280802.761061</v>
      </c>
      <c r="J96" s="163" t="n">
        <f aca="false">central_v2_m!J84</f>
        <v>4586576.99024126</v>
      </c>
      <c r="K96" s="163" t="n">
        <f aca="false">central_v2_m!K84</f>
        <v>4448979.68053403</v>
      </c>
      <c r="L96" s="67" t="n">
        <f aca="false">H96-I96</f>
        <v>1272704.11213282</v>
      </c>
      <c r="M96" s="67" t="n">
        <f aca="false">J96-K96</f>
        <v>137597.309707237</v>
      </c>
      <c r="N96" s="163" t="n">
        <f aca="false">SUM(central_v5_m!C84:J84)</f>
        <v>4257255.82872013</v>
      </c>
      <c r="O96" s="7"/>
      <c r="P96" s="7"/>
      <c r="Q96" s="67" t="n">
        <f aca="false">I96*5.5017049523</f>
        <v>155592632.605549</v>
      </c>
      <c r="R96" s="67"/>
      <c r="S96" s="67"/>
      <c r="T96" s="7"/>
      <c r="U96" s="7"/>
      <c r="V96" s="67" t="n">
        <f aca="false">K96*5.5017049523</f>
        <v>24476973.5410761</v>
      </c>
      <c r="W96" s="67" t="n">
        <f aca="false">M96*5.5017049523</f>
        <v>757019.800239465</v>
      </c>
      <c r="X96" s="67" t="n">
        <f aca="false">N96*5.1890047538+L96*5.5017049523</f>
        <v>29092963.2499052</v>
      </c>
      <c r="Y96" s="67" t="n">
        <f aca="false">N96*5.1890047538</f>
        <v>22090920.7333715</v>
      </c>
      <c r="Z96" s="67" t="n">
        <f aca="false">L96*5.5017049523</f>
        <v>7002042.5165337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central_v2_m!D85+temporary_pension_bonus_central!B85</f>
        <v>34382779.0635483</v>
      </c>
      <c r="G97" s="163" t="n">
        <f aca="false">central_v2_m!E85+temporary_pension_bonus_central!B85</f>
        <v>32963463.7071282</v>
      </c>
      <c r="H97" s="67" t="n">
        <f aca="false">F97-J97</f>
        <v>29616243.2339007</v>
      </c>
      <c r="I97" s="67" t="n">
        <f aca="false">G97-K97</f>
        <v>28339923.95237</v>
      </c>
      <c r="J97" s="163" t="n">
        <f aca="false">central_v2_m!J85</f>
        <v>4766535.82964762</v>
      </c>
      <c r="K97" s="163" t="n">
        <f aca="false">central_v2_m!K85</f>
        <v>4623539.75475819</v>
      </c>
      <c r="L97" s="67" t="n">
        <f aca="false">H97-I97</f>
        <v>1276319.28153069</v>
      </c>
      <c r="M97" s="67" t="n">
        <f aca="false">J97-K97</f>
        <v>142996.074889428</v>
      </c>
      <c r="N97" s="163" t="n">
        <f aca="false">SUM(central_v5_m!C85:J85)</f>
        <v>4240393.31264582</v>
      </c>
      <c r="O97" s="7"/>
      <c r="P97" s="7"/>
      <c r="Q97" s="67" t="n">
        <f aca="false">I97*5.5017049523</f>
        <v>155917899.956559</v>
      </c>
      <c r="R97" s="67"/>
      <c r="S97" s="67"/>
      <c r="T97" s="7"/>
      <c r="U97" s="7"/>
      <c r="V97" s="67" t="n">
        <f aca="false">K97*5.5017049523</f>
        <v>25437351.5659091</v>
      </c>
      <c r="W97" s="67" t="n">
        <f aca="false">M97*5.5017049523</f>
        <v>786722.213378628</v>
      </c>
      <c r="X97" s="67" t="n">
        <f aca="false">N97*5.1890047538+L97*5.5017049523</f>
        <v>29025353.1692143</v>
      </c>
      <c r="Y97" s="67" t="n">
        <f aca="false">N97*5.1890047538</f>
        <v>22003421.0573009</v>
      </c>
      <c r="Z97" s="67" t="n">
        <f aca="false">L97*5.5017049523</f>
        <v>7021932.11191339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central_v2_m!D86+temporary_pension_bonus_central!B86</f>
        <v>34538613.6294366</v>
      </c>
      <c r="G98" s="161" t="n">
        <f aca="false">central_v2_m!E86+temporary_pension_bonus_central!B86</f>
        <v>33113758.3179176</v>
      </c>
      <c r="H98" s="8" t="n">
        <f aca="false">F98-J98</f>
        <v>29716393.6635801</v>
      </c>
      <c r="I98" s="8" t="n">
        <f aca="false">G98-K98</f>
        <v>28436204.9510368</v>
      </c>
      <c r="J98" s="161" t="n">
        <f aca="false">central_v2_m!J86</f>
        <v>4822219.96585651</v>
      </c>
      <c r="K98" s="161" t="n">
        <f aca="false">central_v2_m!K86</f>
        <v>4677553.36688081</v>
      </c>
      <c r="L98" s="8" t="n">
        <f aca="false">H98-I98</f>
        <v>1280188.71254333</v>
      </c>
      <c r="M98" s="8" t="n">
        <f aca="false">J98-K98</f>
        <v>144666.598975696</v>
      </c>
      <c r="N98" s="161" t="n">
        <f aca="false">SUM(central_v5_m!C86:J86)</f>
        <v>5190182.54200595</v>
      </c>
      <c r="O98" s="5"/>
      <c r="P98" s="5"/>
      <c r="Q98" s="8" t="n">
        <f aca="false">I98*5.5017049523</f>
        <v>156447609.603737</v>
      </c>
      <c r="R98" s="8"/>
      <c r="S98" s="8"/>
      <c r="T98" s="5"/>
      <c r="U98" s="5"/>
      <c r="V98" s="8" t="n">
        <f aca="false">K98*5.5017049523</f>
        <v>25734518.5232157</v>
      </c>
      <c r="W98" s="8" t="n">
        <f aca="false">M98*5.5017049523</f>
        <v>795912.944016983</v>
      </c>
      <c r="X98" s="8" t="n">
        <f aca="false">N98*5.1890047538+L98*5.5017049523</f>
        <v>33975102.4632368</v>
      </c>
      <c r="Y98" s="8" t="n">
        <f aca="false">N98*5.1890047538</f>
        <v>26931881.8835586</v>
      </c>
      <c r="Z98" s="8" t="n">
        <f aca="false">L98*5.5017049523</f>
        <v>7043220.57967819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central_v2_m!D87+temporary_pension_bonus_central!B87</f>
        <v>34736658.3227415</v>
      </c>
      <c r="G99" s="163" t="n">
        <f aca="false">central_v2_m!E87+temporary_pension_bonus_central!B87</f>
        <v>33304847.9782227</v>
      </c>
      <c r="H99" s="67" t="n">
        <f aca="false">F99-J99</f>
        <v>29816057.7789634</v>
      </c>
      <c r="I99" s="67" t="n">
        <f aca="false">G99-K99</f>
        <v>28531865.4507579</v>
      </c>
      <c r="J99" s="163" t="n">
        <f aca="false">central_v2_m!J87</f>
        <v>4920600.54377812</v>
      </c>
      <c r="K99" s="163" t="n">
        <f aca="false">central_v2_m!K87</f>
        <v>4772982.52746478</v>
      </c>
      <c r="L99" s="67" t="n">
        <f aca="false">H99-I99</f>
        <v>1284192.32820546</v>
      </c>
      <c r="M99" s="67" t="n">
        <f aca="false">J99-K99</f>
        <v>147618.016313343</v>
      </c>
      <c r="N99" s="163" t="n">
        <f aca="false">SUM(central_v5_m!C87:J87)</f>
        <v>4240908.30684928</v>
      </c>
      <c r="O99" s="7"/>
      <c r="P99" s="7"/>
      <c r="Q99" s="67" t="n">
        <f aca="false">I99*5.5017049523</f>
        <v>156973905.448792</v>
      </c>
      <c r="R99" s="67"/>
      <c r="S99" s="67"/>
      <c r="T99" s="7"/>
      <c r="U99" s="7"/>
      <c r="V99" s="67" t="n">
        <f aca="false">K99*5.5017049523</f>
        <v>26259541.6085943</v>
      </c>
      <c r="W99" s="67" t="n">
        <f aca="false">M99*5.5017049523</f>
        <v>812150.771399823</v>
      </c>
      <c r="X99" s="67" t="n">
        <f aca="false">N99*5.1890047538+L99*5.5017049523</f>
        <v>29071340.6564644</v>
      </c>
      <c r="Y99" s="67" t="n">
        <f aca="false">N99*5.1890047538</f>
        <v>22006093.3646708</v>
      </c>
      <c r="Z99" s="67" t="n">
        <f aca="false">L99*5.5017049523</f>
        <v>7065247.29179364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central_v2_m!D88+temporary_pension_bonus_central!B88</f>
        <v>34903964.7112424</v>
      </c>
      <c r="G100" s="163" t="n">
        <f aca="false">central_v2_m!E88+temporary_pension_bonus_central!B88</f>
        <v>33467066.0123319</v>
      </c>
      <c r="H100" s="67" t="n">
        <f aca="false">F100-J100</f>
        <v>29865496.0965783</v>
      </c>
      <c r="I100" s="67" t="n">
        <f aca="false">G100-K100</f>
        <v>28579751.4561077</v>
      </c>
      <c r="J100" s="163" t="n">
        <f aca="false">central_v2_m!J88</f>
        <v>5038468.61466408</v>
      </c>
      <c r="K100" s="163" t="n">
        <f aca="false">central_v2_m!K88</f>
        <v>4887314.55622415</v>
      </c>
      <c r="L100" s="67" t="n">
        <f aca="false">H100-I100</f>
        <v>1285744.64047059</v>
      </c>
      <c r="M100" s="67" t="n">
        <f aca="false">J100-K100</f>
        <v>151154.058439923</v>
      </c>
      <c r="N100" s="163" t="n">
        <f aca="false">SUM(central_v5_m!C88:J88)</f>
        <v>4256320.76298846</v>
      </c>
      <c r="O100" s="7"/>
      <c r="P100" s="7"/>
      <c r="Q100" s="67" t="n">
        <f aca="false">I100*5.5017049523</f>
        <v>157237360.121571</v>
      </c>
      <c r="R100" s="67"/>
      <c r="S100" s="67"/>
      <c r="T100" s="7"/>
      <c r="U100" s="7"/>
      <c r="V100" s="67" t="n">
        <f aca="false">K100*5.5017049523</f>
        <v>26888562.6974263</v>
      </c>
      <c r="W100" s="67" t="n">
        <f aca="false">M100*5.5017049523</f>
        <v>831605.031879165</v>
      </c>
      <c r="X100" s="67" t="n">
        <f aca="false">N100*5.1890047538+L100*5.5017049523</f>
        <v>29159856.328715</v>
      </c>
      <c r="Y100" s="67" t="n">
        <f aca="false">N100*5.1890047538</f>
        <v>22086068.6728448</v>
      </c>
      <c r="Z100" s="67" t="n">
        <f aca="false">L100*5.5017049523</f>
        <v>7073787.65587023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central_v2_m!D89+temporary_pension_bonus_central!B89</f>
        <v>35113695.8614005</v>
      </c>
      <c r="G101" s="163" t="n">
        <f aca="false">central_v2_m!E89+temporary_pension_bonus_central!B89</f>
        <v>33669141.9130517</v>
      </c>
      <c r="H101" s="67" t="n">
        <f aca="false">F101-J101</f>
        <v>29978343.6579094</v>
      </c>
      <c r="I101" s="67" t="n">
        <f aca="false">G101-K101</f>
        <v>28687850.2756655</v>
      </c>
      <c r="J101" s="163" t="n">
        <f aca="false">central_v2_m!J89</f>
        <v>5135352.20349101</v>
      </c>
      <c r="K101" s="163" t="n">
        <f aca="false">central_v2_m!K89</f>
        <v>4981291.63738628</v>
      </c>
      <c r="L101" s="67" t="n">
        <f aca="false">H101-I101</f>
        <v>1290493.38224398</v>
      </c>
      <c r="M101" s="67" t="n">
        <f aca="false">J101-K101</f>
        <v>154060.566104731</v>
      </c>
      <c r="N101" s="163" t="n">
        <f aca="false">SUM(central_v5_m!C89:J89)</f>
        <v>4285096.71104133</v>
      </c>
      <c r="O101" s="7"/>
      <c r="P101" s="7"/>
      <c r="Q101" s="67" t="n">
        <f aca="false">I101*5.5017049523</f>
        <v>157832087.93247</v>
      </c>
      <c r="R101" s="67"/>
      <c r="S101" s="67"/>
      <c r="T101" s="7"/>
      <c r="U101" s="7"/>
      <c r="V101" s="67" t="n">
        <f aca="false">K101*5.5017049523</f>
        <v>27405596.8702587</v>
      </c>
      <c r="W101" s="67" t="n">
        <f aca="false">M101*5.5017049523</f>
        <v>847595.779492538</v>
      </c>
      <c r="X101" s="67" t="n">
        <f aca="false">N101*5.1890047538+L101*5.5017049523</f>
        <v>29335301.0360883</v>
      </c>
      <c r="Y101" s="67" t="n">
        <f aca="false">N101*5.1890047538</f>
        <v>22235387.2040862</v>
      </c>
      <c r="Z101" s="67" t="n">
        <f aca="false">L101*5.5017049523</f>
        <v>7099913.83200206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central_v2_m!D90+temporary_pension_bonus_central!B90</f>
        <v>35273594.7235943</v>
      </c>
      <c r="G102" s="161" t="n">
        <f aca="false">central_v2_m!E90+temporary_pension_bonus_central!B90</f>
        <v>33822147.1964933</v>
      </c>
      <c r="H102" s="8" t="n">
        <f aca="false">F102-J102</f>
        <v>30034321.7627038</v>
      </c>
      <c r="I102" s="8" t="n">
        <f aca="false">G102-K102</f>
        <v>28740052.4244295</v>
      </c>
      <c r="J102" s="161" t="n">
        <f aca="false">central_v2_m!J90</f>
        <v>5239272.9608905</v>
      </c>
      <c r="K102" s="161" t="n">
        <f aca="false">central_v2_m!K90</f>
        <v>5082094.77206378</v>
      </c>
      <c r="L102" s="8" t="n">
        <f aca="false">H102-I102</f>
        <v>1294269.33827435</v>
      </c>
      <c r="M102" s="8" t="n">
        <f aca="false">J102-K102</f>
        <v>157178.188826715</v>
      </c>
      <c r="N102" s="161" t="n">
        <f aca="false">SUM(central_v5_m!C90:J90)</f>
        <v>5172358.02228239</v>
      </c>
      <c r="O102" s="5"/>
      <c r="P102" s="5"/>
      <c r="Q102" s="8" t="n">
        <f aca="false">I102*5.5017049523</f>
        <v>158119288.752845</v>
      </c>
      <c r="R102" s="8"/>
      <c r="S102" s="8"/>
      <c r="T102" s="5"/>
      <c r="U102" s="5"/>
      <c r="V102" s="8" t="n">
        <f aca="false">K102*5.5017049523</f>
        <v>27960185.9755213</v>
      </c>
      <c r="W102" s="8" t="n">
        <f aca="false">M102*5.5017049523</f>
        <v>864748.01986148</v>
      </c>
      <c r="X102" s="8" t="n">
        <f aca="false">N102*5.1890047538+L102*5.5017049523</f>
        <v>33960078.3939729</v>
      </c>
      <c r="Y102" s="8" t="n">
        <f aca="false">N102*5.1890047538</f>
        <v>26839390.3659789</v>
      </c>
      <c r="Z102" s="8" t="n">
        <f aca="false">L102*5.5017049523</f>
        <v>7120688.02799403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central_v2_m!D91+temporary_pension_bonus_central!B91</f>
        <v>35605933.6236069</v>
      </c>
      <c r="G103" s="163" t="n">
        <f aca="false">central_v2_m!E91+temporary_pension_bonus_central!B91</f>
        <v>34142259.8458559</v>
      </c>
      <c r="H103" s="67" t="n">
        <f aca="false">F103-J103</f>
        <v>30212007.5775393</v>
      </c>
      <c r="I103" s="67" t="n">
        <f aca="false">G103-K103</f>
        <v>28910151.5811704</v>
      </c>
      <c r="J103" s="163" t="n">
        <f aca="false">central_v2_m!J91</f>
        <v>5393926.04606756</v>
      </c>
      <c r="K103" s="163" t="n">
        <f aca="false">central_v2_m!K91</f>
        <v>5232108.26468553</v>
      </c>
      <c r="L103" s="67" t="n">
        <f aca="false">H103-I103</f>
        <v>1301855.99636892</v>
      </c>
      <c r="M103" s="67" t="n">
        <f aca="false">J103-K103</f>
        <v>161817.781382025</v>
      </c>
      <c r="N103" s="163" t="n">
        <f aca="false">SUM(central_v5_m!C91:J91)</f>
        <v>4263324.85194818</v>
      </c>
      <c r="O103" s="7"/>
      <c r="P103" s="7"/>
      <c r="Q103" s="67" t="n">
        <f aca="false">I103*5.5017049523</f>
        <v>159055124.125869</v>
      </c>
      <c r="R103" s="67"/>
      <c r="S103" s="67"/>
      <c r="T103" s="7"/>
      <c r="U103" s="7"/>
      <c r="V103" s="67" t="n">
        <f aca="false">K103*5.5017049523</f>
        <v>28785515.9507902</v>
      </c>
      <c r="W103" s="67" t="n">
        <f aca="false">M103*5.5017049523</f>
        <v>890273.689199687</v>
      </c>
      <c r="X103" s="67" t="n">
        <f aca="false">N103*5.1890047538+L103*5.5017049523</f>
        <v>29284840.5061571</v>
      </c>
      <c r="Y103" s="67" t="n">
        <f aca="false">N103*5.1890047538</f>
        <v>22122412.9237528</v>
      </c>
      <c r="Z103" s="67" t="n">
        <f aca="false">L103*5.5017049523</f>
        <v>7162427.58240435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central_v2_m!D92+temporary_pension_bonus_central!B92</f>
        <v>35923434.0314033</v>
      </c>
      <c r="G104" s="163" t="n">
        <f aca="false">central_v2_m!E92+temporary_pension_bonus_central!B92</f>
        <v>34447284.1814691</v>
      </c>
      <c r="H104" s="67" t="n">
        <f aca="false">F104-J104</f>
        <v>30404003.1216116</v>
      </c>
      <c r="I104" s="67" t="n">
        <f aca="false">G104-K104</f>
        <v>29093436.1989712</v>
      </c>
      <c r="J104" s="163" t="n">
        <f aca="false">central_v2_m!J92</f>
        <v>5519430.90979166</v>
      </c>
      <c r="K104" s="163" t="n">
        <f aca="false">central_v2_m!K92</f>
        <v>5353847.98249791</v>
      </c>
      <c r="L104" s="67" t="n">
        <f aca="false">H104-I104</f>
        <v>1310566.92264039</v>
      </c>
      <c r="M104" s="67" t="n">
        <f aca="false">J104-K104</f>
        <v>165582.92729375</v>
      </c>
      <c r="N104" s="163" t="n">
        <f aca="false">SUM(central_v5_m!C92:J92)</f>
        <v>4384128.96509179</v>
      </c>
      <c r="O104" s="7"/>
      <c r="P104" s="7"/>
      <c r="Q104" s="67" t="n">
        <f aca="false">I104*5.5017049523</f>
        <v>160063502.015304</v>
      </c>
      <c r="R104" s="67"/>
      <c r="S104" s="67"/>
      <c r="T104" s="7"/>
      <c r="U104" s="7"/>
      <c r="V104" s="67" t="n">
        <f aca="false">K104*5.5017049523</f>
        <v>29455291.9591701</v>
      </c>
      <c r="W104" s="67" t="n">
        <f aca="false">M104*5.5017049523</f>
        <v>910988.411108358</v>
      </c>
      <c r="X104" s="67" t="n">
        <f aca="false">N104*5.1890047538+L104*5.5017049523</f>
        <v>29959618.5697447</v>
      </c>
      <c r="Y104" s="67" t="n">
        <f aca="false">N104*5.1890047538</f>
        <v>22749266.0411336</v>
      </c>
      <c r="Z104" s="67" t="n">
        <f aca="false">L104*5.5017049523</f>
        <v>7210352.52861119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central_v2_m!D93+temporary_pension_bonus_central!B93</f>
        <v>36164643.0549662</v>
      </c>
      <c r="G105" s="163" t="n">
        <f aca="false">central_v2_m!E93+temporary_pension_bonus_central!B93</f>
        <v>34679170.5168504</v>
      </c>
      <c r="H105" s="67" t="n">
        <f aca="false">F105-J105</f>
        <v>30549612.7452668</v>
      </c>
      <c r="I105" s="67" t="n">
        <f aca="false">G105-K105</f>
        <v>29232591.1164419</v>
      </c>
      <c r="J105" s="163" t="n">
        <f aca="false">central_v2_m!J93</f>
        <v>5615030.30969942</v>
      </c>
      <c r="K105" s="163" t="n">
        <f aca="false">central_v2_m!K93</f>
        <v>5446579.40040844</v>
      </c>
      <c r="L105" s="67" t="n">
        <f aca="false">H105-I105</f>
        <v>1317021.62882486</v>
      </c>
      <c r="M105" s="67" t="n">
        <f aca="false">J105-K105</f>
        <v>168450.909290982</v>
      </c>
      <c r="N105" s="163" t="n">
        <f aca="false">SUM(central_v5_m!C93:J93)</f>
        <v>4304082.16216524</v>
      </c>
      <c r="O105" s="7"/>
      <c r="P105" s="7"/>
      <c r="Q105" s="67" t="n">
        <f aca="false">I105*5.5017049523</f>
        <v>160829091.313889</v>
      </c>
      <c r="R105" s="67"/>
      <c r="S105" s="67"/>
      <c r="T105" s="7"/>
      <c r="U105" s="7"/>
      <c r="V105" s="67" t="n">
        <f aca="false">K105*5.5017049523</f>
        <v>29965472.8603223</v>
      </c>
      <c r="W105" s="67" t="n">
        <f aca="false">M105*5.5017049523</f>
        <v>926767.201865636</v>
      </c>
      <c r="X105" s="67" t="n">
        <f aca="false">N105*5.1890047538+L105*5.5017049523</f>
        <v>29579767.2178132</v>
      </c>
      <c r="Y105" s="67" t="n">
        <f aca="false">N105*5.1890047538</f>
        <v>22333902.8002212</v>
      </c>
      <c r="Z105" s="67" t="n">
        <f aca="false">L105*5.5017049523</f>
        <v>7245864.41759194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central_v2_m!D94+temporary_pension_bonus_central!B94</f>
        <v>36253376.1568086</v>
      </c>
      <c r="G106" s="161" t="n">
        <f aca="false">central_v2_m!E94+temporary_pension_bonus_central!B94</f>
        <v>34765138.6342867</v>
      </c>
      <c r="H106" s="8" t="n">
        <f aca="false">F106-J106</f>
        <v>30523551.2367707</v>
      </c>
      <c r="I106" s="8" t="n">
        <f aca="false">G106-K106</f>
        <v>29207208.46185</v>
      </c>
      <c r="J106" s="161" t="n">
        <f aca="false">central_v2_m!J94</f>
        <v>5729824.92003788</v>
      </c>
      <c r="K106" s="161" t="n">
        <f aca="false">central_v2_m!K94</f>
        <v>5557930.17243675</v>
      </c>
      <c r="L106" s="8" t="n">
        <f aca="false">H106-I106</f>
        <v>1316342.77492069</v>
      </c>
      <c r="M106" s="8" t="n">
        <f aca="false">J106-K106</f>
        <v>171894.747601137</v>
      </c>
      <c r="N106" s="161" t="n">
        <f aca="false">SUM(central_v5_m!C94:J94)</f>
        <v>5197390.04094641</v>
      </c>
      <c r="O106" s="5"/>
      <c r="P106" s="5"/>
      <c r="Q106" s="8" t="n">
        <f aca="false">I106*5.5017049523</f>
        <v>160689443.437419</v>
      </c>
      <c r="R106" s="8"/>
      <c r="S106" s="8"/>
      <c r="T106" s="5"/>
      <c r="U106" s="5"/>
      <c r="V106" s="8" t="n">
        <f aca="false">K106*5.5017049523</f>
        <v>30578091.9542328</v>
      </c>
      <c r="W106" s="8" t="n">
        <f aca="false">M106*5.5017049523</f>
        <v>945714.184151532</v>
      </c>
      <c r="X106" s="8" t="n">
        <f aca="false">N106*5.1890047538+L106*5.5017049523</f>
        <v>34211411.1935292</v>
      </c>
      <c r="Y106" s="8" t="n">
        <f aca="false">N106*5.1890047538</f>
        <v>26969281.6298237</v>
      </c>
      <c r="Z106" s="8" t="n">
        <f aca="false">L106*5.5017049523</f>
        <v>7242129.56370547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central_v2_m!D95+temporary_pension_bonus_central!B95</f>
        <v>36328178.946351</v>
      </c>
      <c r="G107" s="163" t="n">
        <f aca="false">central_v2_m!E95+temporary_pension_bonus_central!B95</f>
        <v>34836972.4276018</v>
      </c>
      <c r="H107" s="67" t="n">
        <f aca="false">F107-J107</f>
        <v>30613294.9237422</v>
      </c>
      <c r="I107" s="67" t="n">
        <f aca="false">G107-K107</f>
        <v>29293534.9256713</v>
      </c>
      <c r="J107" s="163" t="n">
        <f aca="false">central_v2_m!J95</f>
        <v>5714884.02260877</v>
      </c>
      <c r="K107" s="163" t="n">
        <f aca="false">central_v2_m!K95</f>
        <v>5543437.50193051</v>
      </c>
      <c r="L107" s="67" t="n">
        <f aca="false">H107-I107</f>
        <v>1319759.99807086</v>
      </c>
      <c r="M107" s="67" t="n">
        <f aca="false">J107-K107</f>
        <v>171446.520678263</v>
      </c>
      <c r="N107" s="163" t="n">
        <f aca="false">SUM(central_v5_m!C95:J95)</f>
        <v>4299349.45861221</v>
      </c>
      <c r="O107" s="7"/>
      <c r="P107" s="7"/>
      <c r="Q107" s="67" t="n">
        <f aca="false">I107*5.5017049523</f>
        <v>161164386.170939</v>
      </c>
      <c r="R107" s="67"/>
      <c r="S107" s="67"/>
      <c r="T107" s="7"/>
      <c r="U107" s="7"/>
      <c r="V107" s="67" t="n">
        <f aca="false">K107*5.5017049523</f>
        <v>30498357.5571366</v>
      </c>
      <c r="W107" s="67" t="n">
        <f aca="false">M107*5.5017049523</f>
        <v>943248.171870205</v>
      </c>
      <c r="X107" s="67" t="n">
        <f aca="false">N107*5.1890047538+L107*5.5017049523</f>
        <v>29570274.8962201</v>
      </c>
      <c r="Y107" s="67" t="n">
        <f aca="false">N107*5.1890047538</f>
        <v>22309344.7789862</v>
      </c>
      <c r="Z107" s="67" t="n">
        <f aca="false">L107*5.5017049523</f>
        <v>7260930.1172339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central_v2_m!D96+temporary_pension_bonus_central!B96</f>
        <v>36413266.5833221</v>
      </c>
      <c r="G108" s="163" t="n">
        <f aca="false">central_v2_m!E96+temporary_pension_bonus_central!B96</f>
        <v>34919755.1773807</v>
      </c>
      <c r="H108" s="67" t="n">
        <f aca="false">F108-J108</f>
        <v>30636365.491202</v>
      </c>
      <c r="I108" s="67" t="n">
        <f aca="false">G108-K108</f>
        <v>29316161.1180242</v>
      </c>
      <c r="J108" s="163" t="n">
        <f aca="false">central_v2_m!J96</f>
        <v>5776901.09212013</v>
      </c>
      <c r="K108" s="163" t="n">
        <f aca="false">central_v2_m!K96</f>
        <v>5603594.05935653</v>
      </c>
      <c r="L108" s="67" t="n">
        <f aca="false">H108-I108</f>
        <v>1320204.37317776</v>
      </c>
      <c r="M108" s="67" t="n">
        <f aca="false">J108-K108</f>
        <v>173307.032763603</v>
      </c>
      <c r="N108" s="163" t="n">
        <f aca="false">SUM(central_v5_m!C96:J96)</f>
        <v>4252732.43965953</v>
      </c>
      <c r="O108" s="7"/>
      <c r="P108" s="7"/>
      <c r="Q108" s="67" t="n">
        <f aca="false">I108*5.5017049523</f>
        <v>161288868.805459</v>
      </c>
      <c r="R108" s="67"/>
      <c r="S108" s="67"/>
      <c r="T108" s="7"/>
      <c r="U108" s="7"/>
      <c r="V108" s="67" t="n">
        <f aca="false">K108*5.5017049523</f>
        <v>30829321.1870407</v>
      </c>
      <c r="W108" s="67" t="n">
        <f aca="false">M108*5.5017049523</f>
        <v>953484.160423934</v>
      </c>
      <c r="X108" s="67" t="n">
        <f aca="false">N108*5.1890047538+L108*5.5017049523</f>
        <v>29330823.783993</v>
      </c>
      <c r="Y108" s="67" t="n">
        <f aca="false">N108*5.1890047538</f>
        <v>22067448.8460328</v>
      </c>
      <c r="Z108" s="67" t="n">
        <f aca="false">L108*5.5017049523</f>
        <v>7263374.93796018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central_v2_m!D97+temporary_pension_bonus_central!B97</f>
        <v>36618850.3435671</v>
      </c>
      <c r="G109" s="163" t="n">
        <f aca="false">central_v2_m!E97+temporary_pension_bonus_central!B97</f>
        <v>35117682.6324974</v>
      </c>
      <c r="H109" s="67" t="n">
        <f aca="false">F109-J109</f>
        <v>30775636.6650577</v>
      </c>
      <c r="I109" s="67" t="n">
        <f aca="false">G109-K109</f>
        <v>29449765.3643433</v>
      </c>
      <c r="J109" s="163" t="n">
        <f aca="false">central_v2_m!J97</f>
        <v>5843213.67850939</v>
      </c>
      <c r="K109" s="163" t="n">
        <f aca="false">central_v2_m!K97</f>
        <v>5667917.26815411</v>
      </c>
      <c r="L109" s="67" t="n">
        <f aca="false">H109-I109</f>
        <v>1325871.30071443</v>
      </c>
      <c r="M109" s="67" t="n">
        <f aca="false">J109-K109</f>
        <v>175296.410355283</v>
      </c>
      <c r="N109" s="163" t="n">
        <f aca="false">SUM(central_v5_m!C97:J97)</f>
        <v>4204487.45080075</v>
      </c>
      <c r="O109" s="7"/>
      <c r="P109" s="7"/>
      <c r="Q109" s="67" t="n">
        <f aca="false">I109*5.5017049523</f>
        <v>162023919.94908</v>
      </c>
      <c r="R109" s="67"/>
      <c r="S109" s="67"/>
      <c r="T109" s="7"/>
      <c r="U109" s="7"/>
      <c r="V109" s="67" t="n">
        <f aca="false">K109*5.5017049523</f>
        <v>31183208.5034301</v>
      </c>
      <c r="W109" s="67" t="n">
        <f aca="false">M109*5.5017049523</f>
        <v>964429.128972073</v>
      </c>
      <c r="X109" s="67" t="n">
        <f aca="false">N109*5.1890047538+L109*5.5017049523</f>
        <v>29111658.0707505</v>
      </c>
      <c r="Y109" s="67" t="n">
        <f aca="false">N109*5.1890047538</f>
        <v>21817105.3694975</v>
      </c>
      <c r="Z109" s="67" t="n">
        <f aca="false">L109*5.5017049523</f>
        <v>7294552.701253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central_v2_m!D98+temporary_pension_bonus_central!B98</f>
        <v>36900493.3842854</v>
      </c>
      <c r="G110" s="161" t="n">
        <f aca="false">central_v2_m!E98+temporary_pension_bonus_central!B98</f>
        <v>35388152.9458616</v>
      </c>
      <c r="H110" s="8" t="n">
        <f aca="false">F110-J110</f>
        <v>30918740.8507388</v>
      </c>
      <c r="I110" s="8" t="n">
        <f aca="false">G110-K110</f>
        <v>29585852.9883213</v>
      </c>
      <c r="J110" s="161" t="n">
        <f aca="false">central_v2_m!J98</f>
        <v>5981752.53354667</v>
      </c>
      <c r="K110" s="161" t="n">
        <f aca="false">central_v2_m!K98</f>
        <v>5802299.95754027</v>
      </c>
      <c r="L110" s="8" t="n">
        <f aca="false">H110-I110</f>
        <v>1332887.86241743</v>
      </c>
      <c r="M110" s="8" t="n">
        <f aca="false">J110-K110</f>
        <v>179452.576006401</v>
      </c>
      <c r="N110" s="161" t="n">
        <f aca="false">SUM(central_v5_m!C98:J98)</f>
        <v>5063631.96320234</v>
      </c>
      <c r="O110" s="5"/>
      <c r="P110" s="5"/>
      <c r="Q110" s="8" t="n">
        <f aca="false">I110*5.5017049523</f>
        <v>162772633.903867</v>
      </c>
      <c r="R110" s="8"/>
      <c r="S110" s="8"/>
      <c r="T110" s="5"/>
      <c r="U110" s="5"/>
      <c r="V110" s="8" t="n">
        <f aca="false">K110*5.5017049523</f>
        <v>31922542.4111294</v>
      </c>
      <c r="W110" s="8" t="n">
        <f aca="false">M110*5.5017049523</f>
        <v>987295.12611741</v>
      </c>
      <c r="X110" s="8" t="n">
        <f aca="false">N110*5.1890047538+L110*5.5017049523</f>
        <v>33608366.0820731</v>
      </c>
      <c r="Y110" s="8" t="n">
        <f aca="false">N110*5.1890047538</f>
        <v>26275210.3285506</v>
      </c>
      <c r="Z110" s="8" t="n">
        <f aca="false">L110*5.5017049523</f>
        <v>7333155.75352251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central_v2_m!D99+temporary_pension_bonus_central!B99</f>
        <v>37036698.9124981</v>
      </c>
      <c r="G111" s="163" t="n">
        <f aca="false">central_v2_m!E99+temporary_pension_bonus_central!B99</f>
        <v>35519469.8495577</v>
      </c>
      <c r="H111" s="67" t="n">
        <f aca="false">F111-J111</f>
        <v>30977321.9981952</v>
      </c>
      <c r="I111" s="67" t="n">
        <f aca="false">G111-K111</f>
        <v>29641874.2426839</v>
      </c>
      <c r="J111" s="163" t="n">
        <f aca="false">central_v2_m!J99</f>
        <v>6059376.91430292</v>
      </c>
      <c r="K111" s="163" t="n">
        <f aca="false">central_v2_m!K99</f>
        <v>5877595.60687383</v>
      </c>
      <c r="L111" s="67" t="n">
        <f aca="false">H111-I111</f>
        <v>1335447.75551132</v>
      </c>
      <c r="M111" s="67" t="n">
        <f aca="false">J111-K111</f>
        <v>181781.307429087</v>
      </c>
      <c r="N111" s="163" t="n">
        <f aca="false">SUM(central_v5_m!C99:J99)</f>
        <v>4109676.39011368</v>
      </c>
      <c r="O111" s="7"/>
      <c r="P111" s="7"/>
      <c r="Q111" s="67" t="n">
        <f aca="false">I111*5.5017049523</f>
        <v>163080846.316428</v>
      </c>
      <c r="R111" s="67"/>
      <c r="S111" s="67"/>
      <c r="T111" s="7"/>
      <c r="U111" s="7"/>
      <c r="V111" s="67" t="n">
        <f aca="false">K111*5.5017049523</f>
        <v>32336796.8579545</v>
      </c>
      <c r="W111" s="67" t="n">
        <f aca="false">M111*5.5017049523</f>
        <v>1000107.11931818</v>
      </c>
      <c r="X111" s="67" t="n">
        <f aca="false">N111*5.1890047538+L111*5.5017049523</f>
        <v>28672369.854914</v>
      </c>
      <c r="Y111" s="67" t="n">
        <f aca="false">N111*5.1890047538</f>
        <v>21325130.3248795</v>
      </c>
      <c r="Z111" s="67" t="n">
        <f aca="false">L111*5.5017049523</f>
        <v>7347239.53003453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central_v2_m!D100+temporary_pension_bonus_central!B100</f>
        <v>37137950.370368</v>
      </c>
      <c r="G112" s="163" t="n">
        <f aca="false">central_v2_m!E100+temporary_pension_bonus_central!B100</f>
        <v>35616928.6959075</v>
      </c>
      <c r="H112" s="67" t="n">
        <f aca="false">F112-J112</f>
        <v>30989884.5656674</v>
      </c>
      <c r="I112" s="67" t="n">
        <f aca="false">G112-K112</f>
        <v>29653304.8653479</v>
      </c>
      <c r="J112" s="163" t="n">
        <f aca="false">central_v2_m!J100</f>
        <v>6148065.80470066</v>
      </c>
      <c r="K112" s="163" t="n">
        <f aca="false">central_v2_m!K100</f>
        <v>5963623.83055964</v>
      </c>
      <c r="L112" s="67" t="n">
        <f aca="false">H112-I112</f>
        <v>1336579.70031947</v>
      </c>
      <c r="M112" s="67" t="n">
        <f aca="false">J112-K112</f>
        <v>184441.974141019</v>
      </c>
      <c r="N112" s="163" t="n">
        <f aca="false">SUM(central_v5_m!C100:J100)</f>
        <v>4196770.88003169</v>
      </c>
      <c r="Q112" s="67" t="n">
        <f aca="false">I112*5.5017049523</f>
        <v>163143734.229746</v>
      </c>
      <c r="R112" s="67"/>
      <c r="S112" s="67"/>
      <c r="V112" s="67" t="n">
        <f aca="false">K112*5.5017049523</f>
        <v>32810098.7622442</v>
      </c>
      <c r="W112" s="67" t="n">
        <f aca="false">M112*5.5017049523</f>
        <v>1014745.32254364</v>
      </c>
      <c r="X112" s="67" t="n">
        <f aca="false">N112*5.1890047538+L112*5.5017049523</f>
        <v>29130531.2034851</v>
      </c>
      <c r="Y112" s="67" t="n">
        <f aca="false">N112*5.1890047538</f>
        <v>21777064.0470938</v>
      </c>
      <c r="Z112" s="67" t="n">
        <f aca="false">L112*5.5017049523</f>
        <v>7353467.15639125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central_v2_m!D101+temporary_pension_bonus_central!B101</f>
        <v>37412009.9144457</v>
      </c>
      <c r="G113" s="163" t="n">
        <f aca="false">central_v2_m!E101+temporary_pension_bonus_central!B101</f>
        <v>35880348.2058252</v>
      </c>
      <c r="H113" s="67" t="n">
        <f aca="false">F113-J113</f>
        <v>31137569.3806329</v>
      </c>
      <c r="I113" s="67" t="n">
        <f aca="false">G113-K113</f>
        <v>29794140.8880268</v>
      </c>
      <c r="J113" s="163" t="n">
        <f aca="false">central_v2_m!J101</f>
        <v>6274440.53381278</v>
      </c>
      <c r="K113" s="163" t="n">
        <f aca="false">central_v2_m!K101</f>
        <v>6086207.31779839</v>
      </c>
      <c r="L113" s="67" t="n">
        <f aca="false">H113-I113</f>
        <v>1343428.4926061</v>
      </c>
      <c r="M113" s="67" t="n">
        <f aca="false">J113-K113</f>
        <v>188233.216014383</v>
      </c>
      <c r="N113" s="163" t="n">
        <f aca="false">SUM(central_v5_m!C101:J101)</f>
        <v>4200639.20471108</v>
      </c>
      <c r="Q113" s="67" t="n">
        <f aca="false">I113*5.5017049523</f>
        <v>163918572.473181</v>
      </c>
      <c r="R113" s="67"/>
      <c r="S113" s="67"/>
      <c r="V113" s="67" t="n">
        <f aca="false">K113*5.5017049523</f>
        <v>33484516.9410559</v>
      </c>
      <c r="W113" s="67" t="n">
        <f aca="false">M113*5.5017049523</f>
        <v>1035603.61673369</v>
      </c>
      <c r="X113" s="67" t="n">
        <f aca="false">N113*5.1890047538+L113*5.5017049523</f>
        <v>29188283.9930763</v>
      </c>
      <c r="Y113" s="67" t="n">
        <f aca="false">N113*5.1890047538</f>
        <v>21797136.8022444</v>
      </c>
      <c r="Z113" s="67" t="n">
        <f aca="false">L113*5.5017049523</f>
        <v>7391147.19083188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central_v2_m!D102+temporary_pension_bonus_central!B102</f>
        <v>37397500.7105264</v>
      </c>
      <c r="G114" s="161" t="n">
        <f aca="false">central_v2_m!E102+temporary_pension_bonus_central!B102</f>
        <v>35868457.8483716</v>
      </c>
      <c r="H114" s="8" t="n">
        <f aca="false">F114-J114</f>
        <v>31051711.6848968</v>
      </c>
      <c r="I114" s="8" t="n">
        <f aca="false">G114-K114</f>
        <v>29713042.4935108</v>
      </c>
      <c r="J114" s="161" t="n">
        <f aca="false">central_v2_m!J102</f>
        <v>6345789.0256296</v>
      </c>
      <c r="K114" s="161" t="n">
        <f aca="false">central_v2_m!K102</f>
        <v>6155415.35486071</v>
      </c>
      <c r="L114" s="8" t="n">
        <f aca="false">H114-I114</f>
        <v>1338669.19138598</v>
      </c>
      <c r="M114" s="8" t="n">
        <f aca="false">J114-K114</f>
        <v>190373.670768888</v>
      </c>
      <c r="N114" s="161" t="n">
        <f aca="false">SUM(central_v5_m!C102:J102)</f>
        <v>5131441.27071586</v>
      </c>
      <c r="O114" s="5"/>
      <c r="P114" s="5"/>
      <c r="Q114" s="8" t="n">
        <f aca="false">I114*5.5017049523</f>
        <v>163472393.034449</v>
      </c>
      <c r="R114" s="8"/>
      <c r="S114" s="8"/>
      <c r="T114" s="5"/>
      <c r="U114" s="5"/>
      <c r="V114" s="8" t="n">
        <f aca="false">K114*5.5017049523</f>
        <v>33865279.1413006</v>
      </c>
      <c r="W114" s="8" t="n">
        <f aca="false">M114*5.5017049523</f>
        <v>1047379.76725672</v>
      </c>
      <c r="X114" s="8" t="n">
        <f aca="false">N114*5.1890047538+L114*5.5017049523</f>
        <v>33992036.0673298</v>
      </c>
      <c r="Y114" s="8" t="n">
        <f aca="false">N114*5.1890047538</f>
        <v>26627073.1475901</v>
      </c>
      <c r="Z114" s="8" t="n">
        <f aca="false">L114*5.5017049523</f>
        <v>7364962.91973971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central_v2_m!D103+temporary_pension_bonus_central!B103</f>
        <v>37619653.5526707</v>
      </c>
      <c r="G115" s="163" t="n">
        <f aca="false">central_v2_m!E103+temporary_pension_bonus_central!B103</f>
        <v>36082427.1373201</v>
      </c>
      <c r="H115" s="67" t="n">
        <f aca="false">F115-J115</f>
        <v>31178461.8939022</v>
      </c>
      <c r="I115" s="67" t="n">
        <f aca="false">G115-K115</f>
        <v>29834471.2283147</v>
      </c>
      <c r="J115" s="163" t="n">
        <f aca="false">central_v2_m!J103</f>
        <v>6441191.65876846</v>
      </c>
      <c r="K115" s="163" t="n">
        <f aca="false">central_v2_m!K103</f>
        <v>6247955.90900541</v>
      </c>
      <c r="L115" s="67" t="n">
        <f aca="false">H115-I115</f>
        <v>1343990.66558752</v>
      </c>
      <c r="M115" s="67" t="n">
        <f aca="false">J115-K115</f>
        <v>193235.749763055</v>
      </c>
      <c r="N115" s="163" t="n">
        <f aca="false">SUM(central_v5_m!C103:J103)</f>
        <v>4152786.22808538</v>
      </c>
      <c r="O115" s="7"/>
      <c r="P115" s="7"/>
      <c r="Q115" s="67" t="n">
        <f aca="false">I115*5.5017049523</f>
        <v>164140458.106071</v>
      </c>
      <c r="R115" s="67"/>
      <c r="S115" s="67"/>
      <c r="T115" s="7"/>
      <c r="U115" s="7"/>
      <c r="V115" s="67" t="n">
        <f aca="false">K115*5.5017049523</f>
        <v>34374409.9663271</v>
      </c>
      <c r="W115" s="67" t="n">
        <f aca="false">M115*5.5017049523</f>
        <v>1063126.0814328</v>
      </c>
      <c r="X115" s="67" t="n">
        <f aca="false">N115*5.1890047538+L115*5.5017049523</f>
        <v>28943067.579758</v>
      </c>
      <c r="Y115" s="67" t="n">
        <f aca="false">N115*5.1890047538</f>
        <v>21548827.4790502</v>
      </c>
      <c r="Z115" s="67" t="n">
        <f aca="false">L115*5.5017049523</f>
        <v>7394240.10070782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central_v2_m!D104+temporary_pension_bonus_central!B104</f>
        <v>37619414.7502786</v>
      </c>
      <c r="G116" s="163" t="n">
        <f aca="false">central_v2_m!E104+temporary_pension_bonus_central!B104</f>
        <v>36083748.7226605</v>
      </c>
      <c r="H116" s="67" t="n">
        <f aca="false">F116-J116</f>
        <v>31046165.7520172</v>
      </c>
      <c r="I116" s="67" t="n">
        <f aca="false">G116-K116</f>
        <v>29707697.1943469</v>
      </c>
      <c r="J116" s="163" t="n">
        <f aca="false">central_v2_m!J104</f>
        <v>6573248.99826139</v>
      </c>
      <c r="K116" s="163" t="n">
        <f aca="false">central_v2_m!K104</f>
        <v>6376051.52831355</v>
      </c>
      <c r="L116" s="67" t="n">
        <f aca="false">H116-I116</f>
        <v>1338468.55767029</v>
      </c>
      <c r="M116" s="67" t="n">
        <f aca="false">J116-K116</f>
        <v>197197.469947841</v>
      </c>
      <c r="N116" s="163" t="n">
        <f aca="false">SUM(central_v5_m!C104:J104)</f>
        <v>4114047.96476263</v>
      </c>
      <c r="O116" s="7"/>
      <c r="P116" s="7"/>
      <c r="Q116" s="67" t="n">
        <f aca="false">I116*5.5017049523</f>
        <v>163442984.775567</v>
      </c>
      <c r="R116" s="67"/>
      <c r="S116" s="67"/>
      <c r="T116" s="7"/>
      <c r="U116" s="7"/>
      <c r="V116" s="67" t="n">
        <f aca="false">K116*5.5017049523</f>
        <v>35079154.2694426</v>
      </c>
      <c r="W116" s="67" t="n">
        <f aca="false">M116*5.5017049523</f>
        <v>1084922.29699307</v>
      </c>
      <c r="X116" s="67" t="n">
        <f aca="false">N116*5.1890047538+L116*5.5017049523</f>
        <v>28711673.538747</v>
      </c>
      <c r="Y116" s="67" t="n">
        <f aca="false">N116*5.1890047538</f>
        <v>21347814.4465145</v>
      </c>
      <c r="Z116" s="67" t="n">
        <f aca="false">L116*5.5017049523</f>
        <v>7363859.09223246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central_v2_m!D105+temporary_pension_bonus_central!B105</f>
        <v>37946634.7032655</v>
      </c>
      <c r="G117" s="163" t="n">
        <f aca="false">central_v2_m!E105+temporary_pension_bonus_central!B105</f>
        <v>36397623.4338087</v>
      </c>
      <c r="H117" s="67" t="n">
        <f aca="false">F117-J117</f>
        <v>31244602.6338615</v>
      </c>
      <c r="I117" s="67" t="n">
        <f aca="false">G117-K117</f>
        <v>29896652.3264868</v>
      </c>
      <c r="J117" s="163" t="n">
        <f aca="false">central_v2_m!J105</f>
        <v>6702032.06940394</v>
      </c>
      <c r="K117" s="163" t="n">
        <f aca="false">central_v2_m!K105</f>
        <v>6500971.10732182</v>
      </c>
      <c r="L117" s="67" t="n">
        <f aca="false">H117-I117</f>
        <v>1347950.30737468</v>
      </c>
      <c r="M117" s="67" t="n">
        <f aca="false">J117-K117</f>
        <v>201060.962082118</v>
      </c>
      <c r="N117" s="163" t="n">
        <f aca="false">SUM(central_v5_m!C105:J105)</f>
        <v>4150867.73380198</v>
      </c>
      <c r="O117" s="7"/>
      <c r="P117" s="7"/>
      <c r="Q117" s="67" t="n">
        <f aca="false">I117*5.5017049523</f>
        <v>164482560.161824</v>
      </c>
      <c r="R117" s="67"/>
      <c r="S117" s="67"/>
      <c r="T117" s="7"/>
      <c r="U117" s="7"/>
      <c r="V117" s="67" t="n">
        <f aca="false">K117*5.5017049523</f>
        <v>35766424.9359117</v>
      </c>
      <c r="W117" s="67" t="n">
        <f aca="false">M117*5.5017049523</f>
        <v>1106178.09080139</v>
      </c>
      <c r="X117" s="67" t="n">
        <f aca="false">N117*5.1890047538+L117*5.5017049523</f>
        <v>28954897.2846311</v>
      </c>
      <c r="Y117" s="67" t="n">
        <f aca="false">N117*5.1890047538</f>
        <v>21538872.4030935</v>
      </c>
      <c r="Z117" s="67" t="n">
        <f aca="false">L117*5.5017049523</f>
        <v>7416024.88153758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65" zoomScaleNormal="65" zoomScalePageLayoutView="100" workbookViewId="0">
      <selection pane="topLeft" activeCell="E9" activeCellId="0" sqref="E9"/>
    </sheetView>
  </sheetViews>
  <sheetFormatPr defaultColWidth="9.28906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7"/>
      <c r="B9" s="174" t="n">
        <v>2015</v>
      </c>
      <c r="C9" s="7" t="n">
        <v>1</v>
      </c>
      <c r="D9" s="174" t="n">
        <v>161</v>
      </c>
      <c r="E9" s="163" t="n">
        <f aca="false">central_SIPA_income!B2</f>
        <v>18034497.499367</v>
      </c>
      <c r="F9" s="163" t="n">
        <f aca="false">central_SIPA_income!I2</f>
        <v>132278.052265445</v>
      </c>
      <c r="G9" s="67" t="n">
        <f aca="false">E9-F9*0.7</f>
        <v>17941902.8627812</v>
      </c>
      <c r="H9" s="9"/>
      <c r="I9" s="175"/>
      <c r="J9" s="67" t="n">
        <f aca="false">G9*3.8235866717</f>
        <v>68602420.6510662</v>
      </c>
      <c r="K9" s="9"/>
      <c r="L9" s="175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4" t="n">
        <v>2015</v>
      </c>
      <c r="C10" s="7" t="n">
        <v>2</v>
      </c>
      <c r="D10" s="174" t="n">
        <v>162</v>
      </c>
      <c r="E10" s="163" t="n">
        <f aca="false">central_SIPA_income!B3</f>
        <v>22385764.1527932</v>
      </c>
      <c r="F10" s="163" t="n">
        <f aca="false">central_SIPA_income!I3</f>
        <v>137545.195244366</v>
      </c>
      <c r="G10" s="67" t="n">
        <f aca="false">E10-F10*0.7</f>
        <v>22289482.5161221</v>
      </c>
      <c r="H10" s="9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4" t="n">
        <v>2015</v>
      </c>
      <c r="C11" s="7" t="n">
        <v>3</v>
      </c>
      <c r="D11" s="174" t="n">
        <v>163</v>
      </c>
      <c r="E11" s="163" t="n">
        <f aca="false">central_SIPA_income!B4</f>
        <v>20234056.7711665</v>
      </c>
      <c r="F11" s="163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4" t="n">
        <v>2015</v>
      </c>
      <c r="C12" s="7" t="n">
        <v>4</v>
      </c>
      <c r="D12" s="174" t="n">
        <v>164</v>
      </c>
      <c r="E12" s="163" t="n">
        <f aca="false">central_SIPA_income!B5</f>
        <v>23483163.7309384</v>
      </c>
      <c r="F12" s="163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central_SIPA_income!B6</f>
        <v>19146816.254714</v>
      </c>
      <c r="F13" s="161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central_SIPA_income!B7</f>
        <v>21810280.3571705</v>
      </c>
      <c r="F14" s="163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central_SIPA_income!B8</f>
        <v>18980756.5787828</v>
      </c>
      <c r="F15" s="163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central_SIPA_income!B9</f>
        <v>22397188.7827913</v>
      </c>
      <c r="F16" s="163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central_SIPA_income!B10</f>
        <v>19615633.2382376</v>
      </c>
      <c r="F17" s="161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central_SIPA_income!B11</f>
        <v>23378790.7203935</v>
      </c>
      <c r="F18" s="163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central_SIPA_income!B12</f>
        <v>20578914.6776703</v>
      </c>
      <c r="F19" s="163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central_SIPA_income!B13</f>
        <v>24419598.4120469</v>
      </c>
      <c r="F20" s="163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central_SIPA_income!B14</f>
        <v>19446933.4382352</v>
      </c>
      <c r="F21" s="161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central_SIPA_income!B15</f>
        <v>21970032.2997489</v>
      </c>
      <c r="F22" s="163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central_SIPA_income!B16</f>
        <v>18061907.8282328</v>
      </c>
      <c r="F23" s="163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central_SIPA_income!B17</f>
        <v>19818011.5998267</v>
      </c>
      <c r="F24" s="163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central_SIPA_income!B18</f>
        <v>15851385.0013307</v>
      </c>
      <c r="F25" s="161" t="n">
        <f aca="false">central_SIPA_income!I18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central_SIPA_income!B19</f>
        <v>18844983.0549242</v>
      </c>
      <c r="F26" s="163" t="n">
        <f aca="false">central_SIPA_income!I19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central_SIPA_income!B20</f>
        <v>15710193.8603896</v>
      </c>
      <c r="F27" s="163" t="n">
        <f aca="false">central_SIPA_income!I20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central_SIPA_income!B21</f>
        <v>17901847.1373961</v>
      </c>
      <c r="F28" s="163" t="n">
        <f aca="false">central_SIPA_income!I21</f>
        <v>105328.863710972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central_SIPA_income!B22</f>
        <v>16312290.4430825</v>
      </c>
      <c r="F29" s="161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central_SIPA_income!B23</f>
        <v>18376456.9659741</v>
      </c>
      <c r="F30" s="163" t="n">
        <f aca="false">central_SIPA_income!I23</f>
        <v>82723.7607858221</v>
      </c>
      <c r="G30" s="67" t="n">
        <f aca="false">E30-F30*0.7</f>
        <v>18318550.333424</v>
      </c>
      <c r="H30" s="67"/>
      <c r="I30" s="67"/>
      <c r="J30" s="67" t="n">
        <f aca="false">G30*3.8235866717</f>
        <v>70042564.8997456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central_SIPA_income!B24</f>
        <v>15774847.0527029</v>
      </c>
      <c r="F31" s="163" t="n">
        <f aca="false">central_SIPA_income!I24</f>
        <v>82597.8515484315</v>
      </c>
      <c r="G31" s="67" t="n">
        <f aca="false">E31-F31*0.7</f>
        <v>15717028.556619</v>
      </c>
      <c r="H31" s="67"/>
      <c r="I31" s="67"/>
      <c r="J31" s="67" t="n">
        <f aca="false">G31*3.8235866717</f>
        <v>60095420.9078167</v>
      </c>
      <c r="K31" s="9"/>
      <c r="L31" s="67"/>
      <c r="M31" s="67" t="n">
        <f aca="false">F31*2.511711692</f>
        <v>207461.989468276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central_SIPA_income!B25</f>
        <v>19094252.6658078</v>
      </c>
      <c r="F32" s="163" t="n">
        <f aca="false">central_SIPA_income!I25</f>
        <v>88167.5304395625</v>
      </c>
      <c r="G32" s="67" t="n">
        <f aca="false">E32-F32*0.7</f>
        <v>19032535.3945001</v>
      </c>
      <c r="H32" s="67"/>
      <c r="I32" s="67"/>
      <c r="J32" s="67" t="n">
        <f aca="false">G32*3.8235866717</f>
        <v>72772548.663069</v>
      </c>
      <c r="K32" s="9"/>
      <c r="L32" s="67"/>
      <c r="M32" s="67" t="n">
        <f aca="false">F32*2.511711692</f>
        <v>221451.417059815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central_SIPA_income!B26</f>
        <v>16821709.6812286</v>
      </c>
      <c r="F33" s="161" t="n">
        <f aca="false">central_SIPA_income!I26</f>
        <v>95135.5162558097</v>
      </c>
      <c r="G33" s="8" t="n">
        <f aca="false">E33-F33*0.7</f>
        <v>16755114.8198495</v>
      </c>
      <c r="H33" s="8"/>
      <c r="I33" s="8"/>
      <c r="J33" s="8" t="n">
        <f aca="false">G33*3.8235866717</f>
        <v>64064633.7079797</v>
      </c>
      <c r="K33" s="6"/>
      <c r="L33" s="8"/>
      <c r="M33" s="8" t="n">
        <f aca="false">F33*2.511711692</f>
        <v>238952.988504173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central_SIPA_income!B27</f>
        <v>19716469.4899518</v>
      </c>
      <c r="F34" s="163" t="n">
        <f aca="false">central_SIPA_income!I27</f>
        <v>97145.3040869015</v>
      </c>
      <c r="G34" s="67" t="n">
        <f aca="false">E34-F34*0.7</f>
        <v>19648467.777091</v>
      </c>
      <c r="H34" s="67"/>
      <c r="I34" s="67"/>
      <c r="J34" s="67" t="n">
        <f aca="false">G34*3.8235866717</f>
        <v>75127619.5118121</v>
      </c>
      <c r="K34" s="9"/>
      <c r="L34" s="67"/>
      <c r="M34" s="67" t="n">
        <f aca="false">F34*2.511711692</f>
        <v>244000.996097966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central_SIPA_income!B28</f>
        <v>17477751.1062477</v>
      </c>
      <c r="F35" s="163" t="n">
        <f aca="false">central_SIPA_income!I28</f>
        <v>100809.064954719</v>
      </c>
      <c r="G35" s="67" t="n">
        <f aca="false">E35-F35*0.7</f>
        <v>17407184.7607794</v>
      </c>
      <c r="H35" s="67"/>
      <c r="I35" s="67"/>
      <c r="J35" s="67" t="n">
        <f aca="false">G35*3.8235866717</f>
        <v>66557879.6431354</v>
      </c>
      <c r="K35" s="9"/>
      <c r="L35" s="67"/>
      <c r="M35" s="67" t="n">
        <f aca="false">F35*2.511711692</f>
        <v>253203.307106356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central_SIPA_income!B29</f>
        <v>20574311.8498995</v>
      </c>
      <c r="F36" s="163" t="n">
        <f aca="false">central_SIPA_income!I29</f>
        <v>99847.1702865348</v>
      </c>
      <c r="G36" s="67" t="n">
        <f aca="false">E36-F36*0.7</f>
        <v>20504418.8306989</v>
      </c>
      <c r="H36" s="67"/>
      <c r="I36" s="67"/>
      <c r="J36" s="67" t="n">
        <f aca="false">G36*3.8235866717</f>
        <v>78400422.5520148</v>
      </c>
      <c r="K36" s="9"/>
      <c r="L36" s="67"/>
      <c r="M36" s="67" t="n">
        <f aca="false">F36*2.511711692</f>
        <v>250787.305021805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central_SIPA_income!B30</f>
        <v>17952568.5078609</v>
      </c>
      <c r="F37" s="161" t="n">
        <f aca="false">central_SIPA_income!I30</f>
        <v>103458.94657247</v>
      </c>
      <c r="G37" s="8" t="n">
        <f aca="false">E37-F37*0.7</f>
        <v>17880147.2452602</v>
      </c>
      <c r="H37" s="8"/>
      <c r="I37" s="8"/>
      <c r="J37" s="8" t="n">
        <f aca="false">G37*3.8235866717</f>
        <v>68366292.6950103</v>
      </c>
      <c r="K37" s="6"/>
      <c r="L37" s="8"/>
      <c r="M37" s="8" t="n">
        <f aca="false">F37*2.511711692</f>
        <v>259859.045748076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central_SIPA_income!B31</f>
        <v>21196039.1430405</v>
      </c>
      <c r="F38" s="163" t="n">
        <f aca="false">central_SIPA_income!I31</f>
        <v>103039.726121542</v>
      </c>
      <c r="G38" s="67" t="n">
        <f aca="false">E38-F38*0.7</f>
        <v>21123911.3347554</v>
      </c>
      <c r="H38" s="67"/>
      <c r="I38" s="67"/>
      <c r="J38" s="67" t="n">
        <f aca="false">G38*3.8235866717</f>
        <v>80769105.8337433</v>
      </c>
      <c r="K38" s="9"/>
      <c r="L38" s="67"/>
      <c r="M38" s="67" t="n">
        <f aca="false">F38*2.511711692</f>
        <v>258806.084839955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central_SIPA_income!B32</f>
        <v>18515175.441085</v>
      </c>
      <c r="F39" s="163" t="n">
        <f aca="false">central_SIPA_income!I32</f>
        <v>102907.882523936</v>
      </c>
      <c r="G39" s="67" t="n">
        <f aca="false">E39-F39*0.7</f>
        <v>18443139.9233182</v>
      </c>
      <c r="H39" s="67"/>
      <c r="I39" s="67"/>
      <c r="J39" s="67" t="n">
        <f aca="false">G39*3.8235866717</f>
        <v>70518943.9950978</v>
      </c>
      <c r="K39" s="9"/>
      <c r="L39" s="67"/>
      <c r="M39" s="67" t="n">
        <f aca="false">F39*2.511711692</f>
        <v>258474.931734333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central_SIPA_income!B33</f>
        <v>21732964.3784863</v>
      </c>
      <c r="F40" s="163" t="n">
        <f aca="false">central_SIPA_income!I33</f>
        <v>102767.226489697</v>
      </c>
      <c r="G40" s="67" t="n">
        <f aca="false">E40-F40*0.7</f>
        <v>21661027.3199435</v>
      </c>
      <c r="H40" s="67"/>
      <c r="I40" s="67"/>
      <c r="J40" s="67" t="n">
        <f aca="false">G40*3.8235866717</f>
        <v>82822815.3558655</v>
      </c>
      <c r="K40" s="9"/>
      <c r="L40" s="67"/>
      <c r="M40" s="67" t="n">
        <f aca="false">F40*2.511711692</f>
        <v>258121.644328583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central_SIPA_income!B34</f>
        <v>19109831.268582</v>
      </c>
      <c r="F41" s="161" t="n">
        <f aca="false">central_SIPA_income!I34</f>
        <v>101790.024705596</v>
      </c>
      <c r="G41" s="8" t="n">
        <f aca="false">E41-F41*0.7</f>
        <v>19038578.2512881</v>
      </c>
      <c r="H41" s="8"/>
      <c r="I41" s="8"/>
      <c r="J41" s="8" t="n">
        <f aca="false">G41*3.8235866717</f>
        <v>72795654.0497428</v>
      </c>
      <c r="K41" s="6"/>
      <c r="L41" s="8"/>
      <c r="M41" s="8" t="n">
        <f aca="false">F41*2.511711692</f>
        <v>255667.195182015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central_SIPA_income!B35</f>
        <v>22319558.6292927</v>
      </c>
      <c r="F42" s="163" t="n">
        <f aca="false">central_SIPA_income!I35</f>
        <v>99674.7710742427</v>
      </c>
      <c r="G42" s="67" t="n">
        <f aca="false">E42-F42*0.7</f>
        <v>22249786.2895408</v>
      </c>
      <c r="H42" s="67"/>
      <c r="I42" s="67"/>
      <c r="J42" s="67" t="n">
        <f aca="false">G42*3.8235866717</f>
        <v>85073986.3048615</v>
      </c>
      <c r="K42" s="9"/>
      <c r="L42" s="67"/>
      <c r="M42" s="67" t="n">
        <f aca="false">F42*2.511711692</f>
        <v>250354.287904599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central_SIPA_income!B36</f>
        <v>19506988.1981287</v>
      </c>
      <c r="F43" s="163" t="n">
        <f aca="false">central_SIPA_income!I36</f>
        <v>102882.70478491</v>
      </c>
      <c r="G43" s="67" t="n">
        <f aca="false">E43-F43*0.7</f>
        <v>19434970.3047792</v>
      </c>
      <c r="H43" s="67"/>
      <c r="I43" s="67"/>
      <c r="J43" s="67" t="n">
        <f aca="false">G43*3.8235866717</f>
        <v>74311293.4222392</v>
      </c>
      <c r="K43" s="9"/>
      <c r="L43" s="67"/>
      <c r="M43" s="67" t="n">
        <f aca="false">F43*2.511711692</f>
        <v>258411.692512842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central_SIPA_income!B37</f>
        <v>22709492.0088583</v>
      </c>
      <c r="F44" s="163" t="n">
        <f aca="false">central_SIPA_income!I37</f>
        <v>104669.619810597</v>
      </c>
      <c r="G44" s="67" t="n">
        <f aca="false">E44-F44*0.7</f>
        <v>22636223.2749909</v>
      </c>
      <c r="H44" s="67"/>
      <c r="I44" s="67"/>
      <c r="J44" s="67" t="n">
        <f aca="false">G44*3.8235866717</f>
        <v>86551561.6118804</v>
      </c>
      <c r="K44" s="9"/>
      <c r="L44" s="67"/>
      <c r="M44" s="67" t="n">
        <f aca="false">F44*2.511711692</f>
        <v>262899.907875471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central_SIPA_income!B38</f>
        <v>20034441.0775846</v>
      </c>
      <c r="F45" s="161" t="n">
        <f aca="false">central_SIPA_income!I38</f>
        <v>103283.476024006</v>
      </c>
      <c r="G45" s="8" t="n">
        <f aca="false">E45-F45*0.7</f>
        <v>19962142.6443678</v>
      </c>
      <c r="H45" s="8"/>
      <c r="I45" s="8"/>
      <c r="J45" s="8" t="n">
        <f aca="false">G45*3.8235866717</f>
        <v>76326982.5535788</v>
      </c>
      <c r="K45" s="6"/>
      <c r="L45" s="8"/>
      <c r="M45" s="8" t="n">
        <f aca="false">F45*2.511711692</f>
        <v>259418.314319896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central_SIPA_income!B39</f>
        <v>23254869.7371176</v>
      </c>
      <c r="F46" s="163" t="n">
        <f aca="false">central_SIPA_income!I39</f>
        <v>101753.694726283</v>
      </c>
      <c r="G46" s="67" t="n">
        <f aca="false">E46-F46*0.7</f>
        <v>23183642.1508092</v>
      </c>
      <c r="H46" s="67"/>
      <c r="I46" s="67"/>
      <c r="J46" s="67" t="n">
        <f aca="false">G46*3.8235866717</f>
        <v>88644665.1292964</v>
      </c>
      <c r="K46" s="9"/>
      <c r="L46" s="67"/>
      <c r="M46" s="67" t="n">
        <f aca="false">F46*2.511711692</f>
        <v>255575.944748203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central_SIPA_income!B40</f>
        <v>20400335.5398132</v>
      </c>
      <c r="F47" s="163" t="n">
        <f aca="false">central_SIPA_income!I40</f>
        <v>103298.45705009</v>
      </c>
      <c r="G47" s="67" t="n">
        <f aca="false">E47-F47*0.7</f>
        <v>20328026.6198782</v>
      </c>
      <c r="H47" s="67"/>
      <c r="I47" s="67"/>
      <c r="J47" s="67" t="n">
        <f aca="false">G47*3.8235866717</f>
        <v>77725971.645729</v>
      </c>
      <c r="K47" s="9"/>
      <c r="L47" s="67"/>
      <c r="M47" s="67" t="n">
        <f aca="false">F47*2.511711692</f>
        <v>259455.942338271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central_SIPA_income!B41</f>
        <v>23797661.8708206</v>
      </c>
      <c r="F48" s="163" t="n">
        <f aca="false">central_SIPA_income!I41</f>
        <v>100906.364268337</v>
      </c>
      <c r="G48" s="67" t="n">
        <f aca="false">E48-F48*0.7</f>
        <v>23727027.4158327</v>
      </c>
      <c r="H48" s="67"/>
      <c r="I48" s="67"/>
      <c r="J48" s="67" t="n">
        <f aca="false">G48*3.8235866717</f>
        <v>90722345.7862385</v>
      </c>
      <c r="K48" s="9"/>
      <c r="L48" s="67"/>
      <c r="M48" s="67" t="n">
        <f aca="false">F48*2.511711692</f>
        <v>253447.694929992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central_SIPA_income!B42</f>
        <v>20905879.1899249</v>
      </c>
      <c r="F49" s="161" t="n">
        <f aca="false">central_SIPA_income!I42</f>
        <v>103546.312994774</v>
      </c>
      <c r="G49" s="8" t="n">
        <f aca="false">E49-F49*0.7</f>
        <v>20833396.7708285</v>
      </c>
      <c r="H49" s="8"/>
      <c r="I49" s="8"/>
      <c r="J49" s="8" t="n">
        <f aca="false">G49*3.8235866717</f>
        <v>79658298.2191778</v>
      </c>
      <c r="K49" s="6"/>
      <c r="L49" s="8"/>
      <c r="M49" s="8" t="n">
        <f aca="false">F49*2.511711692</f>
        <v>260078.485012466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central_SIPA_income!B43</f>
        <v>24397880.3687239</v>
      </c>
      <c r="F50" s="163" t="n">
        <f aca="false">central_SIPA_income!I43</f>
        <v>103902.807901642</v>
      </c>
      <c r="G50" s="67" t="n">
        <f aca="false">E50-F50*0.7</f>
        <v>24325148.4031927</v>
      </c>
      <c r="H50" s="67"/>
      <c r="I50" s="67"/>
      <c r="J50" s="67" t="n">
        <f aca="false">G50*3.8235866717</f>
        <v>93009313.2215723</v>
      </c>
      <c r="K50" s="9"/>
      <c r="L50" s="67"/>
      <c r="M50" s="67" t="n">
        <f aca="false">F50*2.511711692</f>
        <v>260973.897438184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central_SIPA_income!B44</f>
        <v>21350902.1245599</v>
      </c>
      <c r="F51" s="163" t="n">
        <f aca="false">central_SIPA_income!I44</f>
        <v>105448.958436791</v>
      </c>
      <c r="G51" s="67" t="n">
        <f aca="false">E51-F51*0.7</f>
        <v>21277087.8536542</v>
      </c>
      <c r="H51" s="67"/>
      <c r="I51" s="67"/>
      <c r="J51" s="67" t="n">
        <f aca="false">G51*3.8235866717</f>
        <v>81354789.529822</v>
      </c>
      <c r="K51" s="9"/>
      <c r="L51" s="67"/>
      <c r="M51" s="67" t="n">
        <f aca="false">F51*2.511711692</f>
        <v>264857.381814909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central_SIPA_income!B45</f>
        <v>24786776.2190885</v>
      </c>
      <c r="F52" s="163" t="n">
        <f aca="false">central_SIPA_income!I45</f>
        <v>107614.449554268</v>
      </c>
      <c r="G52" s="67" t="n">
        <f aca="false">E52-F52*0.7</f>
        <v>24711446.1044006</v>
      </c>
      <c r="H52" s="67"/>
      <c r="I52" s="67"/>
      <c r="J52" s="67" t="n">
        <f aca="false">G52*3.8235866717</f>
        <v>94486355.9632189</v>
      </c>
      <c r="K52" s="9"/>
      <c r="L52" s="67"/>
      <c r="M52" s="67" t="n">
        <f aca="false">F52*2.511711692</f>
        <v>270296.471173598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central_SIPA_income!B46</f>
        <v>21720933.9110555</v>
      </c>
      <c r="F53" s="161" t="n">
        <f aca="false">central_SIPA_income!I46</f>
        <v>112379.956952088</v>
      </c>
      <c r="G53" s="8" t="n">
        <f aca="false">E53-F53*0.7</f>
        <v>21642267.941189</v>
      </c>
      <c r="H53" s="8"/>
      <c r="I53" s="8"/>
      <c r="J53" s="8" t="n">
        <f aca="false">G53*3.8235866717</f>
        <v>82751087.2452906</v>
      </c>
      <c r="K53" s="6"/>
      <c r="L53" s="8"/>
      <c r="M53" s="8" t="n">
        <f aca="false">F53*2.511711692</f>
        <v>282266.051823017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central_SIPA_income!B47</f>
        <v>25193299.1368587</v>
      </c>
      <c r="F54" s="163" t="n">
        <f aca="false">central_SIPA_income!I47</f>
        <v>114728.408384129</v>
      </c>
      <c r="G54" s="67" t="n">
        <f aca="false">E54-F54*0.7</f>
        <v>25112989.2509898</v>
      </c>
      <c r="H54" s="67"/>
      <c r="I54" s="67"/>
      <c r="J54" s="67" t="n">
        <f aca="false">G54*3.8235866717</f>
        <v>96021690.98663</v>
      </c>
      <c r="K54" s="9"/>
      <c r="L54" s="67"/>
      <c r="M54" s="67" t="n">
        <f aca="false">F54*2.511711692</f>
        <v>288164.684742968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central_SIPA_income!B48</f>
        <v>22283469.426296</v>
      </c>
      <c r="F55" s="163" t="n">
        <f aca="false">central_SIPA_income!I48</f>
        <v>110855.912211456</v>
      </c>
      <c r="G55" s="67" t="n">
        <f aca="false">E55-F55*0.7</f>
        <v>22205870.2877479</v>
      </c>
      <c r="H55" s="67"/>
      <c r="I55" s="67"/>
      <c r="J55" s="67" t="n">
        <f aca="false">G55*3.8235866717</f>
        <v>84906069.6657321</v>
      </c>
      <c r="K55" s="9"/>
      <c r="L55" s="67"/>
      <c r="M55" s="67" t="n">
        <f aca="false">F55*2.511711692</f>
        <v>278438.090828839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central_SIPA_income!B49</f>
        <v>25990506.6298011</v>
      </c>
      <c r="F56" s="163" t="n">
        <f aca="false">central_SIPA_income!I49</f>
        <v>109603.091702927</v>
      </c>
      <c r="G56" s="67" t="n">
        <f aca="false">E56-F56*0.7</f>
        <v>25913784.465609</v>
      </c>
      <c r="H56" s="67"/>
      <c r="I56" s="67"/>
      <c r="J56" s="67" t="n">
        <f aca="false">G56*3.8235866717</f>
        <v>99083600.8960092</v>
      </c>
      <c r="K56" s="9"/>
      <c r="L56" s="67"/>
      <c r="M56" s="67" t="n">
        <f aca="false">F56*2.511711692</f>
        <v>275291.366909589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central_SIPA_income!B50</f>
        <v>22952266.1192865</v>
      </c>
      <c r="F57" s="161" t="n">
        <f aca="false">central_SIPA_income!I50</f>
        <v>109869.753805699</v>
      </c>
      <c r="G57" s="8" t="n">
        <f aca="false">E57-F57*0.7</f>
        <v>22875357.2916225</v>
      </c>
      <c r="H57" s="8"/>
      <c r="I57" s="8"/>
      <c r="J57" s="8" t="n">
        <f aca="false">G57*3.8235866717</f>
        <v>87465911.2506234</v>
      </c>
      <c r="K57" s="6"/>
      <c r="L57" s="8"/>
      <c r="M57" s="8" t="n">
        <f aca="false">F57*2.511711692</f>
        <v>275961.145230936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central_SIPA_income!B51</f>
        <v>26541941.3075539</v>
      </c>
      <c r="F58" s="163" t="n">
        <f aca="false">central_SIPA_income!I51</f>
        <v>113919.898382703</v>
      </c>
      <c r="G58" s="67" t="n">
        <f aca="false">E58-F58*0.7</f>
        <v>26462197.378686</v>
      </c>
      <c r="H58" s="67"/>
      <c r="I58" s="67"/>
      <c r="J58" s="67" t="n">
        <f aca="false">G58*3.8235866717</f>
        <v>101180505.201038</v>
      </c>
      <c r="K58" s="9"/>
      <c r="L58" s="67"/>
      <c r="M58" s="67" t="n">
        <f aca="false">F58*2.511711692</f>
        <v>286133.940719288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central_SIPA_income!B52</f>
        <v>23311318.3447715</v>
      </c>
      <c r="F59" s="163" t="n">
        <f aca="false">central_SIPA_income!I52</f>
        <v>110933.885406164</v>
      </c>
      <c r="G59" s="67" t="n">
        <f aca="false">E59-F59*0.7</f>
        <v>23233664.6249872</v>
      </c>
      <c r="H59" s="67"/>
      <c r="I59" s="67"/>
      <c r="J59" s="67" t="n">
        <f aca="false">G59*3.8235866717</f>
        <v>88835930.3948487</v>
      </c>
      <c r="K59" s="9"/>
      <c r="L59" s="67"/>
      <c r="M59" s="67" t="n">
        <f aca="false">F59*2.511711692</f>
        <v>278633.937013651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central_SIPA_income!B53</f>
        <v>27161731.7801607</v>
      </c>
      <c r="F60" s="163" t="n">
        <f aca="false">central_SIPA_income!I53</f>
        <v>114823.243569546</v>
      </c>
      <c r="G60" s="67" t="n">
        <f aca="false">E60-F60*0.7</f>
        <v>27081355.509662</v>
      </c>
      <c r="H60" s="67"/>
      <c r="I60" s="67"/>
      <c r="J60" s="67" t="n">
        <f aca="false">G60*3.8235866717</f>
        <v>103547909.978313</v>
      </c>
      <c r="K60" s="9"/>
      <c r="L60" s="67"/>
      <c r="M60" s="67" t="n">
        <f aca="false">F60*2.511711692</f>
        <v>288402.883386992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central_SIPA_income!B54</f>
        <v>23948887.9138185</v>
      </c>
      <c r="F61" s="161" t="n">
        <f aca="false">central_SIPA_income!I54</f>
        <v>119177.508485427</v>
      </c>
      <c r="G61" s="8" t="n">
        <f aca="false">E61-F61*0.7</f>
        <v>23865463.6578787</v>
      </c>
      <c r="H61" s="8"/>
      <c r="I61" s="8"/>
      <c r="J61" s="8" t="n">
        <f aca="false">G61*3.8235866717</f>
        <v>91251668.7562055</v>
      </c>
      <c r="K61" s="6"/>
      <c r="L61" s="8"/>
      <c r="M61" s="8" t="n">
        <f aca="false">F61*2.511711692</f>
        <v>299339.541486277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central_SIPA_income!B55</f>
        <v>27774039.8235958</v>
      </c>
      <c r="F62" s="163" t="n">
        <f aca="false">central_SIPA_income!I55</f>
        <v>113101.198036996</v>
      </c>
      <c r="G62" s="67" t="n">
        <f aca="false">E62-F62*0.7</f>
        <v>27694868.9849699</v>
      </c>
      <c r="H62" s="67"/>
      <c r="I62" s="67"/>
      <c r="J62" s="67" t="n">
        <f aca="false">G62*3.8235866717</f>
        <v>105893731.925409</v>
      </c>
      <c r="K62" s="9"/>
      <c r="L62" s="67"/>
      <c r="M62" s="67" t="n">
        <f aca="false">F62*2.511711692</f>
        <v>284077.60148873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central_SIPA_income!B56</f>
        <v>24402162.5135632</v>
      </c>
      <c r="F63" s="163" t="n">
        <f aca="false">central_SIPA_income!I56</f>
        <v>113709.116303573</v>
      </c>
      <c r="G63" s="67" t="n">
        <f aca="false">E63-F63*0.7</f>
        <v>24322566.1321507</v>
      </c>
      <c r="H63" s="67"/>
      <c r="I63" s="67"/>
      <c r="J63" s="67" t="n">
        <f aca="false">G63*3.8235866717</f>
        <v>92999439.6844332</v>
      </c>
      <c r="K63" s="9"/>
      <c r="L63" s="67"/>
      <c r="M63" s="67" t="n">
        <f aca="false">F63*2.511711692</f>
        <v>285604.516906673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central_SIPA_income!B57</f>
        <v>28214161.0048204</v>
      </c>
      <c r="F64" s="163" t="n">
        <f aca="false">central_SIPA_income!I57</f>
        <v>115482.634853859</v>
      </c>
      <c r="G64" s="67" t="n">
        <f aca="false">E64-F64*0.7</f>
        <v>28133323.1604227</v>
      </c>
      <c r="H64" s="67"/>
      <c r="I64" s="67"/>
      <c r="J64" s="67" t="n">
        <f aca="false">G64*3.8235866717</f>
        <v>107570199.466821</v>
      </c>
      <c r="K64" s="9"/>
      <c r="L64" s="67"/>
      <c r="M64" s="67" t="n">
        <f aca="false">F64*2.511711692</f>
        <v>290059.084185405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central_SIPA_income!B58</f>
        <v>24633524.3288316</v>
      </c>
      <c r="F65" s="161" t="n">
        <f aca="false">central_SIPA_income!I58</f>
        <v>117889.584383611</v>
      </c>
      <c r="G65" s="8" t="n">
        <f aca="false">E65-F65*0.7</f>
        <v>24551001.6197631</v>
      </c>
      <c r="H65" s="8"/>
      <c r="I65" s="8"/>
      <c r="J65" s="8" t="n">
        <f aca="false">G65*3.8235866717</f>
        <v>93872882.5702112</v>
      </c>
      <c r="K65" s="6"/>
      <c r="L65" s="8"/>
      <c r="M65" s="8" t="n">
        <f aca="false">F65*2.511711692</f>
        <v>296104.647461335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central_SIPA_income!B59</f>
        <v>28556029.670757</v>
      </c>
      <c r="F66" s="163" t="n">
        <f aca="false">central_SIPA_income!I59</f>
        <v>117333.532610093</v>
      </c>
      <c r="G66" s="67" t="n">
        <f aca="false">E66-F66*0.7</f>
        <v>28473896.1979299</v>
      </c>
      <c r="H66" s="67"/>
      <c r="I66" s="67"/>
      <c r="J66" s="67" t="n">
        <f aca="false">G66*3.8235866717</f>
        <v>108872409.993774</v>
      </c>
      <c r="K66" s="9"/>
      <c r="L66" s="67"/>
      <c r="M66" s="67" t="n">
        <f aca="false">F66*2.511711692</f>
        <v>294708.005720434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central_SIPA_income!B60</f>
        <v>25124544.1231681</v>
      </c>
      <c r="F67" s="163" t="n">
        <f aca="false">central_SIPA_income!I60</f>
        <v>117577.626768747</v>
      </c>
      <c r="G67" s="67" t="n">
        <f aca="false">E67-F67*0.7</f>
        <v>25042239.78443</v>
      </c>
      <c r="H67" s="67"/>
      <c r="I67" s="67"/>
      <c r="J67" s="67" t="n">
        <f aca="false">G67*3.8235866717</f>
        <v>95751174.2692621</v>
      </c>
      <c r="K67" s="9"/>
      <c r="L67" s="67"/>
      <c r="M67" s="67" t="n">
        <f aca="false">F67*2.511711692</f>
        <v>295321.099872673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central_SIPA_income!B61</f>
        <v>29202202.4898114</v>
      </c>
      <c r="F68" s="163" t="n">
        <f aca="false">central_SIPA_income!I61</f>
        <v>115540.207661174</v>
      </c>
      <c r="G68" s="67" t="n">
        <f aca="false">E68-F68*0.7</f>
        <v>29121324.3444485</v>
      </c>
      <c r="H68" s="67"/>
      <c r="I68" s="67"/>
      <c r="J68" s="67" t="n">
        <f aca="false">G68*3.8235866717</f>
        <v>111347907.625686</v>
      </c>
      <c r="K68" s="9"/>
      <c r="L68" s="67"/>
      <c r="M68" s="67" t="n">
        <f aca="false">F68*2.511711692</f>
        <v>290203.690478679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central_SIPA_income!B62</f>
        <v>25481296.7026952</v>
      </c>
      <c r="F69" s="161" t="n">
        <f aca="false">central_SIPA_income!I62</f>
        <v>117858.086588321</v>
      </c>
      <c r="G69" s="8" t="n">
        <f aca="false">E69-F69*0.7</f>
        <v>25398796.0420834</v>
      </c>
      <c r="H69" s="8"/>
      <c r="I69" s="8"/>
      <c r="J69" s="8" t="n">
        <f aca="false">G69*3.8235866717</f>
        <v>97114498.0237368</v>
      </c>
      <c r="K69" s="6"/>
      <c r="L69" s="8"/>
      <c r="M69" s="8" t="n">
        <f aca="false">F69*2.511711692</f>
        <v>296025.534080635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central_SIPA_income!B63</f>
        <v>29476574.8663167</v>
      </c>
      <c r="F70" s="163" t="n">
        <f aca="false">central_SIPA_income!I63</f>
        <v>121129.253496747</v>
      </c>
      <c r="G70" s="67" t="n">
        <f aca="false">E70-F70*0.7</f>
        <v>29391784.388869</v>
      </c>
      <c r="H70" s="67"/>
      <c r="I70" s="67"/>
      <c r="J70" s="67" t="n">
        <f aca="false">G70*3.8235866717</f>
        <v>112382035.04676</v>
      </c>
      <c r="K70" s="9"/>
      <c r="L70" s="67"/>
      <c r="M70" s="67" t="n">
        <f aca="false">F70*2.511711692</f>
        <v>304241.762251012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central_SIPA_income!B64</f>
        <v>25874479.6722464</v>
      </c>
      <c r="F71" s="163" t="n">
        <f aca="false">central_SIPA_income!I64</f>
        <v>118868.052038147</v>
      </c>
      <c r="G71" s="67" t="n">
        <f aca="false">E71-F71*0.7</f>
        <v>25791272.0358197</v>
      </c>
      <c r="H71" s="67"/>
      <c r="I71" s="67"/>
      <c r="J71" s="67" t="n">
        <f aca="false">G71*3.8235866717</f>
        <v>98615164.002349</v>
      </c>
      <c r="K71" s="9"/>
      <c r="L71" s="67"/>
      <c r="M71" s="67" t="n">
        <f aca="false">F71*2.511711692</f>
        <v>298562.276109479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central_SIPA_income!B65</f>
        <v>30135259.636061</v>
      </c>
      <c r="F72" s="163" t="n">
        <f aca="false">central_SIPA_income!I65</f>
        <v>115078.862446816</v>
      </c>
      <c r="G72" s="67" t="n">
        <f aca="false">E72-F72*0.7</f>
        <v>30054704.4323482</v>
      </c>
      <c r="H72" s="67"/>
      <c r="I72" s="67"/>
      <c r="J72" s="67" t="n">
        <f aca="false">G72*3.8235866717</f>
        <v>114916767.28941</v>
      </c>
      <c r="K72" s="9"/>
      <c r="L72" s="67"/>
      <c r="M72" s="67" t="n">
        <f aca="false">F72*2.511711692</f>
        <v>289044.924309728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central_SIPA_income!B66</f>
        <v>26280891.8346462</v>
      </c>
      <c r="F73" s="161" t="n">
        <f aca="false">central_SIPA_income!I66</f>
        <v>119057.731918217</v>
      </c>
      <c r="G73" s="8" t="n">
        <f aca="false">E73-F73*0.7</f>
        <v>26197551.4223034</v>
      </c>
      <c r="H73" s="8"/>
      <c r="I73" s="8"/>
      <c r="J73" s="8" t="n">
        <f aca="false">G73*3.8235866717</f>
        <v>100168608.449495</v>
      </c>
      <c r="K73" s="6"/>
      <c r="L73" s="8"/>
      <c r="M73" s="8" t="n">
        <f aca="false">F73*2.511711692</f>
        <v>299038.697281988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central_SIPA_income!B67</f>
        <v>30282539.0151422</v>
      </c>
      <c r="F74" s="163" t="n">
        <f aca="false">central_SIPA_income!I67</f>
        <v>119796.1483652</v>
      </c>
      <c r="G74" s="67" t="n">
        <f aca="false">E74-F74*0.7</f>
        <v>30198681.7112866</v>
      </c>
      <c r="H74" s="67"/>
      <c r="I74" s="67"/>
      <c r="J74" s="67" t="n">
        <f aca="false">G74*3.8235866717</f>
        <v>115467276.894186</v>
      </c>
      <c r="K74" s="9"/>
      <c r="L74" s="67"/>
      <c r="M74" s="67" t="n">
        <f aca="false">F74*2.511711692</f>
        <v>300893.386505439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central_SIPA_income!B68</f>
        <v>26541505.5158785</v>
      </c>
      <c r="F75" s="163" t="n">
        <f aca="false">central_SIPA_income!I68</f>
        <v>120923.062012516</v>
      </c>
      <c r="G75" s="67" t="n">
        <f aca="false">E75-F75*0.7</f>
        <v>26456859.3724698</v>
      </c>
      <c r="H75" s="67"/>
      <c r="I75" s="67"/>
      <c r="J75" s="67" t="n">
        <f aca="false">G75*3.8235866717</f>
        <v>101160094.871617</v>
      </c>
      <c r="K75" s="9"/>
      <c r="L75" s="67"/>
      <c r="M75" s="67" t="n">
        <f aca="false">F75*2.511711692</f>
        <v>303723.868689278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central_SIPA_income!B69</f>
        <v>30735347.9246121</v>
      </c>
      <c r="F76" s="163" t="n">
        <f aca="false">central_SIPA_income!I69</f>
        <v>119287.6749766</v>
      </c>
      <c r="G76" s="67" t="n">
        <f aca="false">E76-F76*0.7</f>
        <v>30651846.5521284</v>
      </c>
      <c r="H76" s="67"/>
      <c r="I76" s="67"/>
      <c r="J76" s="67" t="n">
        <f aca="false">G76*3.8235866717</f>
        <v>117199991.939712</v>
      </c>
      <c r="K76" s="9"/>
      <c r="L76" s="67"/>
      <c r="M76" s="67" t="n">
        <f aca="false">F76*2.511711692</f>
        <v>299616.247950223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central_SIPA_income!B70</f>
        <v>26858252.2080846</v>
      </c>
      <c r="F77" s="161" t="n">
        <f aca="false">central_SIPA_income!I70</f>
        <v>118723.062761802</v>
      </c>
      <c r="G77" s="8" t="n">
        <f aca="false">E77-F77*0.7</f>
        <v>26775146.0641514</v>
      </c>
      <c r="H77" s="8"/>
      <c r="I77" s="8"/>
      <c r="J77" s="8" t="n">
        <f aca="false">G77*3.8235866717</f>
        <v>102377091.62371</v>
      </c>
      <c r="K77" s="6"/>
      <c r="L77" s="8"/>
      <c r="M77" s="8" t="n">
        <f aca="false">F77*2.511711692</f>
        <v>298198.104848869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central_SIPA_income!B71</f>
        <v>31090004.6672166</v>
      </c>
      <c r="F78" s="163" t="n">
        <f aca="false">central_SIPA_income!I71</f>
        <v>116262.234466181</v>
      </c>
      <c r="G78" s="67" t="n">
        <f aca="false">E78-F78*0.7</f>
        <v>31008621.1030903</v>
      </c>
      <c r="H78" s="67"/>
      <c r="I78" s="67"/>
      <c r="J78" s="67" t="n">
        <f aca="false">G78*3.8235866717</f>
        <v>118564150.357571</v>
      </c>
      <c r="K78" s="9"/>
      <c r="L78" s="67"/>
      <c r="M78" s="67" t="n">
        <f aca="false">F78*2.511711692</f>
        <v>292017.213646751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central_SIPA_income!B72</f>
        <v>27355120.6649208</v>
      </c>
      <c r="F79" s="163" t="n">
        <f aca="false">central_SIPA_income!I72</f>
        <v>119502.616955572</v>
      </c>
      <c r="G79" s="67" t="n">
        <f aca="false">E79-F79*0.7</f>
        <v>27271468.8330519</v>
      </c>
      <c r="H79" s="67"/>
      <c r="I79" s="67"/>
      <c r="J79" s="67" t="n">
        <f aca="false">G79*3.8235866717</f>
        <v>104274824.747739</v>
      </c>
      <c r="K79" s="9"/>
      <c r="L79" s="67"/>
      <c r="M79" s="67" t="n">
        <f aca="false">F79*2.511711692</f>
        <v>300156.120231907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central_SIPA_income!B73</f>
        <v>31472428.2933225</v>
      </c>
      <c r="F80" s="163" t="n">
        <f aca="false">central_SIPA_income!I73</f>
        <v>119914.0899539</v>
      </c>
      <c r="G80" s="67" t="n">
        <f aca="false">E80-F80*0.7</f>
        <v>31388488.4303548</v>
      </c>
      <c r="H80" s="67"/>
      <c r="I80" s="67"/>
      <c r="J80" s="67" t="n">
        <f aca="false">G80*3.8235866717</f>
        <v>120016606.007114</v>
      </c>
      <c r="K80" s="9"/>
      <c r="L80" s="67"/>
      <c r="M80" s="67" t="n">
        <f aca="false">F80*2.511711692</f>
        <v>301189.621772751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central_SIPA_income!B74</f>
        <v>27615377.9927205</v>
      </c>
      <c r="F81" s="161" t="n">
        <f aca="false">central_SIPA_income!I74</f>
        <v>120820.067858093</v>
      </c>
      <c r="G81" s="8" t="n">
        <f aca="false">E81-F81*0.7</f>
        <v>27530803.9452199</v>
      </c>
      <c r="H81" s="8"/>
      <c r="I81" s="8"/>
      <c r="J81" s="8" t="n">
        <f aca="false">G81*3.8235866717</f>
        <v>105266415.026129</v>
      </c>
      <c r="K81" s="6"/>
      <c r="L81" s="8"/>
      <c r="M81" s="8" t="n">
        <f aca="false">F81*2.511711692</f>
        <v>303465.177067405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central_SIPA_income!B75</f>
        <v>31934753.8892043</v>
      </c>
      <c r="F82" s="163" t="n">
        <f aca="false">central_SIPA_income!I75</f>
        <v>121156.442381612</v>
      </c>
      <c r="G82" s="67" t="n">
        <f aca="false">E82-F82*0.7</f>
        <v>31849944.3795372</v>
      </c>
      <c r="H82" s="67"/>
      <c r="I82" s="67"/>
      <c r="J82" s="67" t="n">
        <f aca="false">G82*3.8235866717</f>
        <v>121781022.823985</v>
      </c>
      <c r="K82" s="9"/>
      <c r="L82" s="67"/>
      <c r="M82" s="67" t="n">
        <f aca="false">F82*2.511711692</f>
        <v>304310.052891018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central_SIPA_income!B76</f>
        <v>27731562.9301409</v>
      </c>
      <c r="F83" s="163" t="n">
        <f aca="false">central_SIPA_income!I76</f>
        <v>123982.639236575</v>
      </c>
      <c r="G83" s="67" t="n">
        <f aca="false">E83-F83*0.7</f>
        <v>27644775.0826753</v>
      </c>
      <c r="H83" s="67"/>
      <c r="I83" s="67"/>
      <c r="J83" s="67" t="n">
        <f aca="false">G83*3.8235866717</f>
        <v>105702193.548262</v>
      </c>
      <c r="K83" s="9"/>
      <c r="L83" s="67"/>
      <c r="M83" s="67" t="n">
        <f aca="false">F83*2.511711692</f>
        <v>311408.644575522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central_SIPA_income!B77</f>
        <v>32128282.3068973</v>
      </c>
      <c r="F84" s="163" t="n">
        <f aca="false">central_SIPA_income!I77</f>
        <v>122338.65355775</v>
      </c>
      <c r="G84" s="67" t="n">
        <f aca="false">E84-F84*0.7</f>
        <v>32042645.2494069</v>
      </c>
      <c r="H84" s="67"/>
      <c r="I84" s="67"/>
      <c r="J84" s="67" t="n">
        <f aca="false">G84*3.8235866717</f>
        <v>122517831.301643</v>
      </c>
      <c r="K84" s="9"/>
      <c r="L84" s="67"/>
      <c r="M84" s="67" t="n">
        <f aca="false">F84*2.511711692</f>
        <v>307279.426524538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central_SIPA_income!B78</f>
        <v>28049331.8741741</v>
      </c>
      <c r="F85" s="161" t="n">
        <f aca="false">central_SIPA_income!I78</f>
        <v>118891.283504457</v>
      </c>
      <c r="G85" s="8" t="n">
        <f aca="false">E85-F85*0.7</f>
        <v>27966107.9757209</v>
      </c>
      <c r="H85" s="8"/>
      <c r="I85" s="8"/>
      <c r="J85" s="8" t="n">
        <f aca="false">G85*3.8235866717</f>
        <v>106930837.71529</v>
      </c>
      <c r="K85" s="6"/>
      <c r="L85" s="8"/>
      <c r="M85" s="8" t="n">
        <f aca="false">F85*2.511711692</f>
        <v>298620.62685503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central_SIPA_income!B79</f>
        <v>32542866.2881503</v>
      </c>
      <c r="F86" s="163" t="n">
        <f aca="false">central_SIPA_income!I79</f>
        <v>124089.281438793</v>
      </c>
      <c r="G86" s="67" t="n">
        <f aca="false">E86-F86*0.7</f>
        <v>32456003.7911432</v>
      </c>
      <c r="H86" s="67"/>
      <c r="I86" s="67"/>
      <c r="J86" s="67" t="n">
        <f aca="false">G86*3.8235866717</f>
        <v>124098343.51246</v>
      </c>
      <c r="K86" s="9"/>
      <c r="L86" s="67"/>
      <c r="M86" s="67" t="n">
        <f aca="false">F86*2.511711692</f>
        <v>311676.499041696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central_SIPA_income!B80</f>
        <v>28426687.3829346</v>
      </c>
      <c r="F87" s="163" t="n">
        <f aca="false">central_SIPA_income!I80</f>
        <v>126733.270046641</v>
      </c>
      <c r="G87" s="67" t="n">
        <f aca="false">E87-F87*0.7</f>
        <v>28337974.0939019</v>
      </c>
      <c r="H87" s="67"/>
      <c r="I87" s="67"/>
      <c r="J87" s="67" t="n">
        <f aca="false">G87*3.8235866717</f>
        <v>108352700.048423</v>
      </c>
      <c r="K87" s="9"/>
      <c r="L87" s="67"/>
      <c r="M87" s="67" t="n">
        <f aca="false">F87*2.511711692</f>
        <v>318317.43614154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central_SIPA_income!B81</f>
        <v>32891204.0910253</v>
      </c>
      <c r="F88" s="163" t="n">
        <f aca="false">central_SIPA_income!I81</f>
        <v>129236.808806804</v>
      </c>
      <c r="G88" s="67" t="n">
        <f aca="false">E88-F88*0.7</f>
        <v>32800738.3248606</v>
      </c>
      <c r="H88" s="67"/>
      <c r="I88" s="67"/>
      <c r="J88" s="67" t="n">
        <f aca="false">G88*3.8235866717</f>
        <v>125416465.880856</v>
      </c>
      <c r="K88" s="9"/>
      <c r="L88" s="67"/>
      <c r="M88" s="67" t="n">
        <f aca="false">F88*2.511711692</f>
        <v>324605.603716818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central_SIPA_income!B82</f>
        <v>28784709.6577113</v>
      </c>
      <c r="F89" s="161" t="n">
        <f aca="false">central_SIPA_income!I82</f>
        <v>129501.527005842</v>
      </c>
      <c r="G89" s="8" t="n">
        <f aca="false">E89-F89*0.7</f>
        <v>28694058.5888072</v>
      </c>
      <c r="H89" s="8"/>
      <c r="I89" s="8"/>
      <c r="J89" s="8" t="n">
        <f aca="false">G89*3.8235866717</f>
        <v>109714219.977142</v>
      </c>
      <c r="K89" s="6"/>
      <c r="L89" s="8"/>
      <c r="M89" s="8" t="n">
        <f aca="false">F89*2.511711692</f>
        <v>325270.499512428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central_SIPA_income!B83</f>
        <v>33438906.8895478</v>
      </c>
      <c r="F90" s="163" t="n">
        <f aca="false">central_SIPA_income!I83</f>
        <v>126428.868530257</v>
      </c>
      <c r="G90" s="67" t="n">
        <f aca="false">E90-F90*0.7</f>
        <v>33350406.6815766</v>
      </c>
      <c r="H90" s="67"/>
      <c r="I90" s="67"/>
      <c r="J90" s="67" t="n">
        <f aca="false">G90*3.8235866717</f>
        <v>127518170.483451</v>
      </c>
      <c r="K90" s="9"/>
      <c r="L90" s="67"/>
      <c r="M90" s="67" t="n">
        <f aca="false">F90*2.511711692</f>
        <v>317552.867293776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central_SIPA_income!B84</f>
        <v>29349232.4847451</v>
      </c>
      <c r="F91" s="163" t="n">
        <f aca="false">central_SIPA_income!I84</f>
        <v>126783.461297908</v>
      </c>
      <c r="G91" s="67" t="n">
        <f aca="false">E91-F91*0.7</f>
        <v>29260484.0618366</v>
      </c>
      <c r="H91" s="67"/>
      <c r="I91" s="67"/>
      <c r="J91" s="67" t="n">
        <f aca="false">G91*3.8235866717</f>
        <v>111879996.866329</v>
      </c>
      <c r="K91" s="9"/>
      <c r="L91" s="67"/>
      <c r="M91" s="67" t="n">
        <f aca="false">F91*2.511711692</f>
        <v>318443.502094184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central_SIPA_income!B85</f>
        <v>33658701.1791632</v>
      </c>
      <c r="F92" s="163" t="n">
        <f aca="false">central_SIPA_income!I85</f>
        <v>129073.73150943</v>
      </c>
      <c r="G92" s="67" t="n">
        <f aca="false">E92-F92*0.7</f>
        <v>33568349.5671066</v>
      </c>
      <c r="H92" s="67"/>
      <c r="I92" s="67"/>
      <c r="J92" s="67" t="n">
        <f aca="false">G92*3.8235866717</f>
        <v>128351493.995755</v>
      </c>
      <c r="K92" s="9"/>
      <c r="L92" s="67"/>
      <c r="M92" s="67" t="n">
        <f aca="false">F92*2.511711692</f>
        <v>324196.000562305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central_SIPA_income!B86</f>
        <v>29488065.5892782</v>
      </c>
      <c r="F93" s="161" t="n">
        <f aca="false">central_SIPA_income!I86</f>
        <v>129134.434811218</v>
      </c>
      <c r="G93" s="8" t="n">
        <f aca="false">E93-F93*0.7</f>
        <v>29397671.4849103</v>
      </c>
      <c r="H93" s="8"/>
      <c r="I93" s="8"/>
      <c r="J93" s="8" t="n">
        <f aca="false">G93*3.8235866717</f>
        <v>112404544.868718</v>
      </c>
      <c r="K93" s="6"/>
      <c r="L93" s="8"/>
      <c r="M93" s="8" t="n">
        <f aca="false">F93*2.511711692</f>
        <v>324348.469755148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central_SIPA_income!B87</f>
        <v>33717510.2976</v>
      </c>
      <c r="F94" s="163" t="n">
        <f aca="false">central_SIPA_income!I87</f>
        <v>127872.330369366</v>
      </c>
      <c r="G94" s="67" t="n">
        <f aca="false">E94-F94*0.7</f>
        <v>33627999.6663414</v>
      </c>
      <c r="H94" s="67"/>
      <c r="I94" s="67"/>
      <c r="J94" s="67" t="n">
        <f aca="false">G94*3.8235866717</f>
        <v>128579571.320155</v>
      </c>
      <c r="K94" s="9"/>
      <c r="L94" s="67"/>
      <c r="M94" s="67" t="n">
        <f aca="false">F94*2.511711692</f>
        <v>321178.427272024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central_SIPA_income!B88</f>
        <v>29630473.6400426</v>
      </c>
      <c r="F95" s="163" t="n">
        <f aca="false">central_SIPA_income!I88</f>
        <v>128099.231698765</v>
      </c>
      <c r="G95" s="67" t="n">
        <f aca="false">E95-F95*0.7</f>
        <v>29540804.1778534</v>
      </c>
      <c r="H95" s="67"/>
      <c r="I95" s="67"/>
      <c r="J95" s="67" t="n">
        <f aca="false">G95*3.8235866717</f>
        <v>112951825.12574</v>
      </c>
      <c r="K95" s="9"/>
      <c r="L95" s="67"/>
      <c r="M95" s="67" t="n">
        <f aca="false">F95*2.511711692</f>
        <v>321748.337994005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central_SIPA_income!B89</f>
        <v>34193116.0361827</v>
      </c>
      <c r="F96" s="163" t="n">
        <f aca="false">central_SIPA_income!I89</f>
        <v>127179.069634325</v>
      </c>
      <c r="G96" s="67" t="n">
        <f aca="false">E96-F96*0.7</f>
        <v>34104090.6874386</v>
      </c>
      <c r="H96" s="67"/>
      <c r="I96" s="67"/>
      <c r="J96" s="67" t="n">
        <f aca="false">G96*3.8235866717</f>
        <v>130399946.602938</v>
      </c>
      <c r="K96" s="9"/>
      <c r="L96" s="67"/>
      <c r="M96" s="67" t="n">
        <f aca="false">F96*2.511711692</f>
        <v>319437.156178217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central_SIPA_income!B90</f>
        <v>29966873.9559521</v>
      </c>
      <c r="F97" s="161" t="n">
        <f aca="false">central_SIPA_income!I90</f>
        <v>126263.325979417</v>
      </c>
      <c r="G97" s="8" t="n">
        <f aca="false">E97-F97*0.7</f>
        <v>29878489.6277665</v>
      </c>
      <c r="H97" s="8"/>
      <c r="I97" s="8"/>
      <c r="J97" s="8" t="n">
        <f aca="false">G97*3.8235866717</f>
        <v>114242994.711255</v>
      </c>
      <c r="K97" s="6"/>
      <c r="L97" s="8"/>
      <c r="M97" s="8" t="n">
        <f aca="false">F97*2.511711692</f>
        <v>317137.072133309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central_SIPA_income!B91</f>
        <v>34487180.1085715</v>
      </c>
      <c r="F98" s="163" t="n">
        <f aca="false">central_SIPA_income!I91</f>
        <v>124204.69161837</v>
      </c>
      <c r="G98" s="67" t="n">
        <f aca="false">E98-F98*0.7</f>
        <v>34400236.8244387</v>
      </c>
      <c r="H98" s="67"/>
      <c r="I98" s="67"/>
      <c r="J98" s="67" t="n">
        <f aca="false">G98*3.8235866717</f>
        <v>131532287.025247</v>
      </c>
      <c r="K98" s="9"/>
      <c r="L98" s="67"/>
      <c r="M98" s="67" t="n">
        <f aca="false">F98*2.511711692</f>
        <v>311966.376139115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central_SIPA_income!B92</f>
        <v>30270225.7303727</v>
      </c>
      <c r="F99" s="163" t="n">
        <f aca="false">central_SIPA_income!I92</f>
        <v>125551.029310052</v>
      </c>
      <c r="G99" s="67" t="n">
        <f aca="false">E99-F99*0.7</f>
        <v>30182340.0098557</v>
      </c>
      <c r="H99" s="67"/>
      <c r="I99" s="67"/>
      <c r="J99" s="67" t="n">
        <f aca="false">G99*3.8235866717</f>
        <v>115404792.982402</v>
      </c>
      <c r="K99" s="9"/>
      <c r="L99" s="67"/>
      <c r="M99" s="67" t="n">
        <f aca="false">F99*2.511711692</f>
        <v>315347.988260692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central_SIPA_income!B93</f>
        <v>35309427.6978821</v>
      </c>
      <c r="F100" s="163" t="n">
        <f aca="false">central_SIPA_income!I93</f>
        <v>126959.317455376</v>
      </c>
      <c r="G100" s="67" t="n">
        <f aca="false">E100-F100*0.7</f>
        <v>35220556.1756633</v>
      </c>
      <c r="H100" s="67"/>
      <c r="I100" s="67"/>
      <c r="J100" s="67" t="n">
        <f aca="false">G100*3.8235866717</f>
        <v>134668849.163127</v>
      </c>
      <c r="K100" s="9"/>
      <c r="L100" s="67"/>
      <c r="M100" s="67" t="n">
        <f aca="false">F100*2.511711692</f>
        <v>318885.202061007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central_SIPA_income!B94</f>
        <v>31017261.8835591</v>
      </c>
      <c r="F101" s="161" t="n">
        <f aca="false">central_SIPA_income!I94</f>
        <v>125394.263832857</v>
      </c>
      <c r="G101" s="8" t="n">
        <f aca="false">E101-F101*0.7</f>
        <v>30929485.8988761</v>
      </c>
      <c r="H101" s="8"/>
      <c r="I101" s="8"/>
      <c r="J101" s="8" t="n">
        <f aca="false">G101*3.8235866717</f>
        <v>118261570.045476</v>
      </c>
      <c r="K101" s="6"/>
      <c r="L101" s="8"/>
      <c r="M101" s="8" t="n">
        <f aca="false">F101*2.511711692</f>
        <v>314954.238578719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central_SIPA_income!B95</f>
        <v>35817156.8158421</v>
      </c>
      <c r="F102" s="163" t="n">
        <f aca="false">central_SIPA_income!I95</f>
        <v>125964.487529144</v>
      </c>
      <c r="G102" s="67" t="n">
        <f aca="false">E102-F102*0.7</f>
        <v>35728981.6745717</v>
      </c>
      <c r="H102" s="67"/>
      <c r="I102" s="67"/>
      <c r="J102" s="67" t="n">
        <f aca="false">G102*3.8235866717</f>
        <v>136612858.124306</v>
      </c>
      <c r="K102" s="9"/>
      <c r="L102" s="67"/>
      <c r="M102" s="67" t="n">
        <f aca="false">F102*2.511711692</f>
        <v>316386.47610374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central_SIPA_income!B96</f>
        <v>31236191.2946008</v>
      </c>
      <c r="F103" s="163" t="n">
        <f aca="false">central_SIPA_income!I96</f>
        <v>125802.837487975</v>
      </c>
      <c r="G103" s="67" t="n">
        <f aca="false">E103-F103*0.7</f>
        <v>31148129.3083592</v>
      </c>
      <c r="H103" s="67"/>
      <c r="I103" s="67"/>
      <c r="J103" s="67" t="n">
        <f aca="false">G103*3.8235866717</f>
        <v>119097572.07183</v>
      </c>
      <c r="K103" s="9"/>
      <c r="L103" s="67"/>
      <c r="M103" s="67" t="n">
        <f aca="false">F103*2.511711692</f>
        <v>315980.457805322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central_SIPA_income!B97</f>
        <v>36050003.9993505</v>
      </c>
      <c r="F104" s="163" t="n">
        <f aca="false">central_SIPA_income!I97</f>
        <v>124648.576219028</v>
      </c>
      <c r="G104" s="67" t="n">
        <f aca="false">E104-F104*0.7</f>
        <v>35962749.9959972</v>
      </c>
      <c r="H104" s="67"/>
      <c r="I104" s="67"/>
      <c r="J104" s="67" t="n">
        <f aca="false">G104*3.8235866717</f>
        <v>137506691.562374</v>
      </c>
      <c r="K104" s="9"/>
      <c r="L104" s="67"/>
      <c r="M104" s="67" t="n">
        <f aca="false">F104*2.511711692</f>
        <v>313081.286280485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central_SIPA_income!B98</f>
        <v>31405832.3683777</v>
      </c>
      <c r="F105" s="161" t="n">
        <f aca="false">central_SIPA_income!I98</f>
        <v>127197.741269546</v>
      </c>
      <c r="G105" s="8" t="n">
        <f aca="false">E105-F105*0.7</f>
        <v>31316793.949489</v>
      </c>
      <c r="H105" s="8"/>
      <c r="I105" s="8"/>
      <c r="J105" s="8" t="n">
        <f aca="false">G105*3.8235866717</f>
        <v>119742475.945641</v>
      </c>
      <c r="K105" s="6"/>
      <c r="L105" s="8"/>
      <c r="M105" s="8" t="n">
        <f aca="false">F105*2.511711692</f>
        <v>319484.05394271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central_SIPA_income!B99</f>
        <v>36315858.5751387</v>
      </c>
      <c r="F106" s="163" t="n">
        <f aca="false">central_SIPA_income!I99</f>
        <v>130271.805845899</v>
      </c>
      <c r="G106" s="67" t="n">
        <f aca="false">E106-F106*0.7</f>
        <v>36224668.3110465</v>
      </c>
      <c r="H106" s="67"/>
      <c r="I106" s="67"/>
      <c r="J106" s="67" t="n">
        <f aca="false">G106*3.8235866717</f>
        <v>138508158.940871</v>
      </c>
      <c r="K106" s="9"/>
      <c r="L106" s="67"/>
      <c r="M106" s="67" t="n">
        <f aca="false">F106*2.511711692</f>
        <v>327205.217881098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central_SIPA_income!B100</f>
        <v>31843106.2581923</v>
      </c>
      <c r="F107" s="163" t="n">
        <f aca="false">central_SIPA_income!I100</f>
        <v>131084.566741791</v>
      </c>
      <c r="G107" s="67" t="n">
        <f aca="false">E107-F107*0.7</f>
        <v>31751347.061473</v>
      </c>
      <c r="H107" s="67"/>
      <c r="I107" s="67"/>
      <c r="J107" s="67" t="n">
        <f aca="false">G107*3.8235866717</f>
        <v>121404027.432769</v>
      </c>
      <c r="K107" s="9"/>
      <c r="L107" s="67"/>
      <c r="M107" s="67" t="n">
        <f aca="false">F107*2.511711692</f>
        <v>329246.638926111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central_SIPA_income!B101</f>
        <v>36941696.2761357</v>
      </c>
      <c r="F108" s="163" t="n">
        <f aca="false">central_SIPA_income!I101</f>
        <v>128213.59396982</v>
      </c>
      <c r="G108" s="67" t="n">
        <f aca="false">E108-F108*0.7</f>
        <v>36851946.7603569</v>
      </c>
      <c r="H108" s="67"/>
      <c r="I108" s="67"/>
      <c r="J108" s="67" t="n">
        <f aca="false">G108*3.8235866717</f>
        <v>140906612.459098</v>
      </c>
      <c r="K108" s="9"/>
      <c r="L108" s="67"/>
      <c r="M108" s="67" t="n">
        <f aca="false">F108*2.511711692</f>
        <v>322035.583047338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central_SIPA_income!B102</f>
        <v>32292805.7151284</v>
      </c>
      <c r="F109" s="161" t="n">
        <f aca="false">central_SIPA_income!I102</f>
        <v>129540.915158878</v>
      </c>
      <c r="G109" s="8" t="n">
        <f aca="false">E109-F109*0.7</f>
        <v>32202127.0745171</v>
      </c>
      <c r="H109" s="8"/>
      <c r="I109" s="8"/>
      <c r="J109" s="8" t="n">
        <f aca="false">G109*3.8235866717</f>
        <v>123127623.882514</v>
      </c>
      <c r="K109" s="6"/>
      <c r="L109" s="8"/>
      <c r="M109" s="8" t="n">
        <f aca="false">F109*2.511711692</f>
        <v>325369.431196933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central_SIPA_income!B103</f>
        <v>37148120.8812283</v>
      </c>
      <c r="F110" s="163" t="n">
        <f aca="false">central_SIPA_income!I103</f>
        <v>131008.316455989</v>
      </c>
      <c r="G110" s="67" t="n">
        <f aca="false">E110-F110*0.7</f>
        <v>37056415.0597091</v>
      </c>
      <c r="H110" s="67"/>
      <c r="I110" s="67"/>
      <c r="J110" s="67" t="n">
        <f aca="false">G110*3.8235866717</f>
        <v>141688414.723287</v>
      </c>
      <c r="K110" s="9"/>
      <c r="L110" s="67"/>
      <c r="M110" s="67" t="n">
        <f aca="false">F110*2.511711692</f>
        <v>329055.120191743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central_SIPA_income!B104</f>
        <v>32396717.2150271</v>
      </c>
      <c r="F111" s="163" t="n">
        <f aca="false">central_SIPA_income!I104</f>
        <v>131160.851249727</v>
      </c>
      <c r="G111" s="67" t="n">
        <f aca="false">E111-F111*0.7</f>
        <v>32304904.6191523</v>
      </c>
      <c r="H111" s="67"/>
      <c r="I111" s="67"/>
      <c r="J111" s="67" t="n">
        <f aca="false">G111*3.8235866717</f>
        <v>123520602.73233</v>
      </c>
      <c r="K111" s="9"/>
      <c r="L111" s="67"/>
      <c r="M111" s="67" t="n">
        <f aca="false">F111*2.511711692</f>
        <v>329438.243616611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central_SIPA_income!B105</f>
        <v>37228466.713413</v>
      </c>
      <c r="F112" s="163" t="n">
        <f aca="false">central_SIPA_income!I105</f>
        <v>129176.770274341</v>
      </c>
      <c r="G112" s="67" t="n">
        <f aca="false">E112-F112*0.7</f>
        <v>37138042.9742209</v>
      </c>
      <c r="H112" s="67"/>
      <c r="I112" s="67"/>
      <c r="J112" s="67" t="n">
        <f aca="false">G112*3.8235866717</f>
        <v>142000526.129253</v>
      </c>
      <c r="K112" s="9"/>
      <c r="L112" s="67"/>
      <c r="M112" s="67" t="n">
        <f aca="false">F112*2.511711692</f>
        <v>324454.804232861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8906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low_SIPA_income!B2</f>
        <v>18034497.499367</v>
      </c>
      <c r="F9" s="161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3" t="n">
        <f aca="false">low_SIPA_income!B3</f>
        <v>22385764.1527932</v>
      </c>
      <c r="F10" s="163" t="n">
        <f aca="false">low_SIPA_income!I3</f>
        <v>137545.195244366</v>
      </c>
      <c r="G10" s="67" t="n">
        <f aca="false">E10-F10*0.7</f>
        <v>22289482.5161221</v>
      </c>
      <c r="H10" s="67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3" t="n">
        <f aca="false">low_SIPA_income!B4</f>
        <v>20234056.7711665</v>
      </c>
      <c r="F11" s="163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3" t="n">
        <f aca="false">low_SIPA_income!B5</f>
        <v>23483163.7309384</v>
      </c>
      <c r="F12" s="163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low_SIPA_income!B6</f>
        <v>19146816.254714</v>
      </c>
      <c r="F13" s="161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low_SIPA_income!B7</f>
        <v>21810280.3571705</v>
      </c>
      <c r="F14" s="163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low_SIPA_income!B8</f>
        <v>18980756.5787828</v>
      </c>
      <c r="F15" s="163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low_SIPA_income!B9</f>
        <v>22397188.7827913</v>
      </c>
      <c r="F16" s="163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low_SIPA_income!B10</f>
        <v>19615633.2382376</v>
      </c>
      <c r="F17" s="161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low_SIPA_income!B11</f>
        <v>23378790.7203935</v>
      </c>
      <c r="F18" s="163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low_SIPA_income!B12</f>
        <v>20578914.6776703</v>
      </c>
      <c r="F19" s="163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low_SIPA_income!B13</f>
        <v>24419598.4120469</v>
      </c>
      <c r="F20" s="163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low_SIPA_income!B14</f>
        <v>19446933.4382352</v>
      </c>
      <c r="F21" s="161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low_SIPA_income!B15</f>
        <v>21970032.2997489</v>
      </c>
      <c r="F22" s="163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low_SIPA_income!B16</f>
        <v>18061907.8282328</v>
      </c>
      <c r="F23" s="163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low_SIPA_income!B17</f>
        <v>19818011.5998267</v>
      </c>
      <c r="F24" s="163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low_SIPA_income!B18</f>
        <v>15851385.0013307</v>
      </c>
      <c r="F25" s="161" t="n">
        <f aca="false">low_SIPA_income!I18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low_SIPA_income!B19</f>
        <v>18844983.0549242</v>
      </c>
      <c r="F26" s="163" t="n">
        <f aca="false">low_SIPA_income!I19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low_SIPA_income!B20</f>
        <v>15710193.8603896</v>
      </c>
      <c r="F27" s="163" t="n">
        <f aca="false">low_SIPA_income!I20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low_SIPA_income!B21</f>
        <v>17902042.2470529</v>
      </c>
      <c r="F28" s="163" t="n">
        <f aca="false">low_SIPA_income!I21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low_SIPA_income!B22</f>
        <v>16304579.0432771</v>
      </c>
      <c r="F29" s="161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low_SIPA_income!B23</f>
        <v>18365443.0296992</v>
      </c>
      <c r="F30" s="163" t="n">
        <f aca="false">low_SIPA_income!I23</f>
        <v>82776.6429695547</v>
      </c>
      <c r="G30" s="67" t="n">
        <f aca="false">E30-F30*0.7</f>
        <v>18307499.3796205</v>
      </c>
      <c r="H30" s="67"/>
      <c r="I30" s="67"/>
      <c r="J30" s="67" t="n">
        <f aca="false">G30*3.8235866717</f>
        <v>70000310.6200729</v>
      </c>
      <c r="K30" s="9"/>
      <c r="L30" s="67"/>
      <c r="M30" s="67" t="n">
        <f aca="false">F30*2.511711692</f>
        <v>207911.06197114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low_SIPA_income!B24</f>
        <v>15764477.6658617</v>
      </c>
      <c r="F31" s="163" t="n">
        <f aca="false">low_SIPA_income!I24</f>
        <v>82774.2127209376</v>
      </c>
      <c r="G31" s="67" t="n">
        <f aca="false">E31-F31*0.7</f>
        <v>15706535.7169571</v>
      </c>
      <c r="H31" s="67"/>
      <c r="I31" s="67"/>
      <c r="J31" s="67" t="n">
        <f aca="false">G31*3.8235866717</f>
        <v>60055300.6259371</v>
      </c>
      <c r="K31" s="9"/>
      <c r="L31" s="67"/>
      <c r="M31" s="67" t="n">
        <f aca="false">F31*2.511711692</f>
        <v>207904.957887274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low_SIPA_income!B25</f>
        <v>18875893.3489712</v>
      </c>
      <c r="F32" s="163" t="n">
        <f aca="false">low_SIPA_income!I25</f>
        <v>86574.0684015909</v>
      </c>
      <c r="G32" s="67" t="n">
        <f aca="false">E32-F32*0.7</f>
        <v>18815291.5010901</v>
      </c>
      <c r="H32" s="67"/>
      <c r="I32" s="67"/>
      <c r="J32" s="67" t="n">
        <f aca="false">G32*3.8235866717</f>
        <v>71941897.8077183</v>
      </c>
      <c r="K32" s="9"/>
      <c r="L32" s="67"/>
      <c r="M32" s="67" t="n">
        <f aca="false">F32*2.511711692</f>
        <v>217449.099828283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low_SIPA_income!B26</f>
        <v>16558636.1662198</v>
      </c>
      <c r="F33" s="161" t="n">
        <f aca="false">low_SIPA_income!I26</f>
        <v>93297.6576615791</v>
      </c>
      <c r="G33" s="8" t="n">
        <f aca="false">E33-F33*0.7</f>
        <v>16493327.8058567</v>
      </c>
      <c r="H33" s="8"/>
      <c r="I33" s="8"/>
      <c r="J33" s="8" t="n">
        <f aca="false">G33*3.8235866717</f>
        <v>63063668.3704527</v>
      </c>
      <c r="K33" s="6"/>
      <c r="L33" s="8"/>
      <c r="M33" s="8" t="n">
        <f aca="false">F33*2.511711692</f>
        <v>234336.817584802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low_SIPA_income!B27</f>
        <v>19473865.8839058</v>
      </c>
      <c r="F34" s="163" t="n">
        <f aca="false">low_SIPA_income!I27</f>
        <v>96075.2810842177</v>
      </c>
      <c r="G34" s="67" t="n">
        <f aca="false">E34-F34*0.7</f>
        <v>19406613.1871469</v>
      </c>
      <c r="H34" s="67"/>
      <c r="I34" s="67"/>
      <c r="J34" s="67" t="n">
        <f aca="false">G34*3.8235866717</f>
        <v>74202867.5252123</v>
      </c>
      <c r="K34" s="9"/>
      <c r="L34" s="67"/>
      <c r="M34" s="67" t="n">
        <f aca="false">F34*2.511711692</f>
        <v>241313.406811416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low_SIPA_income!B28</f>
        <v>17291522.7645832</v>
      </c>
      <c r="F35" s="163" t="n">
        <f aca="false">low_SIPA_income!I28</f>
        <v>100240.414358226</v>
      </c>
      <c r="G35" s="67" t="n">
        <f aca="false">E35-F35*0.7</f>
        <v>17221354.4745325</v>
      </c>
      <c r="H35" s="67"/>
      <c r="I35" s="67"/>
      <c r="J35" s="67" t="n">
        <f aca="false">G35*3.8235866717</f>
        <v>65847341.4374435</v>
      </c>
      <c r="K35" s="9"/>
      <c r="L35" s="67"/>
      <c r="M35" s="67" t="n">
        <f aca="false">F35*2.511711692</f>
        <v>251775.020754481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low_SIPA_income!B29</f>
        <v>20357397.5328146</v>
      </c>
      <c r="F36" s="163" t="n">
        <f aca="false">low_SIPA_income!I29</f>
        <v>99332.8642891277</v>
      </c>
      <c r="G36" s="67" t="n">
        <f aca="false">E36-F36*0.7</f>
        <v>20287864.5278122</v>
      </c>
      <c r="H36" s="67"/>
      <c r="I36" s="67"/>
      <c r="J36" s="67" t="n">
        <f aca="false">G36*3.8235866717</f>
        <v>77572408.4057979</v>
      </c>
      <c r="K36" s="9"/>
      <c r="L36" s="67"/>
      <c r="M36" s="67" t="n">
        <f aca="false">F36*2.511711692</f>
        <v>249495.516634851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low_SIPA_income!B30</f>
        <v>17686229.536649</v>
      </c>
      <c r="F37" s="161" t="n">
        <f aca="false">low_SIPA_income!I30</f>
        <v>102209.147523007</v>
      </c>
      <c r="G37" s="8" t="n">
        <f aca="false">E37-F37*0.7</f>
        <v>17614683.1333828</v>
      </c>
      <c r="H37" s="8"/>
      <c r="I37" s="8"/>
      <c r="J37" s="8" t="n">
        <f aca="false">G37*3.8235866717</f>
        <v>67351267.6550214</v>
      </c>
      <c r="K37" s="6"/>
      <c r="L37" s="8"/>
      <c r="M37" s="8" t="n">
        <f aca="false">F37*2.511711692</f>
        <v>256719.910862891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low_SIPA_income!B31</f>
        <v>20813152.0439004</v>
      </c>
      <c r="F38" s="163" t="n">
        <f aca="false">low_SIPA_income!I31</f>
        <v>101823.668531399</v>
      </c>
      <c r="G38" s="67" t="n">
        <f aca="false">E38-F38*0.7</f>
        <v>20741875.4759284</v>
      </c>
      <c r="H38" s="67"/>
      <c r="I38" s="67"/>
      <c r="J38" s="67" t="n">
        <f aca="false">G38*3.8235866717</f>
        <v>79308358.6158209</v>
      </c>
      <c r="K38" s="9"/>
      <c r="L38" s="67"/>
      <c r="M38" s="67" t="n">
        <f aca="false">F38*2.511711692</f>
        <v>255751.698772647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low_SIPA_income!B32</f>
        <v>18151175.5545742</v>
      </c>
      <c r="F39" s="163" t="n">
        <f aca="false">low_SIPA_income!I32</f>
        <v>102022.850031288</v>
      </c>
      <c r="G39" s="67" t="n">
        <f aca="false">E39-F39*0.7</f>
        <v>18079759.5595523</v>
      </c>
      <c r="H39" s="67"/>
      <c r="I39" s="67"/>
      <c r="J39" s="67" t="n">
        <f aca="false">G39*3.8235866717</f>
        <v>69129527.6794448</v>
      </c>
      <c r="K39" s="9"/>
      <c r="L39" s="67"/>
      <c r="M39" s="67" t="n">
        <f aca="false">F39*2.511711692</f>
        <v>256251.985274749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low_SIPA_income!B33</f>
        <v>21183233.270781</v>
      </c>
      <c r="F40" s="163" t="n">
        <f aca="false">low_SIPA_income!I33</f>
        <v>103603.243574932</v>
      </c>
      <c r="G40" s="67" t="n">
        <f aca="false">E40-F40*0.7</f>
        <v>21110711.0002785</v>
      </c>
      <c r="H40" s="67"/>
      <c r="I40" s="67"/>
      <c r="J40" s="67" t="n">
        <f aca="false">G40*3.8235866717</f>
        <v>80718633.2107755</v>
      </c>
      <c r="K40" s="9"/>
      <c r="L40" s="67"/>
      <c r="M40" s="67" t="n">
        <f aca="false">F40*2.511711692</f>
        <v>260221.47821628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low_SIPA_income!B34</f>
        <v>18362392.2344487</v>
      </c>
      <c r="F41" s="161" t="n">
        <f aca="false">low_SIPA_income!I34</f>
        <v>103579.31332465</v>
      </c>
      <c r="G41" s="8" t="n">
        <f aca="false">E41-F41*0.7</f>
        <v>18289886.7151214</v>
      </c>
      <c r="H41" s="8"/>
      <c r="I41" s="8"/>
      <c r="J41" s="8" t="n">
        <f aca="false">G41*3.8235866717</f>
        <v>69932967.0708411</v>
      </c>
      <c r="K41" s="6"/>
      <c r="L41" s="8"/>
      <c r="M41" s="8" t="n">
        <f aca="false">F41*2.511711692</f>
        <v>260161.372326854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low_SIPA_income!B35</f>
        <v>21242604.1771773</v>
      </c>
      <c r="F42" s="163" t="n">
        <f aca="false">low_SIPA_income!I35</f>
        <v>103583.107990474</v>
      </c>
      <c r="G42" s="67" t="n">
        <f aca="false">E42-F42*0.7</f>
        <v>21170096.001584</v>
      </c>
      <c r="H42" s="67"/>
      <c r="I42" s="67"/>
      <c r="J42" s="67" t="n">
        <f aca="false">G42*3.8235866717</f>
        <v>80945696.9102661</v>
      </c>
      <c r="K42" s="9"/>
      <c r="L42" s="67"/>
      <c r="M42" s="67" t="n">
        <f aca="false">F42*2.511711692</f>
        <v>260170.903433372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low_SIPA_income!B36</f>
        <v>18584215.0589526</v>
      </c>
      <c r="F43" s="163" t="n">
        <f aca="false">low_SIPA_income!I36</f>
        <v>101155.414221787</v>
      </c>
      <c r="G43" s="67" t="n">
        <f aca="false">E43-F43*0.7</f>
        <v>18513406.2689974</v>
      </c>
      <c r="H43" s="67"/>
      <c r="I43" s="67"/>
      <c r="J43" s="67" t="n">
        <f aca="false">G43*3.8235866717</f>
        <v>70787613.4579056</v>
      </c>
      <c r="K43" s="9"/>
      <c r="L43" s="67"/>
      <c r="M43" s="67" t="n">
        <f aca="false">F43*2.511711692</f>
        <v>254073.236609966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low_SIPA_income!B37</f>
        <v>21785061.7499535</v>
      </c>
      <c r="F44" s="163" t="n">
        <f aca="false">low_SIPA_income!I37</f>
        <v>101207.835177674</v>
      </c>
      <c r="G44" s="67" t="n">
        <f aca="false">E44-F44*0.7</f>
        <v>21714216.2653292</v>
      </c>
      <c r="H44" s="67"/>
      <c r="I44" s="67"/>
      <c r="J44" s="67" t="n">
        <f aca="false">G44*3.8235866717</f>
        <v>83026187.8985239</v>
      </c>
      <c r="K44" s="9"/>
      <c r="L44" s="67"/>
      <c r="M44" s="67" t="n">
        <f aca="false">F44*2.511711692</f>
        <v>254204.902937772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low_SIPA_income!B38</f>
        <v>18950549.7188682</v>
      </c>
      <c r="F45" s="161" t="n">
        <f aca="false">low_SIPA_income!I38</f>
        <v>101140.837132606</v>
      </c>
      <c r="G45" s="8" t="n">
        <f aca="false">E45-F45*0.7</f>
        <v>18879751.1328753</v>
      </c>
      <c r="H45" s="8"/>
      <c r="I45" s="8"/>
      <c r="J45" s="8" t="n">
        <f aca="false">G45*3.8235866717</f>
        <v>72188364.7966751</v>
      </c>
      <c r="K45" s="6"/>
      <c r="L45" s="8"/>
      <c r="M45" s="8" t="n">
        <f aca="false">F45*2.511711692</f>
        <v>254036.623164634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low_SIPA_income!B39</f>
        <v>22009068.0714179</v>
      </c>
      <c r="F46" s="163" t="n">
        <f aca="false">low_SIPA_income!I39</f>
        <v>105792.159037244</v>
      </c>
      <c r="G46" s="67" t="n">
        <f aca="false">E46-F46*0.7</f>
        <v>21935013.5600918</v>
      </c>
      <c r="H46" s="67"/>
      <c r="I46" s="67"/>
      <c r="J46" s="67" t="n">
        <f aca="false">G46*3.8235866717</f>
        <v>83870425.4919259</v>
      </c>
      <c r="K46" s="9"/>
      <c r="L46" s="67"/>
      <c r="M46" s="67" t="n">
        <f aca="false">F46*2.511711692</f>
        <v>265719.402775769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low_SIPA_income!B40</f>
        <v>19128062.766659</v>
      </c>
      <c r="F47" s="163" t="n">
        <f aca="false">low_SIPA_income!I40</f>
        <v>103117.804333071</v>
      </c>
      <c r="G47" s="67" t="n">
        <f aca="false">E47-F47*0.7</f>
        <v>19055880.3036258</v>
      </c>
      <c r="H47" s="67"/>
      <c r="I47" s="67"/>
      <c r="J47" s="67" t="n">
        <f aca="false">G47*3.8235866717</f>
        <v>72861809.9464543</v>
      </c>
      <c r="K47" s="9"/>
      <c r="L47" s="67"/>
      <c r="M47" s="67" t="n">
        <f aca="false">F47*2.511711692</f>
        <v>259002.194796743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low_SIPA_income!B41</f>
        <v>22222120.9624173</v>
      </c>
      <c r="F48" s="163" t="n">
        <f aca="false">low_SIPA_income!I41</f>
        <v>101113.43159146</v>
      </c>
      <c r="G48" s="67" t="n">
        <f aca="false">E48-F48*0.7</f>
        <v>22151341.5603033</v>
      </c>
      <c r="H48" s="67"/>
      <c r="I48" s="67"/>
      <c r="J48" s="67" t="n">
        <f aca="false">G48*3.8235866717</f>
        <v>84697574.3502501</v>
      </c>
      <c r="K48" s="9"/>
      <c r="L48" s="67"/>
      <c r="M48" s="67" t="n">
        <f aca="false">F48*2.511711692</f>
        <v>253967.788346513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low_SIPA_income!B42</f>
        <v>19493210.0038501</v>
      </c>
      <c r="F49" s="161" t="n">
        <f aca="false">low_SIPA_income!I42</f>
        <v>98991.0907952308</v>
      </c>
      <c r="G49" s="8" t="n">
        <f aca="false">E49-F49*0.7</f>
        <v>19423916.2402934</v>
      </c>
      <c r="H49" s="8"/>
      <c r="I49" s="8"/>
      <c r="J49" s="8" t="n">
        <f aca="false">G49*3.8235866717</f>
        <v>74269027.2486031</v>
      </c>
      <c r="K49" s="6"/>
      <c r="L49" s="8"/>
      <c r="M49" s="8" t="n">
        <f aca="false">F49*2.511711692</f>
        <v>248637.080154215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low_SIPA_income!B43</f>
        <v>22795458.57017</v>
      </c>
      <c r="F50" s="163" t="n">
        <f aca="false">low_SIPA_income!I43</f>
        <v>102049.990360082</v>
      </c>
      <c r="G50" s="67" t="n">
        <f aca="false">E50-F50*0.7</f>
        <v>22724023.576918</v>
      </c>
      <c r="H50" s="67"/>
      <c r="I50" s="67"/>
      <c r="J50" s="67" t="n">
        <f aca="false">G50*3.8235866717</f>
        <v>86887273.6761002</v>
      </c>
      <c r="K50" s="9"/>
      <c r="L50" s="67"/>
      <c r="M50" s="67" t="n">
        <f aca="false">F50*2.511711692</f>
        <v>256320.153955905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low_SIPA_income!B44</f>
        <v>19917089.2269768</v>
      </c>
      <c r="F51" s="163" t="n">
        <f aca="false">low_SIPA_income!I44</f>
        <v>104155.537832869</v>
      </c>
      <c r="G51" s="67" t="n">
        <f aca="false">E51-F51*0.7</f>
        <v>19844180.3504938</v>
      </c>
      <c r="H51" s="67"/>
      <c r="I51" s="67"/>
      <c r="J51" s="67" t="n">
        <f aca="false">G51*3.8235866717</f>
        <v>75875943.4989592</v>
      </c>
      <c r="K51" s="9"/>
      <c r="L51" s="67"/>
      <c r="M51" s="67" t="n">
        <f aca="false">F51*2.511711692</f>
        <v>261608.682161366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low_SIPA_income!B45</f>
        <v>23075237.9361537</v>
      </c>
      <c r="F52" s="163" t="n">
        <f aca="false">low_SIPA_income!I45</f>
        <v>103730.691594966</v>
      </c>
      <c r="G52" s="67" t="n">
        <f aca="false">E52-F52*0.7</f>
        <v>23002626.4520372</v>
      </c>
      <c r="H52" s="67"/>
      <c r="I52" s="67"/>
      <c r="J52" s="67" t="n">
        <f aca="false">G52*3.8235866717</f>
        <v>87952535.9161034</v>
      </c>
      <c r="K52" s="9"/>
      <c r="L52" s="67"/>
      <c r="M52" s="67" t="n">
        <f aca="false">F52*2.511711692</f>
        <v>260541.590898321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low_SIPA_income!B46</f>
        <v>20054803.6408357</v>
      </c>
      <c r="F53" s="161" t="n">
        <f aca="false">low_SIPA_income!I46</f>
        <v>106312.078548229</v>
      </c>
      <c r="G53" s="8" t="n">
        <f aca="false">E53-F53*0.7</f>
        <v>19980385.185852</v>
      </c>
      <c r="H53" s="8"/>
      <c r="I53" s="8"/>
      <c r="J53" s="8" t="n">
        <f aca="false">G53*3.8235866717</f>
        <v>76396734.4920557</v>
      </c>
      <c r="K53" s="6"/>
      <c r="L53" s="8"/>
      <c r="M53" s="8" t="n">
        <f aca="false">F53*2.511711692</f>
        <v>267025.290690409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low_SIPA_income!B47</f>
        <v>23350829.5642346</v>
      </c>
      <c r="F54" s="163" t="n">
        <f aca="false">low_SIPA_income!I47</f>
        <v>102752.157494305</v>
      </c>
      <c r="G54" s="67" t="n">
        <f aca="false">E54-F54*0.7</f>
        <v>23278903.0539886</v>
      </c>
      <c r="H54" s="67"/>
      <c r="I54" s="67"/>
      <c r="J54" s="67" t="n">
        <f aca="false">G54*3.8235866717</f>
        <v>89008903.4490272</v>
      </c>
      <c r="K54" s="9"/>
      <c r="L54" s="67"/>
      <c r="M54" s="67" t="n">
        <f aca="false">F54*2.511711692</f>
        <v>258083.795356672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low_SIPA_income!B48</f>
        <v>20347688.1996793</v>
      </c>
      <c r="F55" s="163" t="n">
        <f aca="false">low_SIPA_income!I48</f>
        <v>101887.528070299</v>
      </c>
      <c r="G55" s="67" t="n">
        <f aca="false">E55-F55*0.7</f>
        <v>20276366.9300301</v>
      </c>
      <c r="H55" s="67"/>
      <c r="I55" s="67"/>
      <c r="J55" s="67" t="n">
        <f aca="false">G55*3.8235866717</f>
        <v>77528446.3441617</v>
      </c>
      <c r="K55" s="9"/>
      <c r="L55" s="67"/>
      <c r="M55" s="67" t="n">
        <f aca="false">F55*2.511711692</f>
        <v>255912.095523149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low_SIPA_income!B49</f>
        <v>23562586.7114624</v>
      </c>
      <c r="F56" s="163" t="n">
        <f aca="false">low_SIPA_income!I49</f>
        <v>104285.622106273</v>
      </c>
      <c r="G56" s="67" t="n">
        <f aca="false">E56-F56*0.7</f>
        <v>23489586.775988</v>
      </c>
      <c r="H56" s="67"/>
      <c r="I56" s="67"/>
      <c r="J56" s="67" t="n">
        <f aca="false">G56*3.8235866717</f>
        <v>89814470.9204083</v>
      </c>
      <c r="K56" s="9"/>
      <c r="L56" s="67"/>
      <c r="M56" s="67" t="n">
        <f aca="false">F56*2.511711692</f>
        <v>261935.416351819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low_SIPA_income!B50</f>
        <v>20744394.1493355</v>
      </c>
      <c r="F57" s="161" t="n">
        <f aca="false">low_SIPA_income!I50</f>
        <v>100532.156759836</v>
      </c>
      <c r="G57" s="8" t="n">
        <f aca="false">E57-F57*0.7</f>
        <v>20674021.6396036</v>
      </c>
      <c r="H57" s="8"/>
      <c r="I57" s="8"/>
      <c r="J57" s="8" t="n">
        <f aca="false">G57*3.8235866717</f>
        <v>79048913.5916256</v>
      </c>
      <c r="K57" s="6"/>
      <c r="L57" s="8"/>
      <c r="M57" s="8" t="n">
        <f aca="false">F57*2.511711692</f>
        <v>252507.793555657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low_SIPA_income!B51</f>
        <v>23836765.1259954</v>
      </c>
      <c r="F58" s="163" t="n">
        <f aca="false">low_SIPA_income!I51</f>
        <v>104556.356967892</v>
      </c>
      <c r="G58" s="67" t="n">
        <f aca="false">E58-F58*0.7</f>
        <v>23763575.6761179</v>
      </c>
      <c r="H58" s="67"/>
      <c r="I58" s="67"/>
      <c r="J58" s="67" t="n">
        <f aca="false">G58*3.8235866717</f>
        <v>90862091.2271386</v>
      </c>
      <c r="K58" s="9"/>
      <c r="L58" s="67"/>
      <c r="M58" s="67" t="n">
        <f aca="false">F58*2.511711692</f>
        <v>262615.42426918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low_SIPA_income!B52</f>
        <v>20889903.3971501</v>
      </c>
      <c r="F59" s="163" t="n">
        <f aca="false">low_SIPA_income!I52</f>
        <v>103925.506561772</v>
      </c>
      <c r="G59" s="67" t="n">
        <f aca="false">E59-F59*0.7</f>
        <v>20817155.5425569</v>
      </c>
      <c r="H59" s="67"/>
      <c r="I59" s="67"/>
      <c r="J59" s="67" t="n">
        <f aca="false">G59*3.8235866717</f>
        <v>79596198.4752264</v>
      </c>
      <c r="K59" s="9"/>
      <c r="L59" s="67"/>
      <c r="M59" s="67" t="n">
        <f aca="false">F59*2.511711692</f>
        <v>261030.909928224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low_SIPA_income!B53</f>
        <v>24075701.1123454</v>
      </c>
      <c r="F60" s="163" t="n">
        <f aca="false">low_SIPA_income!I53</f>
        <v>103605.318337956</v>
      </c>
      <c r="G60" s="67" t="n">
        <f aca="false">E60-F60*0.7</f>
        <v>24003177.3895088</v>
      </c>
      <c r="H60" s="67"/>
      <c r="I60" s="67"/>
      <c r="J60" s="67" t="n">
        <f aca="false">G60*3.8235866717</f>
        <v>91778229.1449768</v>
      </c>
      <c r="K60" s="9"/>
      <c r="L60" s="67"/>
      <c r="M60" s="67" t="n">
        <f aca="false">F60*2.511711692</f>
        <v>260226.689422826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low_SIPA_income!B54</f>
        <v>21100846.54638</v>
      </c>
      <c r="F61" s="161" t="n">
        <f aca="false">low_SIPA_income!I54</f>
        <v>106433.495252669</v>
      </c>
      <c r="G61" s="8" t="n">
        <f aca="false">E61-F61*0.7</f>
        <v>21026343.0997032</v>
      </c>
      <c r="H61" s="8"/>
      <c r="I61" s="8"/>
      <c r="J61" s="8" t="n">
        <f aca="false">G61*3.8235866717</f>
        <v>80396045.2306163</v>
      </c>
      <c r="K61" s="6"/>
      <c r="L61" s="8"/>
      <c r="M61" s="8" t="n">
        <f aca="false">F61*2.511711692</f>
        <v>267330.254446555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low_SIPA_income!B55</f>
        <v>24159747.8870676</v>
      </c>
      <c r="F62" s="163" t="n">
        <f aca="false">low_SIPA_income!I55</f>
        <v>112881.887745857</v>
      </c>
      <c r="G62" s="67" t="n">
        <f aca="false">E62-F62*0.7</f>
        <v>24080730.5656455</v>
      </c>
      <c r="H62" s="67"/>
      <c r="I62" s="67"/>
      <c r="J62" s="67" t="n">
        <f aca="false">G62*3.8235866717</f>
        <v>92074760.4356011</v>
      </c>
      <c r="K62" s="9"/>
      <c r="L62" s="67"/>
      <c r="M62" s="67" t="n">
        <f aca="false">F62*2.511711692</f>
        <v>283526.7572663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low_SIPA_income!B56</f>
        <v>21375041.5850114</v>
      </c>
      <c r="F63" s="163" t="n">
        <f aca="false">low_SIPA_income!I56</f>
        <v>112224.599702279</v>
      </c>
      <c r="G63" s="67" t="n">
        <f aca="false">E63-F63*0.7</f>
        <v>21296484.3652198</v>
      </c>
      <c r="H63" s="67"/>
      <c r="I63" s="67"/>
      <c r="J63" s="67" t="n">
        <f aca="false">G63*3.8235866717</f>
        <v>81428953.7729219</v>
      </c>
      <c r="K63" s="9"/>
      <c r="L63" s="67"/>
      <c r="M63" s="67" t="n">
        <f aca="false">F63*2.511711692</f>
        <v>281875.839202235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low_SIPA_income!B57</f>
        <v>24571678.8909203</v>
      </c>
      <c r="F64" s="163" t="n">
        <f aca="false">low_SIPA_income!I57</f>
        <v>109264.13502887</v>
      </c>
      <c r="G64" s="67" t="n">
        <f aca="false">E64-F64*0.7</f>
        <v>24495193.9964001</v>
      </c>
      <c r="H64" s="67"/>
      <c r="I64" s="67"/>
      <c r="J64" s="67" t="n">
        <f aca="false">G64*3.8235866717</f>
        <v>93659497.2853412</v>
      </c>
      <c r="K64" s="9"/>
      <c r="L64" s="67"/>
      <c r="M64" s="67" t="n">
        <f aca="false">F64*2.511711692</f>
        <v>274440.00546828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low_SIPA_income!B58</f>
        <v>21567694.3838257</v>
      </c>
      <c r="F65" s="161" t="n">
        <f aca="false">low_SIPA_income!I58</f>
        <v>110544.90980277</v>
      </c>
      <c r="G65" s="8" t="n">
        <f aca="false">E65-F65*0.7</f>
        <v>21490312.9469638</v>
      </c>
      <c r="H65" s="8"/>
      <c r="I65" s="8"/>
      <c r="J65" s="8" t="n">
        <f aca="false">G65*3.8235866717</f>
        <v>82170074.1546726</v>
      </c>
      <c r="K65" s="6"/>
      <c r="L65" s="8"/>
      <c r="M65" s="8" t="n">
        <f aca="false">F65*2.511711692</f>
        <v>277656.942442702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low_SIPA_income!B59</f>
        <v>24818233.0557028</v>
      </c>
      <c r="F66" s="163" t="n">
        <f aca="false">low_SIPA_income!I59</f>
        <v>110052.032404504</v>
      </c>
      <c r="G66" s="67" t="n">
        <f aca="false">E66-F66*0.7</f>
        <v>24741196.6330197</v>
      </c>
      <c r="H66" s="67"/>
      <c r="I66" s="67"/>
      <c r="J66" s="67" t="n">
        <f aca="false">G66*3.8235866717</f>
        <v>94600109.687923</v>
      </c>
      <c r="K66" s="9"/>
      <c r="L66" s="67"/>
      <c r="M66" s="67" t="n">
        <f aca="false">F66*2.511711692</f>
        <v>276418.976518756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low_SIPA_income!B60</f>
        <v>21628096.0934118</v>
      </c>
      <c r="F67" s="163" t="n">
        <f aca="false">low_SIPA_income!I60</f>
        <v>106167.83496615</v>
      </c>
      <c r="G67" s="67" t="n">
        <f aca="false">E67-F67*0.7</f>
        <v>21553778.6089355</v>
      </c>
      <c r="H67" s="67"/>
      <c r="I67" s="67"/>
      <c r="J67" s="67" t="n">
        <f aca="false">G67*3.8235866717</f>
        <v>82412740.6138983</v>
      </c>
      <c r="K67" s="9"/>
      <c r="L67" s="67"/>
      <c r="M67" s="67" t="n">
        <f aca="false">F67*2.511711692</f>
        <v>266662.992398806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low_SIPA_income!B61</f>
        <v>24892233.1619404</v>
      </c>
      <c r="F68" s="163" t="n">
        <f aca="false">low_SIPA_income!I61</f>
        <v>108170.973024147</v>
      </c>
      <c r="G68" s="67" t="n">
        <f aca="false">E68-F68*0.7</f>
        <v>24816513.4808235</v>
      </c>
      <c r="H68" s="67"/>
      <c r="I68" s="67"/>
      <c r="J68" s="67" t="n">
        <f aca="false">G68*3.8235866717</f>
        <v>94888090.18334</v>
      </c>
      <c r="K68" s="9"/>
      <c r="L68" s="67"/>
      <c r="M68" s="67" t="n">
        <f aca="false">F68*2.511711692</f>
        <v>271694.297679766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low_SIPA_income!B62</f>
        <v>21832558.4391782</v>
      </c>
      <c r="F69" s="161" t="n">
        <f aca="false">low_SIPA_income!I62</f>
        <v>111746.566503713</v>
      </c>
      <c r="G69" s="8" t="n">
        <f aca="false">E69-F69*0.7</f>
        <v>21754335.8426256</v>
      </c>
      <c r="H69" s="8"/>
      <c r="I69" s="8"/>
      <c r="J69" s="8" t="n">
        <f aca="false">G69*3.8235866717</f>
        <v>83179588.5795488</v>
      </c>
      <c r="K69" s="6"/>
      <c r="L69" s="8"/>
      <c r="M69" s="8" t="n">
        <f aca="false">F69*2.511711692</f>
        <v>280675.157628231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low_SIPA_income!B63</f>
        <v>25287045.8393758</v>
      </c>
      <c r="F70" s="163" t="n">
        <f aca="false">low_SIPA_income!I63</f>
        <v>111860.08984732</v>
      </c>
      <c r="G70" s="67" t="n">
        <f aca="false">E70-F70*0.7</f>
        <v>25208743.7764826</v>
      </c>
      <c r="H70" s="67"/>
      <c r="I70" s="67"/>
      <c r="J70" s="67" t="n">
        <f aca="false">G70*3.8235866717</f>
        <v>96387816.7140593</v>
      </c>
      <c r="K70" s="9"/>
      <c r="L70" s="67"/>
      <c r="M70" s="67" t="n">
        <f aca="false">F70*2.511711692</f>
        <v>280960.295537684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low_SIPA_income!B64</f>
        <v>22084164.0345822</v>
      </c>
      <c r="F71" s="163" t="n">
        <f aca="false">low_SIPA_income!I64</f>
        <v>114917.178423686</v>
      </c>
      <c r="G71" s="67" t="n">
        <f aca="false">E71-F71*0.7</f>
        <v>22003722.0096857</v>
      </c>
      <c r="H71" s="67"/>
      <c r="I71" s="67"/>
      <c r="J71" s="67" t="n">
        <f aca="false">G71*3.8235866717</f>
        <v>84133138.204026</v>
      </c>
      <c r="K71" s="9"/>
      <c r="L71" s="67"/>
      <c r="M71" s="67" t="n">
        <f aca="false">F71*2.511711692</f>
        <v>288638.820658421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low_SIPA_income!B65</f>
        <v>25420917.6307116</v>
      </c>
      <c r="F72" s="163" t="n">
        <f aca="false">low_SIPA_income!I65</f>
        <v>116141.635816478</v>
      </c>
      <c r="G72" s="67" t="n">
        <f aca="false">E72-F72*0.7</f>
        <v>25339618.4856401</v>
      </c>
      <c r="H72" s="67"/>
      <c r="I72" s="67"/>
      <c r="J72" s="67" t="n">
        <f aca="false">G72*3.8235866717</f>
        <v>96888227.5076565</v>
      </c>
      <c r="K72" s="9"/>
      <c r="L72" s="67"/>
      <c r="M72" s="67" t="n">
        <f aca="false">F72*2.511711692</f>
        <v>291714.304608253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low_SIPA_income!B66</f>
        <v>22238899.0698321</v>
      </c>
      <c r="F73" s="161" t="n">
        <f aca="false">low_SIPA_income!I66</f>
        <v>116481.425757424</v>
      </c>
      <c r="G73" s="8" t="n">
        <f aca="false">E73-F73*0.7</f>
        <v>22157362.0718019</v>
      </c>
      <c r="H73" s="8"/>
      <c r="I73" s="8"/>
      <c r="J73" s="8" t="n">
        <f aca="false">G73*3.8235866717</f>
        <v>84720594.2977728</v>
      </c>
      <c r="K73" s="6"/>
      <c r="L73" s="8"/>
      <c r="M73" s="8" t="n">
        <f aca="false">F73*2.511711692</f>
        <v>292567.758975751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low_SIPA_income!B67</f>
        <v>25676762.9195156</v>
      </c>
      <c r="F74" s="163" t="n">
        <f aca="false">low_SIPA_income!I67</f>
        <v>113765.924728525</v>
      </c>
      <c r="G74" s="67" t="n">
        <f aca="false">E74-F74*0.7</f>
        <v>25597126.7722056</v>
      </c>
      <c r="H74" s="67"/>
      <c r="I74" s="67"/>
      <c r="J74" s="67" t="n">
        <f aca="false">G74*3.8235866717</f>
        <v>97872832.7600206</v>
      </c>
      <c r="K74" s="9"/>
      <c r="L74" s="67"/>
      <c r="M74" s="67" t="n">
        <f aca="false">F74*2.511711692</f>
        <v>285747.203291828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low_SIPA_income!B68</f>
        <v>22321102.7792853</v>
      </c>
      <c r="F75" s="163" t="n">
        <f aca="false">low_SIPA_income!I68</f>
        <v>116011.827291056</v>
      </c>
      <c r="G75" s="67" t="n">
        <f aca="false">E75-F75*0.7</f>
        <v>22239894.5001815</v>
      </c>
      <c r="H75" s="67"/>
      <c r="I75" s="67"/>
      <c r="J75" s="67" t="n">
        <f aca="false">G75*3.8235866717</f>
        <v>85036164.1909083</v>
      </c>
      <c r="K75" s="9"/>
      <c r="L75" s="67"/>
      <c r="M75" s="67" t="n">
        <f aca="false">F75*2.511711692</f>
        <v>291388.26301723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low_SIPA_income!B69</f>
        <v>25757181.4488633</v>
      </c>
      <c r="F76" s="163" t="n">
        <f aca="false">low_SIPA_income!I69</f>
        <v>116838.395618489</v>
      </c>
      <c r="G76" s="67" t="n">
        <f aca="false">E76-F76*0.7</f>
        <v>25675394.5719303</v>
      </c>
      <c r="H76" s="67"/>
      <c r="I76" s="67"/>
      <c r="J76" s="67" t="n">
        <f aca="false">G76*3.8235866717</f>
        <v>98172096.4758714</v>
      </c>
      <c r="K76" s="9"/>
      <c r="L76" s="67"/>
      <c r="M76" s="67" t="n">
        <f aca="false">F76*2.511711692</f>
        <v>293464.36434948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low_SIPA_income!B70</f>
        <v>22367719.5345257</v>
      </c>
      <c r="F77" s="161" t="n">
        <f aca="false">low_SIPA_income!I70</f>
        <v>117362.63190076</v>
      </c>
      <c r="G77" s="8" t="n">
        <f aca="false">E77-F77*0.7</f>
        <v>22285565.6921951</v>
      </c>
      <c r="H77" s="8"/>
      <c r="I77" s="8"/>
      <c r="J77" s="8" t="n">
        <f aca="false">G77*3.8235866717</f>
        <v>85210791.9519721</v>
      </c>
      <c r="K77" s="6"/>
      <c r="L77" s="8"/>
      <c r="M77" s="8" t="n">
        <f aca="false">F77*2.511711692</f>
        <v>294781.094749032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low_SIPA_income!B71</f>
        <v>25958131.1833931</v>
      </c>
      <c r="F78" s="163" t="n">
        <f aca="false">low_SIPA_income!I71</f>
        <v>121986.281153451</v>
      </c>
      <c r="G78" s="67" t="n">
        <f aca="false">E78-F78*0.7</f>
        <v>25872740.7865856</v>
      </c>
      <c r="H78" s="67"/>
      <c r="I78" s="67"/>
      <c r="J78" s="67" t="n">
        <f aca="false">G78*3.8235866717</f>
        <v>98926666.8319378</v>
      </c>
      <c r="K78" s="9"/>
      <c r="L78" s="67"/>
      <c r="M78" s="67" t="n">
        <f aca="false">F78*2.511711692</f>
        <v>306394.368636723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low_SIPA_income!B72</f>
        <v>22812618.2521434</v>
      </c>
      <c r="F79" s="163" t="n">
        <f aca="false">low_SIPA_income!I72</f>
        <v>118965.376792654</v>
      </c>
      <c r="G79" s="67" t="n">
        <f aca="false">E79-F79*0.7</f>
        <v>22729342.4883885</v>
      </c>
      <c r="H79" s="67"/>
      <c r="I79" s="67"/>
      <c r="J79" s="67" t="n">
        <f aca="false">G79*3.8235866717</f>
        <v>86907610.995107</v>
      </c>
      <c r="K79" s="9"/>
      <c r="L79" s="67"/>
      <c r="M79" s="67" t="n">
        <f aca="false">F79*2.511711692</f>
        <v>298806.727833293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low_SIPA_income!B73</f>
        <v>26295891.5902403</v>
      </c>
      <c r="F80" s="163" t="n">
        <f aca="false">low_SIPA_income!I73</f>
        <v>118546.848537114</v>
      </c>
      <c r="G80" s="67" t="n">
        <f aca="false">E80-F80*0.7</f>
        <v>26212908.7962643</v>
      </c>
      <c r="H80" s="67"/>
      <c r="I80" s="67"/>
      <c r="J80" s="67" t="n">
        <f aca="false">G80*3.8235866717</f>
        <v>100227328.699884</v>
      </c>
      <c r="K80" s="9"/>
      <c r="L80" s="67"/>
      <c r="M80" s="67" t="n">
        <f aca="false">F80*2.511711692</f>
        <v>297755.505520421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low_SIPA_income!B74</f>
        <v>22898159.1266089</v>
      </c>
      <c r="F81" s="161" t="n">
        <f aca="false">low_SIPA_income!I74</f>
        <v>119989.585130568</v>
      </c>
      <c r="G81" s="8" t="n">
        <f aca="false">E81-F81*0.7</f>
        <v>22814166.4170175</v>
      </c>
      <c r="H81" s="8"/>
      <c r="I81" s="8"/>
      <c r="J81" s="8" t="n">
        <f aca="false">G81*3.8235866717</f>
        <v>87231942.6380539</v>
      </c>
      <c r="K81" s="6"/>
      <c r="L81" s="8"/>
      <c r="M81" s="8" t="n">
        <f aca="false">F81*2.511711692</f>
        <v>301379.243890676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low_SIPA_income!B75</f>
        <v>26497520.4667135</v>
      </c>
      <c r="F82" s="163" t="n">
        <f aca="false">low_SIPA_income!I75</f>
        <v>117694.914615596</v>
      </c>
      <c r="G82" s="67" t="n">
        <f aca="false">E82-F82*0.7</f>
        <v>26415134.0264826</v>
      </c>
      <c r="H82" s="67"/>
      <c r="I82" s="67"/>
      <c r="J82" s="67" t="n">
        <f aca="false">G82*3.8235866717</f>
        <v>101000554.394828</v>
      </c>
      <c r="K82" s="9"/>
      <c r="L82" s="67"/>
      <c r="M82" s="67" t="n">
        <f aca="false">F82*2.511711692</f>
        <v>295615.693128935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low_SIPA_income!B76</f>
        <v>23257133.679486</v>
      </c>
      <c r="F83" s="163" t="n">
        <f aca="false">low_SIPA_income!I76</f>
        <v>117569.503365626</v>
      </c>
      <c r="G83" s="67" t="n">
        <f aca="false">E83-F83*0.7</f>
        <v>23174835.0271301</v>
      </c>
      <c r="H83" s="67"/>
      <c r="I83" s="67"/>
      <c r="J83" s="67" t="n">
        <f aca="false">G83*3.8235866717</f>
        <v>88610990.3285808</v>
      </c>
      <c r="K83" s="9"/>
      <c r="L83" s="67"/>
      <c r="M83" s="67" t="n">
        <f aca="false">F83*2.511711692</f>
        <v>295300.696226077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low_SIPA_income!B77</f>
        <v>26917479.3403708</v>
      </c>
      <c r="F84" s="163" t="n">
        <f aca="false">low_SIPA_income!I77</f>
        <v>120179.521354658</v>
      </c>
      <c r="G84" s="67" t="n">
        <f aca="false">E84-F84*0.7</f>
        <v>26833353.6754226</v>
      </c>
      <c r="H84" s="67"/>
      <c r="I84" s="67"/>
      <c r="J84" s="67" t="n">
        <f aca="false">G84*3.8235866717</f>
        <v>102599653.470358</v>
      </c>
      <c r="K84" s="9"/>
      <c r="L84" s="67"/>
      <c r="M84" s="67" t="n">
        <f aca="false">F84*2.511711692</f>
        <v>301856.308925458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low_SIPA_income!B78</f>
        <v>23463748.3499383</v>
      </c>
      <c r="F85" s="161" t="n">
        <f aca="false">low_SIPA_income!I78</f>
        <v>117233.447557696</v>
      </c>
      <c r="G85" s="8" t="n">
        <f aca="false">E85-F85*0.7</f>
        <v>23381684.9366479</v>
      </c>
      <c r="H85" s="8"/>
      <c r="I85" s="8"/>
      <c r="J85" s="8" t="n">
        <f aca="false">G85*3.8235866717</f>
        <v>89401898.8856555</v>
      </c>
      <c r="K85" s="6"/>
      <c r="L85" s="8"/>
      <c r="M85" s="8" t="n">
        <f aca="false">F85*2.511711692</f>
        <v>294456.620924133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low_SIPA_income!B79</f>
        <v>26877689.718524</v>
      </c>
      <c r="F86" s="163" t="n">
        <f aca="false">low_SIPA_income!I79</f>
        <v>116865.620419535</v>
      </c>
      <c r="G86" s="67" t="n">
        <f aca="false">E86-F86*0.7</f>
        <v>26795883.7842303</v>
      </c>
      <c r="H86" s="67"/>
      <c r="I86" s="67"/>
      <c r="J86" s="67" t="n">
        <f aca="false">G86*3.8235866717</f>
        <v>102456384.093805</v>
      </c>
      <c r="K86" s="9"/>
      <c r="L86" s="67"/>
      <c r="M86" s="67" t="n">
        <f aca="false">F86*2.511711692</f>
        <v>293532.74520058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low_SIPA_income!B80</f>
        <v>23411537.2058028</v>
      </c>
      <c r="F87" s="163" t="n">
        <f aca="false">low_SIPA_income!I80</f>
        <v>122011.671260234</v>
      </c>
      <c r="G87" s="67" t="n">
        <f aca="false">E87-F87*0.7</f>
        <v>23326129.0359207</v>
      </c>
      <c r="H87" s="67"/>
      <c r="I87" s="67"/>
      <c r="J87" s="67" t="n">
        <f aca="false">G87*3.8235866717</f>
        <v>89189476.0841007</v>
      </c>
      <c r="K87" s="9"/>
      <c r="L87" s="67"/>
      <c r="M87" s="67" t="n">
        <f aca="false">F87*2.511711692</f>
        <v>306458.141264791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low_SIPA_income!B81</f>
        <v>26988144.3716522</v>
      </c>
      <c r="F88" s="163" t="n">
        <f aca="false">low_SIPA_income!I81</f>
        <v>121801.40052756</v>
      </c>
      <c r="G88" s="67" t="n">
        <f aca="false">E88-F88*0.7</f>
        <v>26902883.3912829</v>
      </c>
      <c r="H88" s="67"/>
      <c r="I88" s="67"/>
      <c r="J88" s="67" t="n">
        <f aca="false">G88*3.8235866717</f>
        <v>102865506.365209</v>
      </c>
      <c r="K88" s="9"/>
      <c r="L88" s="67"/>
      <c r="M88" s="67" t="n">
        <f aca="false">F88*2.511711692</f>
        <v>305930.001807047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low_SIPA_income!B82</f>
        <v>23538187.1250808</v>
      </c>
      <c r="F89" s="161" t="n">
        <f aca="false">low_SIPA_income!I82</f>
        <v>121704.533174449</v>
      </c>
      <c r="G89" s="8" t="n">
        <f aca="false">E89-F89*0.7</f>
        <v>23452993.9518587</v>
      </c>
      <c r="H89" s="8"/>
      <c r="I89" s="8"/>
      <c r="J89" s="8" t="n">
        <f aca="false">G89*3.8235866717</f>
        <v>89674555.0857875</v>
      </c>
      <c r="K89" s="6"/>
      <c r="L89" s="8"/>
      <c r="M89" s="8" t="n">
        <f aca="false">F89*2.511711692</f>
        <v>305686.698943666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low_SIPA_income!B83</f>
        <v>27164807.2195086</v>
      </c>
      <c r="F90" s="163" t="n">
        <f aca="false">low_SIPA_income!I83</f>
        <v>118593.422900914</v>
      </c>
      <c r="G90" s="67" t="n">
        <f aca="false">E90-F90*0.7</f>
        <v>27081791.823478</v>
      </c>
      <c r="H90" s="67"/>
      <c r="I90" s="67"/>
      <c r="J90" s="67" t="n">
        <f aca="false">G90*3.8235866717</f>
        <v>103549578.262004</v>
      </c>
      <c r="K90" s="9"/>
      <c r="L90" s="67"/>
      <c r="M90" s="67" t="n">
        <f aca="false">F90*2.511711692</f>
        <v>297872.486894526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low_SIPA_income!B84</f>
        <v>23708893.5066955</v>
      </c>
      <c r="F91" s="163" t="n">
        <f aca="false">low_SIPA_income!I84</f>
        <v>121303.89602513</v>
      </c>
      <c r="G91" s="67" t="n">
        <f aca="false">E91-F91*0.7</f>
        <v>23623980.7794779</v>
      </c>
      <c r="H91" s="67"/>
      <c r="I91" s="67"/>
      <c r="J91" s="67" t="n">
        <f aca="false">G91*3.8235866717</f>
        <v>90328338.0409085</v>
      </c>
      <c r="K91" s="9"/>
      <c r="L91" s="67"/>
      <c r="M91" s="67" t="n">
        <f aca="false">F91*2.511711692</f>
        <v>304680.413931471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low_SIPA_income!B85</f>
        <v>27356706.7422669</v>
      </c>
      <c r="F92" s="163" t="n">
        <f aca="false">low_SIPA_income!I85</f>
        <v>118085.338330983</v>
      </c>
      <c r="G92" s="67" t="n">
        <f aca="false">E92-F92*0.7</f>
        <v>27274047.0054352</v>
      </c>
      <c r="H92" s="67"/>
      <c r="I92" s="67"/>
      <c r="J92" s="67" t="n">
        <f aca="false">G92*3.8235866717</f>
        <v>104284682.613302</v>
      </c>
      <c r="K92" s="9"/>
      <c r="L92" s="67"/>
      <c r="M92" s="67" t="n">
        <f aca="false">F92*2.511711692</f>
        <v>296596.324939706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low_SIPA_income!B86</f>
        <v>23916138.2302627</v>
      </c>
      <c r="F93" s="161" t="n">
        <f aca="false">low_SIPA_income!I86</f>
        <v>118267.270882434</v>
      </c>
      <c r="G93" s="8" t="n">
        <f aca="false">E93-F93*0.7</f>
        <v>23833351.1406449</v>
      </c>
      <c r="H93" s="8"/>
      <c r="I93" s="8"/>
      <c r="J93" s="8" t="n">
        <f aca="false">G93*3.8235866717</f>
        <v>91128883.763316</v>
      </c>
      <c r="K93" s="6"/>
      <c r="L93" s="8"/>
      <c r="M93" s="8" t="n">
        <f aca="false">F93*2.511711692</f>
        <v>297053.28705634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low_SIPA_income!B87</f>
        <v>27752707.340431</v>
      </c>
      <c r="F94" s="163" t="n">
        <f aca="false">low_SIPA_income!I87</f>
        <v>117845.251422868</v>
      </c>
      <c r="G94" s="67" t="n">
        <f aca="false">E94-F94*0.7</f>
        <v>27670215.664435</v>
      </c>
      <c r="H94" s="67"/>
      <c r="I94" s="67"/>
      <c r="J94" s="67" t="n">
        <f aca="false">G94*3.8235866717</f>
        <v>105799467.817598</v>
      </c>
      <c r="K94" s="9"/>
      <c r="L94" s="67"/>
      <c r="M94" s="67" t="n">
        <f aca="false">F94*2.511711692</f>
        <v>295993.295845497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low_SIPA_income!B88</f>
        <v>24028057.18998</v>
      </c>
      <c r="F95" s="163" t="n">
        <f aca="false">low_SIPA_income!I88</f>
        <v>120211.541825227</v>
      </c>
      <c r="G95" s="67" t="n">
        <f aca="false">E95-F95*0.7</f>
        <v>23943909.1107024</v>
      </c>
      <c r="H95" s="67"/>
      <c r="I95" s="67"/>
      <c r="J95" s="67" t="n">
        <f aca="false">G95*3.8235866717</f>
        <v>91551611.7440778</v>
      </c>
      <c r="K95" s="9"/>
      <c r="L95" s="67"/>
      <c r="M95" s="67" t="n">
        <f aca="false">F95*2.511711692</f>
        <v>301936.735115768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low_SIPA_income!B89</f>
        <v>27694406.1227689</v>
      </c>
      <c r="F96" s="163" t="n">
        <f aca="false">low_SIPA_income!I89</f>
        <v>123310.333512993</v>
      </c>
      <c r="G96" s="67" t="n">
        <f aca="false">E96-F96*0.7</f>
        <v>27608088.8893098</v>
      </c>
      <c r="H96" s="67"/>
      <c r="I96" s="67"/>
      <c r="J96" s="67" t="n">
        <f aca="false">G96*3.8235866717</f>
        <v>105561920.708274</v>
      </c>
      <c r="K96" s="9"/>
      <c r="L96" s="67"/>
      <c r="M96" s="67" t="n">
        <f aca="false">F96*2.511711692</f>
        <v>309720.006429003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low_SIPA_income!B90</f>
        <v>24109200.0069002</v>
      </c>
      <c r="F97" s="161" t="n">
        <f aca="false">low_SIPA_income!I90</f>
        <v>120364.065503198</v>
      </c>
      <c r="G97" s="8" t="n">
        <f aca="false">E97-F97*0.7</f>
        <v>24024945.161048</v>
      </c>
      <c r="H97" s="8"/>
      <c r="I97" s="8"/>
      <c r="J97" s="8" t="n">
        <f aca="false">G97*3.8235866717</f>
        <v>91861460.1061064</v>
      </c>
      <c r="K97" s="6"/>
      <c r="L97" s="8"/>
      <c r="M97" s="8" t="n">
        <f aca="false">F97*2.511711692</f>
        <v>302319.830621036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low_SIPA_income!B91</f>
        <v>27876583.6359848</v>
      </c>
      <c r="F98" s="163" t="n">
        <f aca="false">low_SIPA_income!I91</f>
        <v>116915.819370701</v>
      </c>
      <c r="G98" s="67" t="n">
        <f aca="false">E98-F98*0.7</f>
        <v>27794742.5624253</v>
      </c>
      <c r="H98" s="67"/>
      <c r="I98" s="67"/>
      <c r="J98" s="67" t="n">
        <f aca="false">G98*3.8235866717</f>
        <v>106275607.205022</v>
      </c>
      <c r="K98" s="9"/>
      <c r="L98" s="67"/>
      <c r="M98" s="67" t="n">
        <f aca="false">F98*2.511711692</f>
        <v>293658.83049315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low_SIPA_income!B92</f>
        <v>24313173.5793357</v>
      </c>
      <c r="F99" s="163" t="n">
        <f aca="false">low_SIPA_income!I92</f>
        <v>126710.524545708</v>
      </c>
      <c r="G99" s="67" t="n">
        <f aca="false">E99-F99*0.7</f>
        <v>24224476.2121537</v>
      </c>
      <c r="H99" s="67"/>
      <c r="I99" s="67"/>
      <c r="J99" s="67" t="n">
        <f aca="false">G99*3.8235866717</f>
        <v>92624384.3737047</v>
      </c>
      <c r="K99" s="9"/>
      <c r="L99" s="67"/>
      <c r="M99" s="67" t="n">
        <f aca="false">F99*2.511711692</f>
        <v>318260.306000907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low_SIPA_income!B93</f>
        <v>27725820.2813054</v>
      </c>
      <c r="F100" s="163" t="n">
        <f aca="false">low_SIPA_income!I93</f>
        <v>129957.594747597</v>
      </c>
      <c r="G100" s="67" t="n">
        <f aca="false">E100-F100*0.7</f>
        <v>27634849.9649821</v>
      </c>
      <c r="H100" s="67"/>
      <c r="I100" s="67"/>
      <c r="J100" s="67" t="n">
        <f aca="false">G100*3.8235866717</f>
        <v>105664244.000535</v>
      </c>
      <c r="K100" s="9"/>
      <c r="L100" s="67"/>
      <c r="M100" s="67" t="n">
        <f aca="false">F100*2.511711692</f>
        <v>326416.010191736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low_SIPA_income!B94</f>
        <v>24307607.9404068</v>
      </c>
      <c r="F101" s="161" t="n">
        <f aca="false">low_SIPA_income!I94</f>
        <v>123450.261927759</v>
      </c>
      <c r="G101" s="8" t="n">
        <f aca="false">E101-F101*0.7</f>
        <v>24221192.7570573</v>
      </c>
      <c r="H101" s="8"/>
      <c r="I101" s="8"/>
      <c r="J101" s="8" t="n">
        <f aca="false">G101*3.8235866717</f>
        <v>92611829.798561</v>
      </c>
      <c r="K101" s="6"/>
      <c r="L101" s="8"/>
      <c r="M101" s="8" t="n">
        <f aca="false">F101*2.511711692</f>
        <v>310071.466264416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low_SIPA_income!B95</f>
        <v>28086033.1720128</v>
      </c>
      <c r="F102" s="163" t="n">
        <f aca="false">low_SIPA_income!I95</f>
        <v>126284.023184672</v>
      </c>
      <c r="G102" s="67" t="n">
        <f aca="false">E102-F102*0.7</f>
        <v>27997634.3557836</v>
      </c>
      <c r="H102" s="67"/>
      <c r="I102" s="67"/>
      <c r="J102" s="67" t="n">
        <f aca="false">G102*3.8235866717</f>
        <v>107051381.561904</v>
      </c>
      <c r="K102" s="9"/>
      <c r="L102" s="67"/>
      <c r="M102" s="67" t="n">
        <f aca="false">F102*2.511711692</f>
        <v>317189.05754574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low_SIPA_income!B96</f>
        <v>24413139.6683062</v>
      </c>
      <c r="F103" s="163" t="n">
        <f aca="false">low_SIPA_income!I96</f>
        <v>125320.01033154</v>
      </c>
      <c r="G103" s="67" t="n">
        <f aca="false">E103-F103*0.7</f>
        <v>24325415.6610741</v>
      </c>
      <c r="H103" s="67"/>
      <c r="I103" s="67"/>
      <c r="J103" s="67" t="n">
        <f aca="false">G103*3.8235866717</f>
        <v>93010335.1052453</v>
      </c>
      <c r="K103" s="9"/>
      <c r="L103" s="67"/>
      <c r="M103" s="67" t="n">
        <f aca="false">F103*2.511711692</f>
        <v>314767.73519129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low_SIPA_income!B97</f>
        <v>28150696.4299957</v>
      </c>
      <c r="F104" s="163" t="n">
        <f aca="false">low_SIPA_income!I97</f>
        <v>124044.016917881</v>
      </c>
      <c r="G104" s="67" t="n">
        <f aca="false">E104-F104*0.7</f>
        <v>28063865.6181532</v>
      </c>
      <c r="H104" s="67"/>
      <c r="I104" s="67"/>
      <c r="J104" s="67" t="n">
        <f aca="false">G104*3.8235866717</f>
        <v>107304622.53395</v>
      </c>
      <c r="K104" s="9"/>
      <c r="L104" s="67"/>
      <c r="M104" s="67" t="n">
        <f aca="false">F104*2.511711692</f>
        <v>311562.807615287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low_SIPA_income!B98</f>
        <v>24711019.603324</v>
      </c>
      <c r="F105" s="161" t="n">
        <f aca="false">low_SIPA_income!I98</f>
        <v>124815.055238613</v>
      </c>
      <c r="G105" s="8" t="n">
        <f aca="false">E105-F105*0.7</f>
        <v>24623649.064657</v>
      </c>
      <c r="H105" s="8"/>
      <c r="I105" s="8"/>
      <c r="J105" s="8" t="n">
        <f aca="false">G105*3.8235866717</f>
        <v>94150656.3722407</v>
      </c>
      <c r="K105" s="6"/>
      <c r="L105" s="8"/>
      <c r="M105" s="8" t="n">
        <f aca="false">F105*2.511711692</f>
        <v>313499.43358045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low_SIPA_income!B99</f>
        <v>28508037.6868605</v>
      </c>
      <c r="F106" s="163" t="n">
        <f aca="false">low_SIPA_income!I99</f>
        <v>124454.155948397</v>
      </c>
      <c r="G106" s="67" t="n">
        <f aca="false">E106-F106*0.7</f>
        <v>28420919.7776966</v>
      </c>
      <c r="H106" s="67"/>
      <c r="I106" s="67"/>
      <c r="J106" s="67" t="n">
        <f aca="false">G106*3.8235866717</f>
        <v>108669850.059456</v>
      </c>
      <c r="K106" s="9"/>
      <c r="L106" s="67"/>
      <c r="M106" s="67" t="n">
        <f aca="false">F106*2.511711692</f>
        <v>312592.95861358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low_SIPA_income!B100</f>
        <v>24968029.2663698</v>
      </c>
      <c r="F107" s="163" t="n">
        <f aca="false">low_SIPA_income!I100</f>
        <v>121077.791905038</v>
      </c>
      <c r="G107" s="67" t="n">
        <f aca="false">E107-F107*0.7</f>
        <v>24883274.8120363</v>
      </c>
      <c r="H107" s="67"/>
      <c r="I107" s="67"/>
      <c r="J107" s="67" t="n">
        <f aca="false">G107*3.8235866717</f>
        <v>95143357.9195503</v>
      </c>
      <c r="K107" s="9"/>
      <c r="L107" s="67"/>
      <c r="M107" s="67" t="n">
        <f aca="false">F107*2.511711692</f>
        <v>304112.505569427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low_SIPA_income!B101</f>
        <v>28801607.7588004</v>
      </c>
      <c r="F108" s="163" t="n">
        <f aca="false">low_SIPA_income!I101</f>
        <v>125337.250724419</v>
      </c>
      <c r="G108" s="67" t="n">
        <f aca="false">E108-F108*0.7</f>
        <v>28713871.6832933</v>
      </c>
      <c r="H108" s="67"/>
      <c r="I108" s="67"/>
      <c r="J108" s="67" t="n">
        <f aca="false">G108*3.8235866717</f>
        <v>109789977.061144</v>
      </c>
      <c r="K108" s="9"/>
      <c r="L108" s="67"/>
      <c r="M108" s="67" t="n">
        <f aca="false">F108*2.511711692</f>
        <v>314811.038087659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low_SIPA_income!B102</f>
        <v>25203207.8987779</v>
      </c>
      <c r="F109" s="161" t="n">
        <f aca="false">low_SIPA_income!I102</f>
        <v>125246.010781129</v>
      </c>
      <c r="G109" s="8" t="n">
        <f aca="false">E109-F109*0.7</f>
        <v>25115535.6912312</v>
      </c>
      <c r="H109" s="8"/>
      <c r="I109" s="8"/>
      <c r="J109" s="8" t="n">
        <f aca="false">G109*3.8235866717</f>
        <v>96031427.5215971</v>
      </c>
      <c r="K109" s="6"/>
      <c r="L109" s="8"/>
      <c r="M109" s="8" t="n">
        <f aca="false">F109*2.511711692</f>
        <v>314581.86965532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low_SIPA_income!B103</f>
        <v>29053616.3142554</v>
      </c>
      <c r="F110" s="163" t="n">
        <f aca="false">low_SIPA_income!I103</f>
        <v>127095.065069788</v>
      </c>
      <c r="G110" s="67" t="n">
        <f aca="false">E110-F110*0.7</f>
        <v>28964649.7687066</v>
      </c>
      <c r="H110" s="67"/>
      <c r="I110" s="67"/>
      <c r="J110" s="67" t="n">
        <f aca="false">G110*3.8235866717</f>
        <v>110748848.806085</v>
      </c>
      <c r="K110" s="9"/>
      <c r="L110" s="67"/>
      <c r="M110" s="67" t="n">
        <f aca="false">F110*2.511711692</f>
        <v>319226.160931287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low_SIPA_income!B104</f>
        <v>25291706.5133107</v>
      </c>
      <c r="F111" s="163" t="n">
        <f aca="false">low_SIPA_income!I104</f>
        <v>127294.382312343</v>
      </c>
      <c r="G111" s="67" t="n">
        <f aca="false">E111-F111*0.7</f>
        <v>25202600.4456921</v>
      </c>
      <c r="H111" s="67"/>
      <c r="I111" s="67"/>
      <c r="J111" s="67" t="n">
        <f aca="false">G111*3.8235866717</f>
        <v>96364327.1563288</v>
      </c>
      <c r="K111" s="9"/>
      <c r="L111" s="67"/>
      <c r="M111" s="67" t="n">
        <f aca="false">F111*2.511711692</f>
        <v>319726.788379829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low_SIPA_income!B105</f>
        <v>29243694.4645746</v>
      </c>
      <c r="F112" s="163" t="n">
        <f aca="false">low_SIPA_income!I105</f>
        <v>131194.539479762</v>
      </c>
      <c r="G112" s="67" t="n">
        <f aca="false">E112-F112*0.7</f>
        <v>29151858.2869388</v>
      </c>
      <c r="H112" s="67"/>
      <c r="I112" s="67"/>
      <c r="J112" s="67" t="n">
        <f aca="false">G112*3.8235866717</f>
        <v>111464656.801226</v>
      </c>
      <c r="K112" s="9"/>
      <c r="L112" s="67"/>
      <c r="M112" s="67" t="n">
        <f aca="false">F112*2.511711692</f>
        <v>329522.858737874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65" zoomScaleNormal="65" zoomScalePageLayoutView="100" workbookViewId="0">
      <selection pane="topLeft" activeCell="E9" activeCellId="0" sqref="E9"/>
    </sheetView>
  </sheetViews>
  <sheetFormatPr defaultColWidth="9.28906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high_SIPA_income!B2</f>
        <v>18034497.499367</v>
      </c>
      <c r="F9" s="161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3" t="n">
        <f aca="false">high_SIPA_income!B3</f>
        <v>22385764.1527932</v>
      </c>
      <c r="F10" s="163" t="n">
        <f aca="false">high_SIPA_income!I3</f>
        <v>137545.195244366</v>
      </c>
      <c r="G10" s="67" t="n">
        <f aca="false">E10-F10*0.7</f>
        <v>22289482.5161221</v>
      </c>
      <c r="H10" s="67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3" t="n">
        <f aca="false">high_SIPA_income!B4</f>
        <v>20234056.7711665</v>
      </c>
      <c r="F11" s="163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3" t="n">
        <f aca="false">high_SIPA_income!B5</f>
        <v>23483163.7309384</v>
      </c>
      <c r="F12" s="163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high_SIPA_income!B6</f>
        <v>19146816.254714</v>
      </c>
      <c r="F13" s="161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high_SIPA_income!B7</f>
        <v>21810280.3571705</v>
      </c>
      <c r="F14" s="163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high_SIPA_income!B8</f>
        <v>18980756.5787828</v>
      </c>
      <c r="F15" s="163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high_SIPA_income!B9</f>
        <v>22397188.7827913</v>
      </c>
      <c r="F16" s="163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high_SIPA_income!B10</f>
        <v>19615633.2382376</v>
      </c>
      <c r="F17" s="161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high_SIPA_income!B11</f>
        <v>23378790.7203935</v>
      </c>
      <c r="F18" s="163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high_SIPA_income!B12</f>
        <v>20578914.6776703</v>
      </c>
      <c r="F19" s="163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high_SIPA_income!B13</f>
        <v>24419598.4120469</v>
      </c>
      <c r="F20" s="163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high_SIPA_income!B14</f>
        <v>19446933.4382352</v>
      </c>
      <c r="F21" s="161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high_SIPA_income!B15</f>
        <v>21970032.2997489</v>
      </c>
      <c r="F22" s="163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high_SIPA_income!B16</f>
        <v>18061907.8282328</v>
      </c>
      <c r="F23" s="163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high_SIPA_income!B17</f>
        <v>19818011.5998267</v>
      </c>
      <c r="F24" s="163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high_SIPA_income!B18</f>
        <v>15851385.0013307</v>
      </c>
      <c r="F25" s="161" t="n">
        <f aca="false">high_SIPA_income!I18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high_SIPA_income!B19</f>
        <v>18844983.0549242</v>
      </c>
      <c r="F26" s="163" t="n">
        <f aca="false">high_SIPA_income!I19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high_SIPA_income!B20</f>
        <v>15710193.8603896</v>
      </c>
      <c r="F27" s="163" t="n">
        <f aca="false">high_SIPA_income!I20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high_SIPA_income!B21</f>
        <v>17902042.2470529</v>
      </c>
      <c r="F28" s="163" t="n">
        <f aca="false">high_SIPA_income!I21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high_SIPA_income!B22</f>
        <v>16312473.6921639</v>
      </c>
      <c r="F29" s="161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high_SIPA_income!B23</f>
        <v>18377075.255703</v>
      </c>
      <c r="F30" s="163" t="n">
        <f aca="false">high_SIPA_income!I23</f>
        <v>82723.7607858221</v>
      </c>
      <c r="G30" s="67" t="n">
        <f aca="false">E30-F30*0.7</f>
        <v>18319168.6231529</v>
      </c>
      <c r="H30" s="67"/>
      <c r="I30" s="67"/>
      <c r="J30" s="67" t="n">
        <f aca="false">G30*3.8235866717</f>
        <v>70044928.9841124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high_SIPA_income!B24</f>
        <v>15775021.9172388</v>
      </c>
      <c r="F31" s="163" t="n">
        <f aca="false">high_SIPA_income!I24</f>
        <v>82597.8515484315</v>
      </c>
      <c r="G31" s="67" t="n">
        <f aca="false">E31-F31*0.7</f>
        <v>15717203.4211549</v>
      </c>
      <c r="H31" s="67"/>
      <c r="I31" s="67"/>
      <c r="J31" s="67" t="n">
        <f aca="false">G31*3.8235866717</f>
        <v>60096089.5175256</v>
      </c>
      <c r="K31" s="9"/>
      <c r="L31" s="67"/>
      <c r="M31" s="67" t="n">
        <f aca="false">F31*2.511711692</f>
        <v>207461.989468276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high_SIPA_income!B25</f>
        <v>18919348.4659527</v>
      </c>
      <c r="F32" s="163" t="n">
        <f aca="false">high_SIPA_income!I25</f>
        <v>86777.8992136616</v>
      </c>
      <c r="G32" s="67" t="n">
        <f aca="false">E32-F32*0.7</f>
        <v>18858603.9365032</v>
      </c>
      <c r="H32" s="67"/>
      <c r="I32" s="67"/>
      <c r="J32" s="67" t="n">
        <f aca="false">G32*3.8235866717</f>
        <v>72107506.6584826</v>
      </c>
      <c r="K32" s="9"/>
      <c r="L32" s="67"/>
      <c r="M32" s="67" t="n">
        <f aca="false">F32*2.511711692</f>
        <v>217961.064062151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high_SIPA_income!B26</f>
        <v>16709532.5897702</v>
      </c>
      <c r="F33" s="161" t="n">
        <f aca="false">high_SIPA_income!I26</f>
        <v>94231.6855718967</v>
      </c>
      <c r="G33" s="8" t="n">
        <f aca="false">E33-F33*0.7</f>
        <v>16643570.4098699</v>
      </c>
      <c r="H33" s="8"/>
      <c r="I33" s="8"/>
      <c r="J33" s="8" t="n">
        <f aca="false">G33*3.8235866717</f>
        <v>63638133.9886791</v>
      </c>
      <c r="K33" s="6"/>
      <c r="L33" s="8"/>
      <c r="M33" s="8" t="n">
        <f aca="false">F33*2.511711692</f>
        <v>236682.826407801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high_SIPA_income!B27</f>
        <v>19834627.7426881</v>
      </c>
      <c r="F34" s="163" t="n">
        <f aca="false">high_SIPA_income!I27</f>
        <v>97938.7741283919</v>
      </c>
      <c r="G34" s="67" t="n">
        <f aca="false">E34-F34*0.7</f>
        <v>19766070.6007983</v>
      </c>
      <c r="H34" s="67"/>
      <c r="I34" s="67"/>
      <c r="J34" s="67" t="n">
        <f aca="false">G34*3.8235866717</f>
        <v>75577284.1010934</v>
      </c>
      <c r="K34" s="9"/>
      <c r="L34" s="67"/>
      <c r="M34" s="67" t="n">
        <f aca="false">F34*2.511711692</f>
        <v>245993.964078429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high_SIPA_income!B28</f>
        <v>17854384.7965126</v>
      </c>
      <c r="F35" s="163" t="n">
        <f aca="false">high_SIPA_income!I28</f>
        <v>104438.125423359</v>
      </c>
      <c r="G35" s="67" t="n">
        <f aca="false">E35-F35*0.7</f>
        <v>17781278.1087162</v>
      </c>
      <c r="H35" s="67"/>
      <c r="I35" s="67"/>
      <c r="J35" s="67" t="n">
        <f aca="false">G35*3.8235866717</f>
        <v>67988257.9822783</v>
      </c>
      <c r="K35" s="9"/>
      <c r="L35" s="67"/>
      <c r="M35" s="67" t="n">
        <f aca="false">F35*2.511711692</f>
        <v>262318.460716413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high_SIPA_income!B29</f>
        <v>21389720.8971657</v>
      </c>
      <c r="F36" s="163" t="n">
        <f aca="false">high_SIPA_income!I29</f>
        <v>104504.147291599</v>
      </c>
      <c r="G36" s="67" t="n">
        <f aca="false">E36-F36*0.7</f>
        <v>21316567.9940616</v>
      </c>
      <c r="H36" s="67"/>
      <c r="I36" s="67"/>
      <c r="J36" s="67" t="n">
        <f aca="false">G36*3.8235866717</f>
        <v>81505745.2684808</v>
      </c>
      <c r="K36" s="9"/>
      <c r="L36" s="67"/>
      <c r="M36" s="67" t="n">
        <f aca="false">F36*2.511711692</f>
        <v>262484.2886148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high_SIPA_income!B30</f>
        <v>18924756.4685297</v>
      </c>
      <c r="F37" s="161" t="n">
        <f aca="false">high_SIPA_income!I30</f>
        <v>109021.860548015</v>
      </c>
      <c r="G37" s="8" t="n">
        <f aca="false">E37-F37*0.7</f>
        <v>18848441.166146</v>
      </c>
      <c r="H37" s="8"/>
      <c r="I37" s="8"/>
      <c r="J37" s="8" t="n">
        <f aca="false">G37*3.8235866717</f>
        <v>72068648.4251976</v>
      </c>
      <c r="K37" s="6"/>
      <c r="L37" s="8"/>
      <c r="M37" s="8" t="n">
        <f aca="false">F37*2.511711692</f>
        <v>273831.481822042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high_SIPA_income!B31</f>
        <v>22693466.2016397</v>
      </c>
      <c r="F38" s="163" t="n">
        <f aca="false">high_SIPA_income!I31</f>
        <v>110038.725669982</v>
      </c>
      <c r="G38" s="67" t="n">
        <f aca="false">E38-F38*0.7</f>
        <v>22616439.0936707</v>
      </c>
      <c r="H38" s="67"/>
      <c r="I38" s="67"/>
      <c r="J38" s="67" t="n">
        <f aca="false">G38*3.8235866717</f>
        <v>86475915.0798741</v>
      </c>
      <c r="K38" s="9"/>
      <c r="L38" s="67"/>
      <c r="M38" s="67" t="n">
        <f aca="false">F38*2.511711692</f>
        <v>276385.553838074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high_SIPA_income!B32</f>
        <v>20007450.5255192</v>
      </c>
      <c r="F39" s="163" t="n">
        <f aca="false">high_SIPA_income!I32</f>
        <v>110939.005929219</v>
      </c>
      <c r="G39" s="67" t="n">
        <f aca="false">E39-F39*0.7</f>
        <v>19929793.2213688</v>
      </c>
      <c r="H39" s="67"/>
      <c r="I39" s="67"/>
      <c r="J39" s="67" t="n">
        <f aca="false">G39*3.8235866717</f>
        <v>76203291.7309626</v>
      </c>
      <c r="K39" s="9"/>
      <c r="L39" s="67"/>
      <c r="M39" s="67" t="n">
        <f aca="false">F39*2.511711692</f>
        <v>278646.798291277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high_SIPA_income!B33</f>
        <v>23593869.6808333</v>
      </c>
      <c r="F40" s="163" t="n">
        <f aca="false">high_SIPA_income!I33</f>
        <v>110691.202026969</v>
      </c>
      <c r="G40" s="67" t="n">
        <f aca="false">E40-F40*0.7</f>
        <v>23516385.8394144</v>
      </c>
      <c r="H40" s="67"/>
      <c r="I40" s="67"/>
      <c r="J40" s="67" t="n">
        <f aca="false">G40*3.8235866717</f>
        <v>89916939.4621396</v>
      </c>
      <c r="K40" s="9"/>
      <c r="L40" s="67"/>
      <c r="M40" s="67" t="n">
        <f aca="false">F40*2.511711692</f>
        <v>278024.386332671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high_SIPA_income!B34</f>
        <v>20762368.7158147</v>
      </c>
      <c r="F41" s="161" t="n">
        <f aca="false">high_SIPA_income!I34</f>
        <v>110855.609129363</v>
      </c>
      <c r="G41" s="8" t="n">
        <f aca="false">E41-F41*0.7</f>
        <v>20684769.7894241</v>
      </c>
      <c r="H41" s="8"/>
      <c r="I41" s="8"/>
      <c r="J41" s="8" t="n">
        <f aca="false">G41*3.8235866717</f>
        <v>79090010.0740248</v>
      </c>
      <c r="K41" s="6"/>
      <c r="L41" s="8"/>
      <c r="M41" s="8" t="n">
        <f aca="false">F41*2.511711692</f>
        <v>278437.329574002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high_SIPA_income!B35</f>
        <v>24258869.6221161</v>
      </c>
      <c r="F42" s="163" t="n">
        <f aca="false">high_SIPA_income!I35</f>
        <v>106845.113608997</v>
      </c>
      <c r="G42" s="67" t="n">
        <f aca="false">E42-F42*0.7</f>
        <v>24184078.0425898</v>
      </c>
      <c r="H42" s="67"/>
      <c r="I42" s="67"/>
      <c r="J42" s="67" t="n">
        <f aca="false">G42*3.8235866717</f>
        <v>92469918.4709989</v>
      </c>
      <c r="K42" s="9"/>
      <c r="L42" s="67"/>
      <c r="M42" s="67" t="n">
        <f aca="false">F42*2.511711692</f>
        <v>268364.121084786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high_SIPA_income!B36</f>
        <v>21244311.0263459</v>
      </c>
      <c r="F43" s="163" t="n">
        <f aca="false">high_SIPA_income!I36</f>
        <v>111213.005521983</v>
      </c>
      <c r="G43" s="67" t="n">
        <f aca="false">E43-F43*0.7</f>
        <v>21166461.9224805</v>
      </c>
      <c r="H43" s="67"/>
      <c r="I43" s="67"/>
      <c r="J43" s="67" t="n">
        <f aca="false">G43*3.8235866717</f>
        <v>80931801.6938419</v>
      </c>
      <c r="K43" s="9"/>
      <c r="L43" s="67"/>
      <c r="M43" s="67" t="n">
        <f aca="false">F43*2.511711692</f>
        <v>279335.006272024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high_SIPA_income!B37</f>
        <v>24803079.175769</v>
      </c>
      <c r="F44" s="163" t="n">
        <f aca="false">high_SIPA_income!I37</f>
        <v>110136.413801429</v>
      </c>
      <c r="G44" s="67" t="n">
        <f aca="false">E44-F44*0.7</f>
        <v>24725983.686108</v>
      </c>
      <c r="H44" s="67"/>
      <c r="I44" s="67"/>
      <c r="J44" s="67" t="n">
        <f aca="false">G44*3.8235866717</f>
        <v>94541941.666874</v>
      </c>
      <c r="K44" s="9"/>
      <c r="L44" s="67"/>
      <c r="M44" s="67" t="n">
        <f aca="false">F44*2.511711692</f>
        <v>276630.918259998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high_SIPA_income!B38</f>
        <v>21700347.9892866</v>
      </c>
      <c r="F45" s="161" t="n">
        <f aca="false">high_SIPA_income!I38</f>
        <v>107666.202616465</v>
      </c>
      <c r="G45" s="8" t="n">
        <f aca="false">E45-F45*0.7</f>
        <v>21624981.647455</v>
      </c>
      <c r="H45" s="8"/>
      <c r="I45" s="8"/>
      <c r="J45" s="8" t="n">
        <f aca="false">G45*3.8235866717</f>
        <v>82684991.6029662</v>
      </c>
      <c r="K45" s="6"/>
      <c r="L45" s="8"/>
      <c r="M45" s="8" t="n">
        <f aca="false">F45*2.511711692</f>
        <v>270426.459945017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high_SIPA_income!B39</f>
        <v>25279552.1270808</v>
      </c>
      <c r="F46" s="163" t="n">
        <f aca="false">high_SIPA_income!I39</f>
        <v>109064.920837839</v>
      </c>
      <c r="G46" s="67" t="n">
        <f aca="false">E46-F46*0.7</f>
        <v>25203206.6824943</v>
      </c>
      <c r="H46" s="67"/>
      <c r="I46" s="67"/>
      <c r="J46" s="67" t="n">
        <f aca="false">G46*3.8235866717</f>
        <v>96366645.1552855</v>
      </c>
      <c r="K46" s="9"/>
      <c r="L46" s="67"/>
      <c r="M46" s="67" t="n">
        <f aca="false">F46*2.511711692</f>
        <v>273939.636855455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high_SIPA_income!B40</f>
        <v>22146197.4096353</v>
      </c>
      <c r="F47" s="163" t="n">
        <f aca="false">high_SIPA_income!I40</f>
        <v>112490.625025617</v>
      </c>
      <c r="G47" s="67" t="n">
        <f aca="false">E47-F47*0.7</f>
        <v>22067453.9721174</v>
      </c>
      <c r="H47" s="67"/>
      <c r="I47" s="67"/>
      <c r="J47" s="67" t="n">
        <f aca="false">G47*3.8235866717</f>
        <v>84376822.8861413</v>
      </c>
      <c r="K47" s="9"/>
      <c r="L47" s="67"/>
      <c r="M47" s="67" t="n">
        <f aca="false">F47*2.511711692</f>
        <v>282544.018117229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high_SIPA_income!B41</f>
        <v>25839606.2455321</v>
      </c>
      <c r="F48" s="163" t="n">
        <f aca="false">high_SIPA_income!I41</f>
        <v>110685.355311709</v>
      </c>
      <c r="G48" s="67" t="n">
        <f aca="false">E48-F48*0.7</f>
        <v>25762126.4968139</v>
      </c>
      <c r="H48" s="67"/>
      <c r="I48" s="67"/>
      <c r="J48" s="67" t="n">
        <f aca="false">G48*3.8235866717</f>
        <v>98503723.5078671</v>
      </c>
      <c r="K48" s="9"/>
      <c r="L48" s="67"/>
      <c r="M48" s="67" t="n">
        <f aca="false">F48*2.511711692</f>
        <v>278009.701069593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high_SIPA_income!B42</f>
        <v>22558042.435178</v>
      </c>
      <c r="F49" s="161" t="n">
        <f aca="false">high_SIPA_income!I42</f>
        <v>109065.371611602</v>
      </c>
      <c r="G49" s="8" t="n">
        <f aca="false">E49-F49*0.7</f>
        <v>22481696.6750499</v>
      </c>
      <c r="H49" s="8"/>
      <c r="I49" s="8"/>
      <c r="J49" s="8" t="n">
        <f aca="false">G49*3.8235866717</f>
        <v>85960715.763923</v>
      </c>
      <c r="K49" s="6"/>
      <c r="L49" s="8"/>
      <c r="M49" s="8" t="n">
        <f aca="false">F49*2.511711692</f>
        <v>273940.769069186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high_SIPA_income!B43</f>
        <v>26168436.07138</v>
      </c>
      <c r="F50" s="163" t="n">
        <f aca="false">high_SIPA_income!I43</f>
        <v>112470.440015834</v>
      </c>
      <c r="G50" s="67" t="n">
        <f aca="false">E50-F50*0.7</f>
        <v>26089706.7633689</v>
      </c>
      <c r="H50" s="67"/>
      <c r="I50" s="67"/>
      <c r="J50" s="67" t="n">
        <f aca="false">G50*3.8235866717</f>
        <v>99756255.0489786</v>
      </c>
      <c r="K50" s="9"/>
      <c r="L50" s="67"/>
      <c r="M50" s="67" t="n">
        <f aca="false">F50*2.511711692</f>
        <v>282493.319192155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high_SIPA_income!B44</f>
        <v>23085486.6378478</v>
      </c>
      <c r="F51" s="163" t="n">
        <f aca="false">high_SIPA_income!I44</f>
        <v>112849.797857464</v>
      </c>
      <c r="G51" s="67" t="n">
        <f aca="false">E51-F51*0.7</f>
        <v>23006491.7793476</v>
      </c>
      <c r="H51" s="67"/>
      <c r="I51" s="67"/>
      <c r="J51" s="67" t="n">
        <f aca="false">G51*3.8235866717</f>
        <v>87967315.330089</v>
      </c>
      <c r="K51" s="9"/>
      <c r="L51" s="67"/>
      <c r="M51" s="67" t="n">
        <f aca="false">F51*2.511711692</f>
        <v>283446.156718429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high_SIPA_income!B45</f>
        <v>26815124.8545564</v>
      </c>
      <c r="F52" s="163" t="n">
        <f aca="false">high_SIPA_income!I45</f>
        <v>116039.546880071</v>
      </c>
      <c r="G52" s="67" t="n">
        <f aca="false">E52-F52*0.7</f>
        <v>26733897.1717404</v>
      </c>
      <c r="H52" s="67"/>
      <c r="I52" s="67"/>
      <c r="J52" s="67" t="n">
        <f aca="false">G52*3.8235866717</f>
        <v>102219372.908465</v>
      </c>
      <c r="K52" s="9"/>
      <c r="L52" s="67"/>
      <c r="M52" s="67" t="n">
        <f aca="false">F52*2.511711692</f>
        <v>291457.886633056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high_SIPA_income!B46</f>
        <v>23489228.7658677</v>
      </c>
      <c r="F53" s="161" t="n">
        <f aca="false">high_SIPA_income!I46</f>
        <v>115954.002525439</v>
      </c>
      <c r="G53" s="8" t="n">
        <f aca="false">E53-F53*0.7</f>
        <v>23408060.9640999</v>
      </c>
      <c r="H53" s="8"/>
      <c r="I53" s="8"/>
      <c r="J53" s="8" t="n">
        <f aca="false">G53*3.8235866717</f>
        <v>89502749.9126734</v>
      </c>
      <c r="K53" s="6"/>
      <c r="L53" s="8"/>
      <c r="M53" s="8" t="n">
        <f aca="false">F53*2.511711692</f>
        <v>291243.023877342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high_SIPA_income!B47</f>
        <v>27549160.2049461</v>
      </c>
      <c r="F54" s="163" t="n">
        <f aca="false">high_SIPA_income!I47</f>
        <v>110562.172373621</v>
      </c>
      <c r="G54" s="67" t="n">
        <f aca="false">E54-F54*0.7</f>
        <v>27471766.6842845</v>
      </c>
      <c r="H54" s="67"/>
      <c r="I54" s="67"/>
      <c r="J54" s="67" t="n">
        <f aca="false">G54*3.8235866717</f>
        <v>105040680.942083</v>
      </c>
      <c r="K54" s="9"/>
      <c r="L54" s="67"/>
      <c r="M54" s="67" t="n">
        <f aca="false">F54*2.511711692</f>
        <v>277700.301043742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high_SIPA_income!B48</f>
        <v>24306755.9758326</v>
      </c>
      <c r="F55" s="163" t="n">
        <f aca="false">high_SIPA_income!I48</f>
        <v>113370.017350929</v>
      </c>
      <c r="G55" s="67" t="n">
        <f aca="false">E55-F55*0.7</f>
        <v>24227396.9636869</v>
      </c>
      <c r="H55" s="67"/>
      <c r="I55" s="67"/>
      <c r="J55" s="67" t="n">
        <f aca="false">G55*3.8235866717</f>
        <v>92635552.1203384</v>
      </c>
      <c r="K55" s="9"/>
      <c r="L55" s="67"/>
      <c r="M55" s="67" t="n">
        <f aca="false">F55*2.511711692</f>
        <v>284752.798102572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high_SIPA_income!B49</f>
        <v>28156247.1325275</v>
      </c>
      <c r="F56" s="163" t="n">
        <f aca="false">high_SIPA_income!I49</f>
        <v>113267.548688966</v>
      </c>
      <c r="G56" s="67" t="n">
        <f aca="false">E56-F56*0.7</f>
        <v>28076959.8484452</v>
      </c>
      <c r="H56" s="67"/>
      <c r="I56" s="67"/>
      <c r="J56" s="67" t="n">
        <f aca="false">G56*3.8235866717</f>
        <v>107354689.458371</v>
      </c>
      <c r="K56" s="9"/>
      <c r="L56" s="67"/>
      <c r="M56" s="67" t="n">
        <f aca="false">F56*2.511711692</f>
        <v>284495.426366255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high_SIPA_income!B50</f>
        <v>24686368.7033249</v>
      </c>
      <c r="F57" s="161" t="n">
        <f aca="false">high_SIPA_income!I50</f>
        <v>111052.609946847</v>
      </c>
      <c r="G57" s="8" t="n">
        <f aca="false">E57-F57*0.7</f>
        <v>24608631.8763622</v>
      </c>
      <c r="H57" s="8"/>
      <c r="I57" s="8"/>
      <c r="J57" s="8" t="n">
        <f aca="false">G57*3.8235866717</f>
        <v>94093236.8512301</v>
      </c>
      <c r="K57" s="6"/>
      <c r="L57" s="8"/>
      <c r="M57" s="8" t="n">
        <f aca="false">F57*2.511711692</f>
        <v>278932.13883061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high_SIPA_income!B51</f>
        <v>28529641.0184415</v>
      </c>
      <c r="F58" s="163" t="n">
        <f aca="false">high_SIPA_income!I51</f>
        <v>113785.908983286</v>
      </c>
      <c r="G58" s="67" t="n">
        <f aca="false">E58-F58*0.7</f>
        <v>28449990.8821532</v>
      </c>
      <c r="H58" s="67"/>
      <c r="I58" s="67"/>
      <c r="J58" s="67" t="n">
        <f aca="false">G58*3.8235866717</f>
        <v>108781005.946988</v>
      </c>
      <c r="K58" s="9"/>
      <c r="L58" s="67"/>
      <c r="M58" s="67" t="n">
        <f aca="false">F58*2.511711692</f>
        <v>285797.397978167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high_SIPA_income!B52</f>
        <v>25166598.2685916</v>
      </c>
      <c r="F59" s="163" t="n">
        <f aca="false">high_SIPA_income!I52</f>
        <v>115141.286286131</v>
      </c>
      <c r="G59" s="67" t="n">
        <f aca="false">E59-F59*0.7</f>
        <v>25085999.3681913</v>
      </c>
      <c r="H59" s="67"/>
      <c r="I59" s="67"/>
      <c r="J59" s="67" t="n">
        <f aca="false">G59*3.8235866717</f>
        <v>95918492.8304909</v>
      </c>
      <c r="K59" s="9"/>
      <c r="L59" s="67"/>
      <c r="M59" s="67" t="n">
        <f aca="false">F59*2.511711692</f>
        <v>289201.714996795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high_SIPA_income!B53</f>
        <v>29359082.4577285</v>
      </c>
      <c r="F60" s="163" t="n">
        <f aca="false">high_SIPA_income!I53</f>
        <v>117849.490403567</v>
      </c>
      <c r="G60" s="67" t="n">
        <f aca="false">E60-F60*0.7</f>
        <v>29276587.814446</v>
      </c>
      <c r="H60" s="67"/>
      <c r="I60" s="67"/>
      <c r="J60" s="67" t="n">
        <f aca="false">G60*3.8235866717</f>
        <v>111941570.960171</v>
      </c>
      <c r="K60" s="9"/>
      <c r="L60" s="67"/>
      <c r="M60" s="67" t="n">
        <f aca="false">F60*2.511711692</f>
        <v>296003.942942881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high_SIPA_income!B54</f>
        <v>25670984.5110418</v>
      </c>
      <c r="F61" s="161" t="n">
        <f aca="false">high_SIPA_income!I54</f>
        <v>118098.071661983</v>
      </c>
      <c r="G61" s="8" t="n">
        <f aca="false">E61-F61*0.7</f>
        <v>25588315.8608784</v>
      </c>
      <c r="H61" s="8"/>
      <c r="I61" s="8"/>
      <c r="J61" s="8" t="n">
        <f aca="false">G61*3.8235866717</f>
        <v>97839143.4769045</v>
      </c>
      <c r="K61" s="6"/>
      <c r="L61" s="8"/>
      <c r="M61" s="8" t="n">
        <f aca="false">F61*2.511711692</f>
        <v>296628.307396056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high_SIPA_income!B55</f>
        <v>29880229.7636787</v>
      </c>
      <c r="F62" s="163" t="n">
        <f aca="false">high_SIPA_income!I55</f>
        <v>117440.089587233</v>
      </c>
      <c r="G62" s="67" t="n">
        <f aca="false">E62-F62*0.7</f>
        <v>29798021.7009676</v>
      </c>
      <c r="H62" s="67"/>
      <c r="I62" s="67"/>
      <c r="J62" s="67" t="n">
        <f aca="false">G62*3.8235866717</f>
        <v>113935318.618847</v>
      </c>
      <c r="K62" s="9"/>
      <c r="L62" s="67"/>
      <c r="M62" s="67" t="n">
        <f aca="false">F62*2.511711692</f>
        <v>294975.646125782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high_SIPA_income!B56</f>
        <v>26383161.0167394</v>
      </c>
      <c r="F63" s="163" t="n">
        <f aca="false">high_SIPA_income!I56</f>
        <v>116476.02104002</v>
      </c>
      <c r="G63" s="67" t="n">
        <f aca="false">E63-F63*0.7</f>
        <v>26301627.8020114</v>
      </c>
      <c r="H63" s="67"/>
      <c r="I63" s="67"/>
      <c r="J63" s="67" t="n">
        <f aca="false">G63*3.8235866717</f>
        <v>100566553.507785</v>
      </c>
      <c r="K63" s="9"/>
      <c r="L63" s="67"/>
      <c r="M63" s="67" t="n">
        <f aca="false">F63*2.511711692</f>
        <v>292554.183883857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high_SIPA_income!B57</f>
        <v>30649741.4313447</v>
      </c>
      <c r="F64" s="163" t="n">
        <f aca="false">high_SIPA_income!I57</f>
        <v>119763.051296409</v>
      </c>
      <c r="G64" s="67" t="n">
        <f aca="false">E64-F64*0.7</f>
        <v>30565907.2954372</v>
      </c>
      <c r="H64" s="67"/>
      <c r="I64" s="67"/>
      <c r="J64" s="67" t="n">
        <f aca="false">G64*3.8235866717</f>
        <v>116871395.743252</v>
      </c>
      <c r="K64" s="9"/>
      <c r="L64" s="67"/>
      <c r="M64" s="67" t="n">
        <f aca="false">F64*2.511711692</f>
        <v>300810.256210786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high_SIPA_income!B58</f>
        <v>27081248.8087897</v>
      </c>
      <c r="F65" s="161" t="n">
        <f aca="false">high_SIPA_income!I58</f>
        <v>116100.088878022</v>
      </c>
      <c r="G65" s="8" t="n">
        <f aca="false">E65-F65*0.7</f>
        <v>26999978.7465751</v>
      </c>
      <c r="H65" s="8"/>
      <c r="I65" s="8"/>
      <c r="J65" s="8" t="n">
        <f aca="false">G65*3.8235866717</f>
        <v>103236758.871588</v>
      </c>
      <c r="K65" s="6"/>
      <c r="L65" s="8"/>
      <c r="M65" s="8" t="n">
        <f aca="false">F65*2.511711692</f>
        <v>291609.950677166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high_SIPA_income!B59</f>
        <v>31537256.4821118</v>
      </c>
      <c r="F66" s="163" t="n">
        <f aca="false">high_SIPA_income!I59</f>
        <v>114844.122537133</v>
      </c>
      <c r="G66" s="67" t="n">
        <f aca="false">E66-F66*0.7</f>
        <v>31456865.5963358</v>
      </c>
      <c r="H66" s="67"/>
      <c r="I66" s="67"/>
      <c r="J66" s="67" t="n">
        <f aca="false">G66*3.8235866717</f>
        <v>120278052.027608</v>
      </c>
      <c r="K66" s="9"/>
      <c r="L66" s="67"/>
      <c r="M66" s="67" t="n">
        <f aca="false">F66*2.511711692</f>
        <v>288455.325333998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high_SIPA_income!B60</f>
        <v>27510792.9199272</v>
      </c>
      <c r="F67" s="163" t="n">
        <f aca="false">high_SIPA_income!I60</f>
        <v>117823.987050804</v>
      </c>
      <c r="G67" s="67" t="n">
        <f aca="false">E67-F67*0.7</f>
        <v>27428316.1289916</v>
      </c>
      <c r="H67" s="67"/>
      <c r="I67" s="67"/>
      <c r="J67" s="67" t="n">
        <f aca="false">G67*3.8235866717</f>
        <v>104874543.977987</v>
      </c>
      <c r="K67" s="9"/>
      <c r="L67" s="67"/>
      <c r="M67" s="67" t="n">
        <f aca="false">F67*2.511711692</f>
        <v>295939.885873562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high_SIPA_income!B61</f>
        <v>31964819.9738117</v>
      </c>
      <c r="F68" s="163" t="n">
        <f aca="false">high_SIPA_income!I61</f>
        <v>120771.034909825</v>
      </c>
      <c r="G68" s="67" t="n">
        <f aca="false">E68-F68*0.7</f>
        <v>31880280.2493748</v>
      </c>
      <c r="H68" s="67"/>
      <c r="I68" s="67"/>
      <c r="J68" s="67" t="n">
        <f aca="false">G68*3.8235866717</f>
        <v>121897014.65157</v>
      </c>
      <c r="K68" s="9"/>
      <c r="L68" s="67"/>
      <c r="M68" s="67" t="n">
        <f aca="false">F68*2.511711692</f>
        <v>303342.020437947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high_SIPA_income!B62</f>
        <v>28176843.9959954</v>
      </c>
      <c r="F69" s="161" t="n">
        <f aca="false">high_SIPA_income!I62</f>
        <v>120079.638230608</v>
      </c>
      <c r="G69" s="8" t="n">
        <f aca="false">E69-F69*0.7</f>
        <v>28092788.249234</v>
      </c>
      <c r="H69" s="8"/>
      <c r="I69" s="8"/>
      <c r="J69" s="8" t="n">
        <f aca="false">G69*3.8235866717</f>
        <v>107415210.720662</v>
      </c>
      <c r="K69" s="6"/>
      <c r="L69" s="8"/>
      <c r="M69" s="8" t="n">
        <f aca="false">F69*2.511711692</f>
        <v>301605.431314948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high_SIPA_income!B63</f>
        <v>32697639.9196169</v>
      </c>
      <c r="F70" s="163" t="n">
        <f aca="false">high_SIPA_income!I63</f>
        <v>122766.865359494</v>
      </c>
      <c r="G70" s="67" t="n">
        <f aca="false">E70-F70*0.7</f>
        <v>32611703.1138653</v>
      </c>
      <c r="H70" s="67"/>
      <c r="I70" s="67"/>
      <c r="J70" s="67" t="n">
        <f aca="false">G70*3.8235866717</f>
        <v>124693673.367613</v>
      </c>
      <c r="K70" s="9"/>
      <c r="L70" s="67"/>
      <c r="M70" s="67" t="n">
        <f aca="false">F70*2.511711692</f>
        <v>308354.97111363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high_SIPA_income!B64</f>
        <v>28689093.8407134</v>
      </c>
      <c r="F71" s="163" t="n">
        <f aca="false">high_SIPA_income!I64</f>
        <v>122777.720832385</v>
      </c>
      <c r="G71" s="67" t="n">
        <f aca="false">E71-F71*0.7</f>
        <v>28603149.4361307</v>
      </c>
      <c r="H71" s="67"/>
      <c r="I71" s="67"/>
      <c r="J71" s="67" t="n">
        <f aca="false">G71*3.8235866717</f>
        <v>109366620.952633</v>
      </c>
      <c r="K71" s="9"/>
      <c r="L71" s="67"/>
      <c r="M71" s="67" t="n">
        <f aca="false">F71*2.511711692</f>
        <v>308382.236931812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high_SIPA_income!B65</f>
        <v>33149097.3394673</v>
      </c>
      <c r="F72" s="163" t="n">
        <f aca="false">high_SIPA_income!I65</f>
        <v>120953.181423312</v>
      </c>
      <c r="G72" s="67" t="n">
        <f aca="false">E72-F72*0.7</f>
        <v>33064430.112471</v>
      </c>
      <c r="H72" s="67"/>
      <c r="I72" s="67"/>
      <c r="J72" s="67" t="n">
        <f aca="false">G72*3.8235866717</f>
        <v>126424714.2854</v>
      </c>
      <c r="K72" s="9"/>
      <c r="L72" s="67"/>
      <c r="M72" s="67" t="n">
        <f aca="false">F72*2.511711692</f>
        <v>303799.519965529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high_SIPA_income!B66</f>
        <v>29307423.7244012</v>
      </c>
      <c r="F73" s="161" t="n">
        <f aca="false">high_SIPA_income!I66</f>
        <v>120671.741558982</v>
      </c>
      <c r="G73" s="8" t="n">
        <f aca="false">E73-F73*0.7</f>
        <v>29222953.50531</v>
      </c>
      <c r="H73" s="8"/>
      <c r="I73" s="8"/>
      <c r="J73" s="8" t="n">
        <f aca="false">G73*3.8235866717</f>
        <v>111736495.530612</v>
      </c>
      <c r="K73" s="6"/>
      <c r="L73" s="8"/>
      <c r="M73" s="8" t="n">
        <f aca="false">F73*2.511711692</f>
        <v>303092.624167697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high_SIPA_income!B67</f>
        <v>34218308.0540154</v>
      </c>
      <c r="F74" s="163" t="n">
        <f aca="false">high_SIPA_income!I67</f>
        <v>119275.146343457</v>
      </c>
      <c r="G74" s="67" t="n">
        <f aca="false">E74-F74*0.7</f>
        <v>34134815.451575</v>
      </c>
      <c r="H74" s="67"/>
      <c r="I74" s="67"/>
      <c r="J74" s="67" t="n">
        <f aca="false">G74*3.8235866717</f>
        <v>130517425.401581</v>
      </c>
      <c r="K74" s="9"/>
      <c r="L74" s="67"/>
      <c r="M74" s="67" t="n">
        <f aca="false">F74*2.511711692</f>
        <v>299584.779635871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high_SIPA_income!B68</f>
        <v>30107374.7866818</v>
      </c>
      <c r="F75" s="163" t="n">
        <f aca="false">high_SIPA_income!I68</f>
        <v>120653.702864919</v>
      </c>
      <c r="G75" s="67" t="n">
        <f aca="false">E75-F75*0.7</f>
        <v>30022917.1946764</v>
      </c>
      <c r="H75" s="67"/>
      <c r="I75" s="67"/>
      <c r="J75" s="67" t="n">
        <f aca="false">G75*3.8235866717</f>
        <v>114795226.031117</v>
      </c>
      <c r="K75" s="9"/>
      <c r="L75" s="67"/>
      <c r="M75" s="67" t="n">
        <f aca="false">F75*2.511711692</f>
        <v>303047.316168912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high_SIPA_income!B69</f>
        <v>34879723.8055522</v>
      </c>
      <c r="F76" s="163" t="n">
        <f aca="false">high_SIPA_income!I69</f>
        <v>120238.993340475</v>
      </c>
      <c r="G76" s="67" t="n">
        <f aca="false">E76-F76*0.7</f>
        <v>34795556.5102138</v>
      </c>
      <c r="H76" s="67"/>
      <c r="I76" s="67"/>
      <c r="J76" s="67" t="n">
        <f aca="false">G76*3.8235866717</f>
        <v>133043826.106838</v>
      </c>
      <c r="K76" s="9"/>
      <c r="L76" s="67"/>
      <c r="M76" s="67" t="n">
        <f aca="false">F76*2.511711692</f>
        <v>302005.68540758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high_SIPA_income!B70</f>
        <v>30545045.0101002</v>
      </c>
      <c r="F77" s="161" t="n">
        <f aca="false">high_SIPA_income!I70</f>
        <v>118664.857336054</v>
      </c>
      <c r="G77" s="8" t="n">
        <f aca="false">E77-F77*0.7</f>
        <v>30461979.609965</v>
      </c>
      <c r="H77" s="8"/>
      <c r="I77" s="8"/>
      <c r="J77" s="8" t="n">
        <f aca="false">G77*3.8235866717</f>
        <v>116474019.230259</v>
      </c>
      <c r="K77" s="6"/>
      <c r="L77" s="8"/>
      <c r="M77" s="8" t="n">
        <f aca="false">F77*2.511711692</f>
        <v>298051.909600479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high_SIPA_income!B71</f>
        <v>35222278.7368464</v>
      </c>
      <c r="F78" s="163" t="n">
        <f aca="false">high_SIPA_income!I71</f>
        <v>119785.964084534</v>
      </c>
      <c r="G78" s="67" t="n">
        <f aca="false">E78-F78*0.7</f>
        <v>35138428.5619872</v>
      </c>
      <c r="H78" s="67"/>
      <c r="I78" s="67"/>
      <c r="J78" s="67" t="n">
        <f aca="false">G78*3.8235866717</f>
        <v>134354827.114097</v>
      </c>
      <c r="K78" s="9"/>
      <c r="L78" s="67"/>
      <c r="M78" s="67" t="n">
        <f aca="false">F78*2.511711692</f>
        <v>300867.806528616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high_SIPA_income!B72</f>
        <v>30865885.2317664</v>
      </c>
      <c r="F79" s="163" t="n">
        <f aca="false">high_SIPA_income!I72</f>
        <v>121635.650853322</v>
      </c>
      <c r="G79" s="67" t="n">
        <f aca="false">E79-F79*0.7</f>
        <v>30780740.2761691</v>
      </c>
      <c r="H79" s="67"/>
      <c r="I79" s="67"/>
      <c r="J79" s="67" t="n">
        <f aca="false">G79*3.8235866717</f>
        <v>117692828.26502</v>
      </c>
      <c r="K79" s="9"/>
      <c r="L79" s="67"/>
      <c r="M79" s="67" t="n">
        <f aca="false">F79*2.511711692</f>
        <v>305513.686412319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high_SIPA_income!B73</f>
        <v>35769721.7225843</v>
      </c>
      <c r="F80" s="163" t="n">
        <f aca="false">high_SIPA_income!I73</f>
        <v>122963.785366038</v>
      </c>
      <c r="G80" s="67" t="n">
        <f aca="false">E80-F80*0.7</f>
        <v>35683647.0728281</v>
      </c>
      <c r="H80" s="67"/>
      <c r="I80" s="67"/>
      <c r="J80" s="67" t="n">
        <f aca="false">G80*3.8235866717</f>
        <v>136439517.345312</v>
      </c>
      <c r="K80" s="9"/>
      <c r="L80" s="67"/>
      <c r="M80" s="67" t="n">
        <f aca="false">F80*2.511711692</f>
        <v>308849.577396457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high_SIPA_income!B74</f>
        <v>31459470.6406559</v>
      </c>
      <c r="F81" s="161" t="n">
        <f aca="false">high_SIPA_income!I74</f>
        <v>123860.334856818</v>
      </c>
      <c r="G81" s="8" t="n">
        <f aca="false">E81-F81*0.7</f>
        <v>31372768.4062562</v>
      </c>
      <c r="H81" s="8"/>
      <c r="I81" s="8"/>
      <c r="J81" s="8" t="n">
        <f aca="false">G81*3.8235866717</f>
        <v>119956499.132492</v>
      </c>
      <c r="K81" s="6"/>
      <c r="L81" s="8"/>
      <c r="M81" s="8" t="n">
        <f aca="false">F81*2.511711692</f>
        <v>311101.451234906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high_SIPA_income!B75</f>
        <v>36527538.5588764</v>
      </c>
      <c r="F82" s="163" t="n">
        <f aca="false">high_SIPA_income!I75</f>
        <v>122698.435421961</v>
      </c>
      <c r="G82" s="67" t="n">
        <f aca="false">E82-F82*0.7</f>
        <v>36441649.654081</v>
      </c>
      <c r="H82" s="67"/>
      <c r="I82" s="67"/>
      <c r="J82" s="67" t="n">
        <f aca="false">G82*3.8235866717</f>
        <v>139337805.912105</v>
      </c>
      <c r="K82" s="9"/>
      <c r="L82" s="67"/>
      <c r="M82" s="67" t="n">
        <f aca="false">F82*2.511711692</f>
        <v>308183.094839447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high_SIPA_income!B76</f>
        <v>32086934.2072513</v>
      </c>
      <c r="F83" s="163" t="n">
        <f aca="false">high_SIPA_income!I76</f>
        <v>122828.545393196</v>
      </c>
      <c r="G83" s="67" t="n">
        <f aca="false">E83-F83*0.7</f>
        <v>32000954.225476</v>
      </c>
      <c r="H83" s="67"/>
      <c r="I83" s="67"/>
      <c r="J83" s="67" t="n">
        <f aca="false">G83*3.8235866717</f>
        <v>122358422.058212</v>
      </c>
      <c r="K83" s="9"/>
      <c r="L83" s="67"/>
      <c r="M83" s="67" t="n">
        <f aca="false">F83*2.511711692</f>
        <v>308509.893575443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high_SIPA_income!B77</f>
        <v>36929136.9005752</v>
      </c>
      <c r="F84" s="163" t="n">
        <f aca="false">high_SIPA_income!I77</f>
        <v>119220.275936751</v>
      </c>
      <c r="G84" s="67" t="n">
        <f aca="false">E84-F84*0.7</f>
        <v>36845682.7074195</v>
      </c>
      <c r="H84" s="67"/>
      <c r="I84" s="67"/>
      <c r="J84" s="67" t="n">
        <f aca="false">G84*3.8235866717</f>
        <v>140882661.309776</v>
      </c>
      <c r="K84" s="9"/>
      <c r="L84" s="67"/>
      <c r="M84" s="67" t="n">
        <f aca="false">F84*2.511711692</f>
        <v>299446.960993804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high_SIPA_income!B78</f>
        <v>32437411.6038235</v>
      </c>
      <c r="F85" s="161" t="n">
        <f aca="false">high_SIPA_income!I78</f>
        <v>123512.58508506</v>
      </c>
      <c r="G85" s="8" t="n">
        <f aca="false">E85-F85*0.7</f>
        <v>32350952.794264</v>
      </c>
      <c r="H85" s="8"/>
      <c r="I85" s="8"/>
      <c r="J85" s="8" t="n">
        <f aca="false">G85*3.8235866717</f>
        <v>123696671.920944</v>
      </c>
      <c r="K85" s="6"/>
      <c r="L85" s="8"/>
      <c r="M85" s="8" t="n">
        <f aca="false">F85*2.511711692</f>
        <v>310228.004067291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high_SIPA_income!B79</f>
        <v>37770713.877506</v>
      </c>
      <c r="F86" s="163" t="n">
        <f aca="false">high_SIPA_income!I79</f>
        <v>124078.643164783</v>
      </c>
      <c r="G86" s="67" t="n">
        <f aca="false">E86-F86*0.7</f>
        <v>37683858.8272907</v>
      </c>
      <c r="H86" s="67"/>
      <c r="I86" s="67"/>
      <c r="J86" s="67" t="n">
        <f aca="false">G86*3.8235866717</f>
        <v>144087500.350253</v>
      </c>
      <c r="K86" s="9"/>
      <c r="L86" s="67"/>
      <c r="M86" s="67" t="n">
        <f aca="false">F86*2.511711692</f>
        <v>311649.778764481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high_SIPA_income!B80</f>
        <v>33222037.3261639</v>
      </c>
      <c r="F87" s="163" t="n">
        <f aca="false">high_SIPA_income!I80</f>
        <v>122408.38470008</v>
      </c>
      <c r="G87" s="67" t="n">
        <f aca="false">E87-F87*0.7</f>
        <v>33136351.4568738</v>
      </c>
      <c r="H87" s="67"/>
      <c r="I87" s="67"/>
      <c r="J87" s="67" t="n">
        <f aca="false">G87*3.8235866717</f>
        <v>126699711.77927</v>
      </c>
      <c r="K87" s="9"/>
      <c r="L87" s="67"/>
      <c r="M87" s="67" t="n">
        <f aca="false">F87*2.511711692</f>
        <v>307454.571050026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high_SIPA_income!B81</f>
        <v>38587559.7722879</v>
      </c>
      <c r="F88" s="163" t="n">
        <f aca="false">high_SIPA_income!I81</f>
        <v>122094.006377817</v>
      </c>
      <c r="G88" s="67" t="n">
        <f aca="false">E88-F88*0.7</f>
        <v>38502093.9678234</v>
      </c>
      <c r="H88" s="67"/>
      <c r="I88" s="67"/>
      <c r="J88" s="67" t="n">
        <f aca="false">G88*3.8235866717</f>
        <v>147216093.327911</v>
      </c>
      <c r="K88" s="9"/>
      <c r="L88" s="67"/>
      <c r="M88" s="67" t="n">
        <f aca="false">F88*2.511711692</f>
        <v>306664.943342285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high_SIPA_income!B82</f>
        <v>33929623.9105664</v>
      </c>
      <c r="F89" s="161" t="n">
        <f aca="false">high_SIPA_income!I82</f>
        <v>118982.419782334</v>
      </c>
      <c r="G89" s="8" t="n">
        <f aca="false">E89-F89*0.7</f>
        <v>33846336.2167188</v>
      </c>
      <c r="H89" s="8"/>
      <c r="I89" s="8"/>
      <c r="J89" s="8" t="n">
        <f aca="false">G89*3.8235866717</f>
        <v>129414400.044123</v>
      </c>
      <c r="K89" s="6"/>
      <c r="L89" s="8"/>
      <c r="M89" s="8" t="n">
        <f aca="false">F89*2.511711692</f>
        <v>298849.53490974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high_SIPA_income!B83</f>
        <v>39150984.7632817</v>
      </c>
      <c r="F90" s="163" t="n">
        <f aca="false">high_SIPA_income!I83</f>
        <v>120706.934808402</v>
      </c>
      <c r="G90" s="67" t="n">
        <f aca="false">E90-F90*0.7</f>
        <v>39066489.9089159</v>
      </c>
      <c r="H90" s="67"/>
      <c r="I90" s="67"/>
      <c r="J90" s="67" t="n">
        <f aca="false">G90*3.8235866717</f>
        <v>149374110.125833</v>
      </c>
      <c r="K90" s="9"/>
      <c r="L90" s="67"/>
      <c r="M90" s="67" t="n">
        <f aca="false">F90*2.511711692</f>
        <v>303181.019463746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high_SIPA_income!B84</f>
        <v>34312453.4855384</v>
      </c>
      <c r="F91" s="163" t="n">
        <f aca="false">high_SIPA_income!I84</f>
        <v>121117.226977102</v>
      </c>
      <c r="G91" s="67" t="n">
        <f aca="false">E91-F91*0.7</f>
        <v>34227671.4266545</v>
      </c>
      <c r="H91" s="67"/>
      <c r="I91" s="67"/>
      <c r="J91" s="67" t="n">
        <f aca="false">G91*3.8235866717</f>
        <v>130872468.270283</v>
      </c>
      <c r="K91" s="9"/>
      <c r="L91" s="67"/>
      <c r="M91" s="67" t="n">
        <f aca="false">F91*2.511711692</f>
        <v>304211.555101005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high_SIPA_income!B85</f>
        <v>39530528.1957219</v>
      </c>
      <c r="F92" s="163" t="n">
        <f aca="false">high_SIPA_income!I85</f>
        <v>121587.539411271</v>
      </c>
      <c r="G92" s="67" t="n">
        <f aca="false">E92-F92*0.7</f>
        <v>39445416.918134</v>
      </c>
      <c r="H92" s="67"/>
      <c r="I92" s="67"/>
      <c r="J92" s="67" t="n">
        <f aca="false">G92*3.8235866717</f>
        <v>150822970.387827</v>
      </c>
      <c r="K92" s="9"/>
      <c r="L92" s="67"/>
      <c r="M92" s="67" t="n">
        <f aca="false">F92*2.511711692</f>
        <v>305392.8443408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high_SIPA_income!B86</f>
        <v>34788371.6566636</v>
      </c>
      <c r="F93" s="161" t="n">
        <f aca="false">high_SIPA_income!I86</f>
        <v>123350.694478359</v>
      </c>
      <c r="G93" s="8" t="n">
        <f aca="false">E93-F93*0.7</f>
        <v>34702026.1705287</v>
      </c>
      <c r="H93" s="8"/>
      <c r="I93" s="8"/>
      <c r="J93" s="8" t="n">
        <f aca="false">G93*3.8235866717</f>
        <v>132686204.746618</v>
      </c>
      <c r="K93" s="6"/>
      <c r="L93" s="8"/>
      <c r="M93" s="8" t="n">
        <f aca="false">F93*2.511711692</f>
        <v>309821.381537614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high_SIPA_income!B87</f>
        <v>40044580.5132214</v>
      </c>
      <c r="F94" s="163" t="n">
        <f aca="false">high_SIPA_income!I87</f>
        <v>126476.373079543</v>
      </c>
      <c r="G94" s="67" t="n">
        <f aca="false">E94-F94*0.7</f>
        <v>39956047.0520657</v>
      </c>
      <c r="H94" s="67"/>
      <c r="I94" s="67"/>
      <c r="J94" s="67" t="n">
        <f aca="false">G94*3.8235866717</f>
        <v>152775408.962097</v>
      </c>
      <c r="K94" s="9"/>
      <c r="L94" s="67"/>
      <c r="M94" s="67" t="n">
        <f aca="false">F94*2.511711692</f>
        <v>317672.185025643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high_SIPA_income!B88</f>
        <v>35347138.2388176</v>
      </c>
      <c r="F95" s="163" t="n">
        <f aca="false">high_SIPA_income!I88</f>
        <v>127242.429352968</v>
      </c>
      <c r="G95" s="67" t="n">
        <f aca="false">E95-F95*0.7</f>
        <v>35258068.5382705</v>
      </c>
      <c r="H95" s="67"/>
      <c r="I95" s="67"/>
      <c r="J95" s="67" t="n">
        <f aca="false">G95*3.8235866717</f>
        <v>134812280.932816</v>
      </c>
      <c r="K95" s="9"/>
      <c r="L95" s="67"/>
      <c r="M95" s="67" t="n">
        <f aca="false">F95*2.511711692</f>
        <v>319596.297524333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high_SIPA_income!B89</f>
        <v>40804435.8631626</v>
      </c>
      <c r="F96" s="163" t="n">
        <f aca="false">high_SIPA_income!I89</f>
        <v>126036.747552461</v>
      </c>
      <c r="G96" s="67" t="n">
        <f aca="false">E96-F96*0.7</f>
        <v>40716210.1398759</v>
      </c>
      <c r="H96" s="67"/>
      <c r="I96" s="67"/>
      <c r="J96" s="67" t="n">
        <f aca="false">G96*3.8235866717</f>
        <v>155681958.412966</v>
      </c>
      <c r="K96" s="9"/>
      <c r="L96" s="67"/>
      <c r="M96" s="67" t="n">
        <f aca="false">F96*2.511711692</f>
        <v>316567.972449168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high_SIPA_income!B90</f>
        <v>35945180.4484243</v>
      </c>
      <c r="F97" s="161" t="n">
        <f aca="false">high_SIPA_income!I90</f>
        <v>124018.508985947</v>
      </c>
      <c r="G97" s="8" t="n">
        <f aca="false">E97-F97*0.7</f>
        <v>35858367.4921341</v>
      </c>
      <c r="H97" s="8"/>
      <c r="I97" s="8"/>
      <c r="J97" s="8" t="n">
        <f aca="false">G97*3.8235866717</f>
        <v>137107576.011845</v>
      </c>
      <c r="K97" s="6"/>
      <c r="L97" s="8"/>
      <c r="M97" s="8" t="n">
        <f aca="false">F97*2.511711692</f>
        <v>311498.739044411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high_SIPA_income!B91</f>
        <v>41495036.4437452</v>
      </c>
      <c r="F98" s="163" t="n">
        <f aca="false">high_SIPA_income!I91</f>
        <v>124563.435726205</v>
      </c>
      <c r="G98" s="67" t="n">
        <f aca="false">E98-F98*0.7</f>
        <v>41407842.0387368</v>
      </c>
      <c r="H98" s="67"/>
      <c r="I98" s="67"/>
      <c r="J98" s="67" t="n">
        <f aca="false">G98*3.8235866717</f>
        <v>158326472.923173</v>
      </c>
      <c r="K98" s="9"/>
      <c r="L98" s="67"/>
      <c r="M98" s="67" t="n">
        <f aca="false">F98*2.511711692</f>
        <v>312867.437909199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high_SIPA_income!B92</f>
        <v>36438452.6508666</v>
      </c>
      <c r="F99" s="163" t="n">
        <f aca="false">high_SIPA_income!I92</f>
        <v>121547.346769522</v>
      </c>
      <c r="G99" s="67" t="n">
        <f aca="false">E99-F99*0.7</f>
        <v>36353369.508128</v>
      </c>
      <c r="H99" s="67"/>
      <c r="I99" s="67"/>
      <c r="J99" s="67" t="n">
        <f aca="false">G99*3.8235866717</f>
        <v>139000259.122663</v>
      </c>
      <c r="K99" s="9"/>
      <c r="L99" s="67"/>
      <c r="M99" s="67" t="n">
        <f aca="false">F99*2.511711692</f>
        <v>305291.892012588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high_SIPA_income!B93</f>
        <v>42109782.6546935</v>
      </c>
      <c r="F100" s="163" t="n">
        <f aca="false">high_SIPA_income!I93</f>
        <v>122793.877010533</v>
      </c>
      <c r="G100" s="67" t="n">
        <f aca="false">E100-F100*0.7</f>
        <v>42023826.9407861</v>
      </c>
      <c r="H100" s="67"/>
      <c r="I100" s="67"/>
      <c r="J100" s="67" t="n">
        <f aca="false">G100*3.8235866717</f>
        <v>160681744.584617</v>
      </c>
      <c r="K100" s="9"/>
      <c r="L100" s="67"/>
      <c r="M100" s="67" t="n">
        <f aca="false">F100*2.511711692</f>
        <v>308422.816593366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high_SIPA_income!B94</f>
        <v>36919744.6402718</v>
      </c>
      <c r="F101" s="161" t="n">
        <f aca="false">high_SIPA_income!I94</f>
        <v>126441.285962099</v>
      </c>
      <c r="G101" s="8" t="n">
        <f aca="false">E101-F101*0.7</f>
        <v>36831235.7400983</v>
      </c>
      <c r="H101" s="8"/>
      <c r="I101" s="8"/>
      <c r="J101" s="8" t="n">
        <f aca="false">G101*3.8235866717</f>
        <v>140827422.078081</v>
      </c>
      <c r="K101" s="6"/>
      <c r="L101" s="8"/>
      <c r="M101" s="8" t="n">
        <f aca="false">F101*2.511711692</f>
        <v>317584.056302519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high_SIPA_income!B95</f>
        <v>42764204.9856234</v>
      </c>
      <c r="F102" s="163" t="n">
        <f aca="false">high_SIPA_income!I95</f>
        <v>126654.630308068</v>
      </c>
      <c r="G102" s="67" t="n">
        <f aca="false">E102-F102*0.7</f>
        <v>42675546.7444077</v>
      </c>
      <c r="H102" s="67"/>
      <c r="I102" s="67"/>
      <c r="J102" s="67" t="n">
        <f aca="false">G102*3.8235866717</f>
        <v>163173651.739428</v>
      </c>
      <c r="K102" s="9"/>
      <c r="L102" s="67"/>
      <c r="M102" s="67" t="n">
        <f aca="false">F102*2.511711692</f>
        <v>318119.915790712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high_SIPA_income!B96</f>
        <v>37557731.9259602</v>
      </c>
      <c r="F103" s="163" t="n">
        <f aca="false">high_SIPA_income!I96</f>
        <v>126834.936314933</v>
      </c>
      <c r="G103" s="67" t="n">
        <f aca="false">E103-F103*0.7</f>
        <v>37468947.4705398</v>
      </c>
      <c r="H103" s="67"/>
      <c r="I103" s="67"/>
      <c r="J103" s="67" t="n">
        <f aca="false">G103*3.8235866717</f>
        <v>143265768.150983</v>
      </c>
      <c r="K103" s="9"/>
      <c r="L103" s="67"/>
      <c r="M103" s="67" t="n">
        <f aca="false">F103*2.511711692</f>
        <v>318572.792496292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high_SIPA_income!B97</f>
        <v>43331099.5334201</v>
      </c>
      <c r="F104" s="163" t="n">
        <f aca="false">high_SIPA_income!I97</f>
        <v>130243.772639246</v>
      </c>
      <c r="G104" s="67" t="n">
        <f aca="false">E104-F104*0.7</f>
        <v>43239928.8925726</v>
      </c>
      <c r="H104" s="67"/>
      <c r="I104" s="67"/>
      <c r="J104" s="67" t="n">
        <f aca="false">G104*3.8235866717</f>
        <v>165331615.798896</v>
      </c>
      <c r="K104" s="9"/>
      <c r="L104" s="67"/>
      <c r="M104" s="67" t="n">
        <f aca="false">F104*2.511711692</f>
        <v>327134.806548183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high_SIPA_income!B98</f>
        <v>38050129.1429052</v>
      </c>
      <c r="F105" s="161" t="n">
        <f aca="false">high_SIPA_income!I98</f>
        <v>133552.172437788</v>
      </c>
      <c r="G105" s="8" t="n">
        <f aca="false">E105-F105*0.7</f>
        <v>37956642.6221987</v>
      </c>
      <c r="H105" s="8"/>
      <c r="I105" s="8"/>
      <c r="J105" s="8" t="n">
        <f aca="false">G105*3.8235866717</f>
        <v>145130512.832719</v>
      </c>
      <c r="K105" s="6"/>
      <c r="L105" s="8"/>
      <c r="M105" s="8" t="n">
        <f aca="false">F105*2.511711692</f>
        <v>335444.553003991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high_SIPA_income!B99</f>
        <v>43925473.9013081</v>
      </c>
      <c r="F106" s="163" t="n">
        <f aca="false">high_SIPA_income!I99</f>
        <v>132254.917381234</v>
      </c>
      <c r="G106" s="67" t="n">
        <f aca="false">E106-F106*0.7</f>
        <v>43832895.4591412</v>
      </c>
      <c r="H106" s="67"/>
      <c r="I106" s="67"/>
      <c r="J106" s="67" t="n">
        <f aca="false">G106*3.8235866717</f>
        <v>167598874.859592</v>
      </c>
      <c r="K106" s="9"/>
      <c r="L106" s="67"/>
      <c r="M106" s="67" t="n">
        <f aca="false">F106*2.511711692</f>
        <v>332186.222310939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high_SIPA_income!B100</f>
        <v>38408846.3197622</v>
      </c>
      <c r="F107" s="163" t="n">
        <f aca="false">high_SIPA_income!I100</f>
        <v>130994.806688441</v>
      </c>
      <c r="G107" s="67" t="n">
        <f aca="false">E107-F107*0.7</f>
        <v>38317149.9550803</v>
      </c>
      <c r="H107" s="67"/>
      <c r="I107" s="67"/>
      <c r="J107" s="67" t="n">
        <f aca="false">G107*3.8235866717</f>
        <v>146508943.865775</v>
      </c>
      <c r="K107" s="9"/>
      <c r="L107" s="67"/>
      <c r="M107" s="67" t="n">
        <f aca="false">F107*2.511711692</f>
        <v>329021.187550636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high_SIPA_income!B101</f>
        <v>44379903.0104245</v>
      </c>
      <c r="F108" s="163" t="n">
        <f aca="false">high_SIPA_income!I101</f>
        <v>131676.004172209</v>
      </c>
      <c r="G108" s="67" t="n">
        <f aca="false">E108-F108*0.7</f>
        <v>44287729.8075039</v>
      </c>
      <c r="H108" s="67"/>
      <c r="I108" s="67"/>
      <c r="J108" s="67" t="n">
        <f aca="false">G108*3.8235866717</f>
        <v>169337973.411823</v>
      </c>
      <c r="K108" s="9"/>
      <c r="L108" s="67"/>
      <c r="M108" s="67" t="n">
        <f aca="false">F108*2.511711692</f>
        <v>330732.159235178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high_SIPA_income!B102</f>
        <v>39081733.688736</v>
      </c>
      <c r="F109" s="161" t="n">
        <f aca="false">high_SIPA_income!I102</f>
        <v>129204.019257908</v>
      </c>
      <c r="G109" s="8" t="n">
        <f aca="false">E109-F109*0.7</f>
        <v>38991290.8752554</v>
      </c>
      <c r="H109" s="8"/>
      <c r="I109" s="8"/>
      <c r="J109" s="8" t="n">
        <f aca="false">G109*3.8235866717</f>
        <v>149086580.103005</v>
      </c>
      <c r="K109" s="6"/>
      <c r="L109" s="8"/>
      <c r="M109" s="8" t="n">
        <f aca="false">F109*2.511711692</f>
        <v>324523.24582348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high_SIPA_income!B103</f>
        <v>45302656.5555577</v>
      </c>
      <c r="F110" s="163" t="n">
        <f aca="false">high_SIPA_income!I103</f>
        <v>128313.008860723</v>
      </c>
      <c r="G110" s="67" t="n">
        <f aca="false">E110-F110*0.7</f>
        <v>45212837.4493552</v>
      </c>
      <c r="H110" s="67"/>
      <c r="I110" s="67"/>
      <c r="J110" s="67" t="n">
        <f aca="false">G110*3.8235866717</f>
        <v>172875202.661093</v>
      </c>
      <c r="K110" s="9"/>
      <c r="L110" s="67"/>
      <c r="M110" s="67" t="n">
        <f aca="false">F110*2.511711692</f>
        <v>322285.284591177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high_SIPA_income!B104</f>
        <v>39560477.7328853</v>
      </c>
      <c r="F111" s="163" t="n">
        <f aca="false">high_SIPA_income!I104</f>
        <v>132749.321878742</v>
      </c>
      <c r="G111" s="67" t="n">
        <f aca="false">E111-F111*0.7</f>
        <v>39467553.2075702</v>
      </c>
      <c r="H111" s="67"/>
      <c r="I111" s="67"/>
      <c r="J111" s="67" t="n">
        <f aca="false">G111*3.8235866717</f>
        <v>150907610.409076</v>
      </c>
      <c r="K111" s="9"/>
      <c r="L111" s="67"/>
      <c r="M111" s="67" t="n">
        <f aca="false">F111*2.511711692</f>
        <v>333428.023867908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high_SIPA_income!B105</f>
        <v>45842027.5813111</v>
      </c>
      <c r="F112" s="163" t="n">
        <f aca="false">high_SIPA_income!I105</f>
        <v>129317.750923746</v>
      </c>
      <c r="G112" s="67" t="n">
        <f aca="false">E112-F112*0.7</f>
        <v>45751505.1556645</v>
      </c>
      <c r="H112" s="67"/>
      <c r="I112" s="67"/>
      <c r="J112" s="67" t="n">
        <f aca="false">G112*3.8235866717</f>
        <v>174934845.323412</v>
      </c>
      <c r="K112" s="9"/>
      <c r="L112" s="67"/>
      <c r="M112" s="67" t="n">
        <f aca="false">F112*2.511711692</f>
        <v>324808.906978317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6092.69654099399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6078.60358096485</v>
      </c>
      <c r="C25" s="0" t="n">
        <v>10445461</v>
      </c>
    </row>
    <row r="26" customFormat="false" ht="12.8" hidden="false" customHeight="false" outlineLevel="0" collapsed="false">
      <c r="A26" s="0" t="n">
        <v>73</v>
      </c>
      <c r="B26" s="0" t="n">
        <v>6062.10422818083</v>
      </c>
      <c r="C26" s="0" t="n">
        <v>10783822</v>
      </c>
    </row>
    <row r="27" customFormat="false" ht="12.8" hidden="false" customHeight="false" outlineLevel="0" collapsed="false">
      <c r="A27" s="0" t="n">
        <v>74</v>
      </c>
      <c r="B27" s="0" t="n">
        <v>6015.2111020052</v>
      </c>
      <c r="C27" s="0" t="n">
        <v>11099317</v>
      </c>
    </row>
    <row r="28" customFormat="false" ht="12.8" hidden="false" customHeight="false" outlineLevel="0" collapsed="false">
      <c r="A28" s="0" t="n">
        <v>75</v>
      </c>
      <c r="B28" s="0" t="n">
        <v>5944.93383462867</v>
      </c>
      <c r="C28" s="0" t="n">
        <v>11578767</v>
      </c>
    </row>
    <row r="29" customFormat="false" ht="12.8" hidden="false" customHeight="false" outlineLevel="0" collapsed="false">
      <c r="A29" s="0" t="n">
        <v>76</v>
      </c>
      <c r="B29" s="0" t="n">
        <v>6011.03723665762</v>
      </c>
      <c r="C29" s="0" t="n">
        <v>11623899</v>
      </c>
    </row>
    <row r="30" customFormat="false" ht="12.8" hidden="false" customHeight="false" outlineLevel="0" collapsed="false">
      <c r="A30" s="0" t="n">
        <v>77</v>
      </c>
      <c r="B30" s="0" t="n">
        <v>6036.55987230436</v>
      </c>
      <c r="C30" s="0" t="n">
        <v>11658412</v>
      </c>
    </row>
    <row r="31" customFormat="false" ht="12.8" hidden="false" customHeight="false" outlineLevel="0" collapsed="false">
      <c r="A31" s="0" t="n">
        <v>78</v>
      </c>
      <c r="B31" s="0" t="n">
        <v>6077.6490183969</v>
      </c>
      <c r="C31" s="0" t="n">
        <v>11722322</v>
      </c>
    </row>
    <row r="32" customFormat="false" ht="12.8" hidden="false" customHeight="false" outlineLevel="0" collapsed="false">
      <c r="A32" s="0" t="n">
        <v>79</v>
      </c>
      <c r="B32" s="0" t="n">
        <v>6102.7288989047</v>
      </c>
      <c r="C32" s="0" t="n">
        <v>11784519</v>
      </c>
    </row>
    <row r="33" customFormat="false" ht="12.8" hidden="false" customHeight="false" outlineLevel="0" collapsed="false">
      <c r="A33" s="0" t="n">
        <v>80</v>
      </c>
      <c r="B33" s="0" t="n">
        <v>6153.98748893994</v>
      </c>
      <c r="C33" s="0" t="n">
        <v>11780589</v>
      </c>
    </row>
    <row r="34" customFormat="false" ht="12.8" hidden="false" customHeight="false" outlineLevel="0" collapsed="false">
      <c r="A34" s="0" t="n">
        <v>81</v>
      </c>
      <c r="B34" s="0" t="n">
        <v>6181.17842883084</v>
      </c>
      <c r="C34" s="0" t="n">
        <v>11842415</v>
      </c>
    </row>
    <row r="35" customFormat="false" ht="12.8" hidden="false" customHeight="false" outlineLevel="0" collapsed="false">
      <c r="A35" s="0" t="n">
        <v>82</v>
      </c>
      <c r="B35" s="0" t="n">
        <v>6188.69106596882</v>
      </c>
      <c r="C35" s="0" t="n">
        <v>11929029</v>
      </c>
    </row>
    <row r="36" customFormat="false" ht="12.8" hidden="false" customHeight="false" outlineLevel="0" collapsed="false">
      <c r="A36" s="0" t="n">
        <v>83</v>
      </c>
      <c r="B36" s="0" t="n">
        <v>6218.49677818115</v>
      </c>
      <c r="C36" s="0" t="n">
        <v>11944357</v>
      </c>
    </row>
    <row r="37" customFormat="false" ht="12.8" hidden="false" customHeight="false" outlineLevel="0" collapsed="false">
      <c r="A37" s="0" t="n">
        <v>84</v>
      </c>
      <c r="B37" s="0" t="n">
        <v>6243.94939755456</v>
      </c>
      <c r="C37" s="0" t="n">
        <v>12002162</v>
      </c>
    </row>
    <row r="38" customFormat="false" ht="12.8" hidden="false" customHeight="false" outlineLevel="0" collapsed="false">
      <c r="A38" s="0" t="n">
        <v>85</v>
      </c>
      <c r="B38" s="0" t="n">
        <v>6299.35748561904</v>
      </c>
      <c r="C38" s="0" t="n">
        <v>12042955</v>
      </c>
    </row>
    <row r="39" customFormat="false" ht="12.8" hidden="false" customHeight="false" outlineLevel="0" collapsed="false">
      <c r="A39" s="0" t="n">
        <v>86</v>
      </c>
      <c r="B39" s="0" t="n">
        <v>6322.06102859317</v>
      </c>
      <c r="C39" s="0" t="n">
        <v>12047087</v>
      </c>
    </row>
    <row r="40" customFormat="false" ht="12.8" hidden="false" customHeight="false" outlineLevel="0" collapsed="false">
      <c r="A40" s="0" t="n">
        <v>87</v>
      </c>
      <c r="B40" s="0" t="n">
        <v>6340.92529231021</v>
      </c>
      <c r="C40" s="0" t="n">
        <v>12135326</v>
      </c>
    </row>
    <row r="41" customFormat="false" ht="12.8" hidden="false" customHeight="false" outlineLevel="0" collapsed="false">
      <c r="A41" s="0" t="n">
        <v>88</v>
      </c>
      <c r="B41" s="0" t="n">
        <v>6387.87746078211</v>
      </c>
      <c r="C41" s="0" t="n">
        <v>12177346</v>
      </c>
    </row>
    <row r="42" customFormat="false" ht="12.8" hidden="false" customHeight="false" outlineLevel="0" collapsed="false">
      <c r="A42" s="0" t="n">
        <v>89</v>
      </c>
      <c r="B42" s="0" t="n">
        <v>6412.69259140855</v>
      </c>
      <c r="C42" s="0" t="n">
        <v>12248760</v>
      </c>
    </row>
    <row r="43" customFormat="false" ht="12.8" hidden="false" customHeight="false" outlineLevel="0" collapsed="false">
      <c r="A43" s="0" t="n">
        <v>90</v>
      </c>
      <c r="B43" s="0" t="n">
        <v>6462.1209099843</v>
      </c>
      <c r="C43" s="0" t="n">
        <v>12258103</v>
      </c>
    </row>
    <row r="44" customFormat="false" ht="12.8" hidden="false" customHeight="false" outlineLevel="0" collapsed="false">
      <c r="A44" s="0" t="n">
        <v>91</v>
      </c>
      <c r="B44" s="0" t="n">
        <v>6485.53884189356</v>
      </c>
      <c r="C44" s="0" t="n">
        <v>12308481</v>
      </c>
    </row>
    <row r="45" customFormat="false" ht="12.8" hidden="false" customHeight="false" outlineLevel="0" collapsed="false">
      <c r="A45" s="0" t="n">
        <v>92</v>
      </c>
      <c r="B45" s="0" t="n">
        <v>6513.36215904773</v>
      </c>
      <c r="C45" s="0" t="n">
        <v>12387722</v>
      </c>
    </row>
    <row r="46" customFormat="false" ht="12.8" hidden="false" customHeight="false" outlineLevel="0" collapsed="false">
      <c r="A46" s="0" t="n">
        <v>93</v>
      </c>
      <c r="B46" s="0" t="n">
        <v>6540.38693517167</v>
      </c>
      <c r="C46" s="0" t="n">
        <v>12445400</v>
      </c>
    </row>
    <row r="47" customFormat="false" ht="12.8" hidden="false" customHeight="false" outlineLevel="0" collapsed="false">
      <c r="A47" s="0" t="n">
        <v>94</v>
      </c>
      <c r="B47" s="0" t="n">
        <v>6567.29954428362</v>
      </c>
      <c r="C47" s="0" t="n">
        <v>12464936</v>
      </c>
    </row>
    <row r="48" customFormat="false" ht="12.8" hidden="false" customHeight="false" outlineLevel="0" collapsed="false">
      <c r="A48" s="0" t="n">
        <v>95</v>
      </c>
      <c r="B48" s="0" t="n">
        <v>6613.48146672837</v>
      </c>
      <c r="C48" s="0" t="n">
        <v>12548315</v>
      </c>
    </row>
    <row r="49" customFormat="false" ht="12.8" hidden="false" customHeight="false" outlineLevel="0" collapsed="false">
      <c r="A49" s="0" t="n">
        <v>96</v>
      </c>
      <c r="B49" s="0" t="n">
        <v>6653.63982713988</v>
      </c>
      <c r="C49" s="0" t="n">
        <v>12633456</v>
      </c>
    </row>
    <row r="50" customFormat="false" ht="12.8" hidden="false" customHeight="false" outlineLevel="0" collapsed="false">
      <c r="A50" s="0" t="n">
        <v>97</v>
      </c>
      <c r="B50" s="0" t="n">
        <v>6726.10803890853</v>
      </c>
      <c r="C50" s="0" t="n">
        <v>12616302</v>
      </c>
    </row>
    <row r="51" customFormat="false" ht="12.8" hidden="false" customHeight="false" outlineLevel="0" collapsed="false">
      <c r="A51" s="0" t="n">
        <v>98</v>
      </c>
      <c r="B51" s="0" t="n">
        <v>6752.58070696918</v>
      </c>
      <c r="C51" s="0" t="n">
        <v>12637772</v>
      </c>
    </row>
    <row r="52" customFormat="false" ht="12.8" hidden="false" customHeight="false" outlineLevel="0" collapsed="false">
      <c r="A52" s="0" t="n">
        <v>99</v>
      </c>
      <c r="B52" s="0" t="n">
        <v>6777.46985337358</v>
      </c>
      <c r="C52" s="0" t="n">
        <v>12692301</v>
      </c>
    </row>
    <row r="53" customFormat="false" ht="12.8" hidden="false" customHeight="false" outlineLevel="0" collapsed="false">
      <c r="A53" s="0" t="n">
        <v>100</v>
      </c>
      <c r="B53" s="0" t="n">
        <v>6826.04553549092</v>
      </c>
      <c r="C53" s="0" t="n">
        <v>12756974</v>
      </c>
    </row>
    <row r="54" customFormat="false" ht="12.8" hidden="false" customHeight="false" outlineLevel="0" collapsed="false">
      <c r="A54" s="0" t="n">
        <v>101</v>
      </c>
      <c r="B54" s="0" t="n">
        <v>6871.01029625203</v>
      </c>
      <c r="C54" s="0" t="n">
        <v>12811147</v>
      </c>
    </row>
    <row r="55" customFormat="false" ht="12.8" hidden="false" customHeight="false" outlineLevel="0" collapsed="false">
      <c r="A55" s="0" t="n">
        <v>102</v>
      </c>
      <c r="B55" s="0" t="n">
        <v>6887.12414130731</v>
      </c>
      <c r="C55" s="0" t="n">
        <v>12859901</v>
      </c>
    </row>
    <row r="56" customFormat="false" ht="12.8" hidden="false" customHeight="false" outlineLevel="0" collapsed="false">
      <c r="A56" s="0" t="n">
        <v>103</v>
      </c>
      <c r="B56" s="0" t="n">
        <v>6905.14595468443</v>
      </c>
      <c r="C56" s="0" t="n">
        <v>12912178</v>
      </c>
    </row>
    <row r="57" customFormat="false" ht="12.8" hidden="false" customHeight="false" outlineLevel="0" collapsed="false">
      <c r="A57" s="0" t="n">
        <v>104</v>
      </c>
      <c r="B57" s="0" t="n">
        <v>6919.70800873221</v>
      </c>
      <c r="C57" s="0" t="n">
        <v>12961829</v>
      </c>
    </row>
    <row r="58" customFormat="false" ht="12.8" hidden="false" customHeight="false" outlineLevel="0" collapsed="false">
      <c r="A58" s="0" t="n">
        <v>105</v>
      </c>
      <c r="B58" s="0" t="n">
        <v>6936.62867685298</v>
      </c>
      <c r="C58" s="0" t="n">
        <v>12992871</v>
      </c>
    </row>
    <row r="59" customFormat="false" ht="12.8" hidden="false" customHeight="false" outlineLevel="0" collapsed="false">
      <c r="A59" s="0" t="n">
        <v>106</v>
      </c>
      <c r="B59" s="0" t="n">
        <v>6948.84258103771</v>
      </c>
      <c r="C59" s="0" t="n">
        <v>13080978</v>
      </c>
    </row>
    <row r="60" customFormat="false" ht="12.8" hidden="false" customHeight="false" outlineLevel="0" collapsed="false">
      <c r="A60" s="0" t="n">
        <v>107</v>
      </c>
      <c r="B60" s="0" t="n">
        <v>6983.10503301679</v>
      </c>
      <c r="C60" s="0" t="n">
        <v>13126804</v>
      </c>
    </row>
    <row r="61" customFormat="false" ht="12.8" hidden="false" customHeight="false" outlineLevel="0" collapsed="false">
      <c r="A61" s="0" t="n">
        <v>108</v>
      </c>
      <c r="B61" s="0" t="n">
        <v>7021.71866757162</v>
      </c>
      <c r="C61" s="0" t="n">
        <v>13141011</v>
      </c>
    </row>
    <row r="62" customFormat="false" ht="12.8" hidden="false" customHeight="false" outlineLevel="0" collapsed="false">
      <c r="A62" s="0" t="n">
        <v>109</v>
      </c>
      <c r="B62" s="0" t="n">
        <v>7039.4116935233</v>
      </c>
      <c r="C62" s="0" t="n">
        <v>13162892</v>
      </c>
    </row>
    <row r="63" customFormat="false" ht="12.8" hidden="false" customHeight="false" outlineLevel="0" collapsed="false">
      <c r="A63" s="0" t="n">
        <v>110</v>
      </c>
      <c r="B63" s="0" t="n">
        <v>7045.40657134066</v>
      </c>
      <c r="C63" s="0" t="n">
        <v>13236740</v>
      </c>
    </row>
    <row r="64" customFormat="false" ht="12.8" hidden="false" customHeight="false" outlineLevel="0" collapsed="false">
      <c r="A64" s="0" t="n">
        <v>111</v>
      </c>
      <c r="B64" s="0" t="n">
        <v>7068.92988034219</v>
      </c>
      <c r="C64" s="0" t="n">
        <v>13261799</v>
      </c>
    </row>
    <row r="65" customFormat="false" ht="12.8" hidden="false" customHeight="false" outlineLevel="0" collapsed="false">
      <c r="A65" s="0" t="n">
        <v>112</v>
      </c>
      <c r="B65" s="0" t="n">
        <v>7113.86597999152</v>
      </c>
      <c r="C65" s="0" t="n">
        <v>13302040</v>
      </c>
    </row>
    <row r="66" customFormat="false" ht="12.8" hidden="false" customHeight="false" outlineLevel="0" collapsed="false">
      <c r="A66" s="0" t="n">
        <v>113</v>
      </c>
      <c r="B66" s="0" t="n">
        <v>7123.48848840126</v>
      </c>
      <c r="C66" s="0" t="n">
        <v>13309166</v>
      </c>
    </row>
    <row r="67" customFormat="false" ht="12.8" hidden="false" customHeight="false" outlineLevel="0" collapsed="false">
      <c r="A67" s="0" t="n">
        <v>114</v>
      </c>
      <c r="B67" s="0" t="n">
        <v>7105.94258320546</v>
      </c>
      <c r="C67" s="0" t="n">
        <v>13396451</v>
      </c>
    </row>
    <row r="68" customFormat="false" ht="12.8" hidden="false" customHeight="false" outlineLevel="0" collapsed="false">
      <c r="A68" s="0" t="n">
        <v>115</v>
      </c>
      <c r="B68" s="0" t="n">
        <v>7141.45418369145</v>
      </c>
      <c r="C68" s="0" t="n">
        <v>13404678</v>
      </c>
    </row>
    <row r="69" customFormat="false" ht="12.8" hidden="false" customHeight="false" outlineLevel="0" collapsed="false">
      <c r="A69" s="0" t="n">
        <v>116</v>
      </c>
      <c r="B69" s="0" t="n">
        <v>7164.87407912813</v>
      </c>
      <c r="C69" s="0" t="n">
        <v>13427525</v>
      </c>
    </row>
    <row r="70" customFormat="false" ht="12.8" hidden="false" customHeight="false" outlineLevel="0" collapsed="false">
      <c r="A70" s="0" t="n">
        <v>117</v>
      </c>
      <c r="B70" s="0" t="n">
        <v>7197.41512557299</v>
      </c>
      <c r="C70" s="0" t="n">
        <v>13396435</v>
      </c>
    </row>
    <row r="71" customFormat="false" ht="12.8" hidden="false" customHeight="false" outlineLevel="0" collapsed="false">
      <c r="A71" s="0" t="n">
        <v>118</v>
      </c>
      <c r="B71" s="0" t="n">
        <v>7218.68483668722</v>
      </c>
      <c r="C71" s="0" t="n">
        <v>13450004</v>
      </c>
    </row>
    <row r="72" customFormat="false" ht="12.8" hidden="false" customHeight="false" outlineLevel="0" collapsed="false">
      <c r="A72" s="0" t="n">
        <v>119</v>
      </c>
      <c r="B72" s="0" t="n">
        <v>7251.30644847695</v>
      </c>
      <c r="C72" s="0" t="n">
        <v>13474899</v>
      </c>
    </row>
    <row r="73" customFormat="false" ht="12.8" hidden="false" customHeight="false" outlineLevel="0" collapsed="false">
      <c r="A73" s="0" t="n">
        <v>120</v>
      </c>
      <c r="B73" s="0" t="n">
        <v>7250.03038165415</v>
      </c>
      <c r="C73" s="0" t="n">
        <v>13479699</v>
      </c>
    </row>
    <row r="74" customFormat="false" ht="12.8" hidden="false" customHeight="false" outlineLevel="0" collapsed="false">
      <c r="A74" s="0" t="n">
        <v>121</v>
      </c>
      <c r="B74" s="0" t="n">
        <v>7274.45608543478</v>
      </c>
      <c r="C74" s="0" t="n">
        <v>13504009</v>
      </c>
    </row>
    <row r="75" customFormat="false" ht="12.8" hidden="false" customHeight="false" outlineLevel="0" collapsed="false">
      <c r="A75" s="0" t="n">
        <v>122</v>
      </c>
      <c r="B75" s="0" t="n">
        <v>7320.81075192821</v>
      </c>
      <c r="C75" s="0" t="n">
        <v>13489493</v>
      </c>
    </row>
    <row r="76" customFormat="false" ht="12.8" hidden="false" customHeight="false" outlineLevel="0" collapsed="false">
      <c r="A76" s="0" t="n">
        <v>123</v>
      </c>
      <c r="B76" s="0" t="n">
        <v>7306.2391191693</v>
      </c>
      <c r="C76" s="0" t="n">
        <v>13522144</v>
      </c>
    </row>
    <row r="77" customFormat="false" ht="12.8" hidden="false" customHeight="false" outlineLevel="0" collapsed="false">
      <c r="A77" s="0" t="n">
        <v>124</v>
      </c>
      <c r="B77" s="0" t="n">
        <v>7328.38896039781</v>
      </c>
      <c r="C77" s="0" t="n">
        <v>13584699</v>
      </c>
    </row>
    <row r="78" customFormat="false" ht="12.8" hidden="false" customHeight="false" outlineLevel="0" collapsed="false">
      <c r="A78" s="0" t="n">
        <v>125</v>
      </c>
      <c r="B78" s="0" t="n">
        <v>7342.23998167955</v>
      </c>
      <c r="C78" s="0" t="n">
        <v>13550878</v>
      </c>
    </row>
    <row r="79" customFormat="false" ht="12.8" hidden="false" customHeight="false" outlineLevel="0" collapsed="false">
      <c r="A79" s="0" t="n">
        <v>126</v>
      </c>
      <c r="B79" s="0" t="n">
        <v>7352.27341827723</v>
      </c>
      <c r="C79" s="0" t="n">
        <v>13674818</v>
      </c>
    </row>
    <row r="80" customFormat="false" ht="12.8" hidden="false" customHeight="false" outlineLevel="0" collapsed="false">
      <c r="A80" s="0" t="n">
        <v>127</v>
      </c>
      <c r="B80" s="0" t="n">
        <v>7355.20776366025</v>
      </c>
      <c r="C80" s="0" t="n">
        <v>13748151</v>
      </c>
    </row>
    <row r="81" customFormat="false" ht="12.8" hidden="false" customHeight="false" outlineLevel="0" collapsed="false">
      <c r="A81" s="0" t="n">
        <v>128</v>
      </c>
      <c r="B81" s="0" t="n">
        <v>7381.81267594171</v>
      </c>
      <c r="C81" s="0" t="n">
        <v>13806678</v>
      </c>
    </row>
    <row r="82" customFormat="false" ht="12.8" hidden="false" customHeight="false" outlineLevel="0" collapsed="false">
      <c r="A82" s="0" t="n">
        <v>129</v>
      </c>
      <c r="B82" s="0" t="n">
        <v>7422.57073633535</v>
      </c>
      <c r="C82" s="0" t="n">
        <v>13807294</v>
      </c>
    </row>
    <row r="83" customFormat="false" ht="12.8" hidden="false" customHeight="false" outlineLevel="0" collapsed="false">
      <c r="A83" s="0" t="n">
        <v>130</v>
      </c>
      <c r="B83" s="0" t="n">
        <v>7455.6115860951</v>
      </c>
      <c r="C83" s="0" t="n">
        <v>13830848</v>
      </c>
    </row>
    <row r="84" customFormat="false" ht="12.8" hidden="false" customHeight="false" outlineLevel="0" collapsed="false">
      <c r="A84" s="0" t="n">
        <v>131</v>
      </c>
      <c r="B84" s="0" t="n">
        <v>7470.39233280535</v>
      </c>
      <c r="C84" s="0" t="n">
        <v>13890083</v>
      </c>
    </row>
    <row r="85" customFormat="false" ht="12.8" hidden="false" customHeight="false" outlineLevel="0" collapsed="false">
      <c r="A85" s="0" t="n">
        <v>132</v>
      </c>
      <c r="B85" s="0" t="n">
        <v>7469.21753620123</v>
      </c>
      <c r="C85" s="0" t="n">
        <v>13888810</v>
      </c>
    </row>
    <row r="86" customFormat="false" ht="12.8" hidden="false" customHeight="false" outlineLevel="0" collapsed="false">
      <c r="A86" s="0" t="n">
        <v>133</v>
      </c>
      <c r="B86" s="0" t="n">
        <v>7496.95961634703</v>
      </c>
      <c r="C86" s="0" t="n">
        <v>13919785</v>
      </c>
    </row>
    <row r="87" customFormat="false" ht="12.8" hidden="false" customHeight="false" outlineLevel="0" collapsed="false">
      <c r="A87" s="0" t="n">
        <v>134</v>
      </c>
      <c r="B87" s="0" t="n">
        <v>7461.80208581739</v>
      </c>
      <c r="C87" s="0" t="n">
        <v>13964343</v>
      </c>
    </row>
    <row r="88" customFormat="false" ht="12.8" hidden="false" customHeight="false" outlineLevel="0" collapsed="false">
      <c r="A88" s="0" t="n">
        <v>135</v>
      </c>
      <c r="B88" s="0" t="n">
        <v>7494.83782804556</v>
      </c>
      <c r="C88" s="0" t="n">
        <v>14022936</v>
      </c>
    </row>
    <row r="89" customFormat="false" ht="12.8" hidden="false" customHeight="false" outlineLevel="0" collapsed="false">
      <c r="A89" s="0" t="n">
        <v>136</v>
      </c>
      <c r="B89" s="0" t="n">
        <v>7497.30947564673</v>
      </c>
      <c r="C89" s="0" t="n">
        <v>14052040</v>
      </c>
    </row>
    <row r="90" customFormat="false" ht="12.8" hidden="false" customHeight="false" outlineLevel="0" collapsed="false">
      <c r="A90" s="0" t="n">
        <v>137</v>
      </c>
      <c r="B90" s="0" t="n">
        <v>7538.03414150361</v>
      </c>
      <c r="C90" s="0" t="n">
        <v>14055095</v>
      </c>
    </row>
    <row r="91" customFormat="false" ht="12.8" hidden="false" customHeight="false" outlineLevel="0" collapsed="false">
      <c r="A91" s="0" t="n">
        <v>138</v>
      </c>
      <c r="B91" s="0" t="n">
        <v>7531.58974531416</v>
      </c>
      <c r="C91" s="0" t="n">
        <v>14100878</v>
      </c>
    </row>
    <row r="92" customFormat="false" ht="12.8" hidden="false" customHeight="false" outlineLevel="0" collapsed="false">
      <c r="A92" s="0" t="n">
        <v>139</v>
      </c>
      <c r="B92" s="0" t="n">
        <v>7584.50023975187</v>
      </c>
      <c r="C92" s="0" t="n">
        <v>14086891</v>
      </c>
    </row>
    <row r="93" customFormat="false" ht="12.8" hidden="false" customHeight="false" outlineLevel="0" collapsed="false">
      <c r="A93" s="0" t="n">
        <v>140</v>
      </c>
      <c r="B93" s="0" t="n">
        <v>7609.9374270343</v>
      </c>
      <c r="C93" s="0" t="n">
        <v>14175220</v>
      </c>
    </row>
    <row r="94" customFormat="false" ht="12.8" hidden="false" customHeight="false" outlineLevel="0" collapsed="false">
      <c r="A94" s="0" t="n">
        <v>141</v>
      </c>
      <c r="B94" s="0" t="n">
        <v>7631.24973032275</v>
      </c>
      <c r="C94" s="0" t="n">
        <v>14227049</v>
      </c>
    </row>
    <row r="95" customFormat="false" ht="12.8" hidden="false" customHeight="false" outlineLevel="0" collapsed="false">
      <c r="A95" s="0" t="n">
        <v>142</v>
      </c>
      <c r="B95" s="0" t="n">
        <v>7657.45404858477</v>
      </c>
      <c r="C95" s="0" t="n">
        <v>14257034</v>
      </c>
    </row>
    <row r="96" customFormat="false" ht="12.8" hidden="false" customHeight="false" outlineLevel="0" collapsed="false">
      <c r="A96" s="0" t="n">
        <v>143</v>
      </c>
      <c r="B96" s="0" t="n">
        <v>7687.31635332908</v>
      </c>
      <c r="C96" s="0" t="n">
        <v>14232535</v>
      </c>
    </row>
    <row r="97" customFormat="false" ht="12.8" hidden="false" customHeight="false" outlineLevel="0" collapsed="false">
      <c r="A97" s="0" t="n">
        <v>144</v>
      </c>
      <c r="B97" s="0" t="n">
        <v>7696.88963666112</v>
      </c>
      <c r="C97" s="0" t="n">
        <v>14283415</v>
      </c>
    </row>
    <row r="98" customFormat="false" ht="12.8" hidden="false" customHeight="false" outlineLevel="0" collapsed="false">
      <c r="A98" s="0" t="n">
        <v>145</v>
      </c>
      <c r="B98" s="0" t="n">
        <v>7706.28989939427</v>
      </c>
      <c r="C98" s="0" t="n">
        <v>14319554</v>
      </c>
    </row>
    <row r="99" customFormat="false" ht="12.8" hidden="false" customHeight="false" outlineLevel="0" collapsed="false">
      <c r="A99" s="0" t="n">
        <v>146</v>
      </c>
      <c r="B99" s="0" t="n">
        <v>7722.33161199635</v>
      </c>
      <c r="C99" s="0" t="n">
        <v>14348924</v>
      </c>
    </row>
    <row r="100" customFormat="false" ht="12.8" hidden="false" customHeight="false" outlineLevel="0" collapsed="false">
      <c r="A100" s="0" t="n">
        <v>147</v>
      </c>
      <c r="B100" s="0" t="n">
        <v>7724.68458810327</v>
      </c>
      <c r="C100" s="0" t="n">
        <v>14418046</v>
      </c>
    </row>
    <row r="101" customFormat="false" ht="12.8" hidden="false" customHeight="false" outlineLevel="0" collapsed="false">
      <c r="A101" s="0" t="n">
        <v>148</v>
      </c>
      <c r="B101" s="0" t="n">
        <v>7775.54482632367</v>
      </c>
      <c r="C101" s="0" t="n">
        <v>14422945</v>
      </c>
    </row>
    <row r="102" customFormat="false" ht="12.8" hidden="false" customHeight="false" outlineLevel="0" collapsed="false">
      <c r="A102" s="0" t="n">
        <v>149</v>
      </c>
      <c r="B102" s="0" t="n">
        <v>7791.25141620878</v>
      </c>
      <c r="C102" s="0" t="n">
        <v>14442981</v>
      </c>
    </row>
    <row r="103" customFormat="false" ht="12.8" hidden="false" customHeight="false" outlineLevel="0" collapsed="false">
      <c r="A103" s="0" t="n">
        <v>150</v>
      </c>
      <c r="B103" s="0" t="n">
        <v>7807.3191131636</v>
      </c>
      <c r="C103" s="0" t="n">
        <v>14417915</v>
      </c>
    </row>
    <row r="104" customFormat="false" ht="12.8" hidden="false" customHeight="false" outlineLevel="0" collapsed="false">
      <c r="A104" s="0" t="n">
        <v>151</v>
      </c>
      <c r="B104" s="0" t="n">
        <v>7814.28002182438</v>
      </c>
      <c r="C104" s="0" t="n">
        <v>14431589</v>
      </c>
    </row>
    <row r="105" customFormat="false" ht="12.8" hidden="false" customHeight="false" outlineLevel="0" collapsed="false">
      <c r="A105" s="0" t="n">
        <v>152</v>
      </c>
      <c r="B105" s="0" t="n">
        <v>7820.58073085376</v>
      </c>
      <c r="C105" s="0" t="n">
        <v>14420507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6092.69654099399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6023.97385438009</v>
      </c>
      <c r="C25" s="0" t="n">
        <v>10445461</v>
      </c>
    </row>
    <row r="26" customFormat="false" ht="12.8" hidden="false" customHeight="false" outlineLevel="0" collapsed="false">
      <c r="A26" s="0" t="n">
        <v>73</v>
      </c>
      <c r="B26" s="0" t="n">
        <v>6024.73471403887</v>
      </c>
      <c r="C26" s="0" t="n">
        <v>10783822</v>
      </c>
    </row>
    <row r="27" customFormat="false" ht="12.8" hidden="false" customHeight="false" outlineLevel="0" collapsed="false">
      <c r="A27" s="0" t="n">
        <v>74</v>
      </c>
      <c r="B27" s="0" t="n">
        <v>6053.03932529779</v>
      </c>
      <c r="C27" s="0" t="n">
        <v>11099317</v>
      </c>
    </row>
    <row r="28" customFormat="false" ht="12.8" hidden="false" customHeight="false" outlineLevel="0" collapsed="false">
      <c r="A28" s="0" t="n">
        <v>75</v>
      </c>
      <c r="B28" s="0" t="n">
        <v>6072.82409259447</v>
      </c>
      <c r="C28" s="0" t="n">
        <v>11578767</v>
      </c>
    </row>
    <row r="29" customFormat="false" ht="12.8" hidden="false" customHeight="false" outlineLevel="0" collapsed="false">
      <c r="A29" s="0" t="n">
        <v>76</v>
      </c>
      <c r="B29" s="0" t="n">
        <v>6230.89666298537</v>
      </c>
      <c r="C29" s="0" t="n">
        <v>11640249</v>
      </c>
    </row>
    <row r="30" customFormat="false" ht="12.8" hidden="false" customHeight="false" outlineLevel="0" collapsed="false">
      <c r="A30" s="0" t="n">
        <v>77</v>
      </c>
      <c r="B30" s="0" t="n">
        <v>6342.58314657453</v>
      </c>
      <c r="C30" s="0" t="n">
        <v>11663310</v>
      </c>
    </row>
    <row r="31" customFormat="false" ht="12.8" hidden="false" customHeight="false" outlineLevel="0" collapsed="false">
      <c r="A31" s="0" t="n">
        <v>78</v>
      </c>
      <c r="B31" s="0" t="n">
        <v>6470.40829904189</v>
      </c>
      <c r="C31" s="0" t="n">
        <v>11758859</v>
      </c>
    </row>
    <row r="32" customFormat="false" ht="12.8" hidden="false" customHeight="false" outlineLevel="0" collapsed="false">
      <c r="A32" s="0" t="n">
        <v>79</v>
      </c>
      <c r="B32" s="0" t="n">
        <v>6551.59929881757</v>
      </c>
      <c r="C32" s="0" t="n">
        <v>11809095</v>
      </c>
    </row>
    <row r="33" customFormat="false" ht="12.8" hidden="false" customHeight="false" outlineLevel="0" collapsed="false">
      <c r="A33" s="0" t="n">
        <v>80</v>
      </c>
      <c r="B33" s="0" t="n">
        <v>6624.89235278216</v>
      </c>
      <c r="C33" s="0" t="n">
        <v>11841889</v>
      </c>
    </row>
    <row r="34" customFormat="false" ht="12.8" hidden="false" customHeight="false" outlineLevel="0" collapsed="false">
      <c r="A34" s="0" t="n">
        <v>81</v>
      </c>
      <c r="B34" s="0" t="n">
        <v>6663.37103975319</v>
      </c>
      <c r="C34" s="0" t="n">
        <v>11911507</v>
      </c>
    </row>
    <row r="35" customFormat="false" ht="12.8" hidden="false" customHeight="false" outlineLevel="0" collapsed="false">
      <c r="A35" s="0" t="n">
        <v>82</v>
      </c>
      <c r="B35" s="0" t="n">
        <v>6662.19591870174</v>
      </c>
      <c r="C35" s="0" t="n">
        <v>11984707</v>
      </c>
    </row>
    <row r="36" customFormat="false" ht="12.8" hidden="false" customHeight="false" outlineLevel="0" collapsed="false">
      <c r="A36" s="0" t="n">
        <v>83</v>
      </c>
      <c r="B36" s="0" t="n">
        <v>6688.81090300404</v>
      </c>
      <c r="C36" s="0" t="n">
        <v>12022267</v>
      </c>
    </row>
    <row r="37" customFormat="false" ht="12.8" hidden="false" customHeight="false" outlineLevel="0" collapsed="false">
      <c r="A37" s="0" t="n">
        <v>84</v>
      </c>
      <c r="B37" s="0" t="n">
        <v>6726.33307881562</v>
      </c>
      <c r="C37" s="0" t="n">
        <v>12090477</v>
      </c>
    </row>
    <row r="38" customFormat="false" ht="12.8" hidden="false" customHeight="false" outlineLevel="0" collapsed="false">
      <c r="A38" s="0" t="n">
        <v>85</v>
      </c>
      <c r="B38" s="0" t="n">
        <v>6737.24518087951</v>
      </c>
      <c r="C38" s="0" t="n">
        <v>12141117</v>
      </c>
    </row>
    <row r="39" customFormat="false" ht="12.8" hidden="false" customHeight="false" outlineLevel="0" collapsed="false">
      <c r="A39" s="0" t="n">
        <v>86</v>
      </c>
      <c r="B39" s="0" t="n">
        <v>6778.72562511836</v>
      </c>
      <c r="C39" s="0" t="n">
        <v>12178667</v>
      </c>
    </row>
    <row r="40" customFormat="false" ht="12.8" hidden="false" customHeight="false" outlineLevel="0" collapsed="false">
      <c r="A40" s="0" t="n">
        <v>87</v>
      </c>
      <c r="B40" s="0" t="n">
        <v>6803.40647524981</v>
      </c>
      <c r="C40" s="0" t="n">
        <v>12232400</v>
      </c>
    </row>
    <row r="41" customFormat="false" ht="12.8" hidden="false" customHeight="false" outlineLevel="0" collapsed="false">
      <c r="A41" s="0" t="n">
        <v>88</v>
      </c>
      <c r="B41" s="0" t="n">
        <v>6836.98850381716</v>
      </c>
      <c r="C41" s="0" t="n">
        <v>12285043</v>
      </c>
    </row>
    <row r="42" customFormat="false" ht="12.8" hidden="false" customHeight="false" outlineLevel="0" collapsed="false">
      <c r="A42" s="0" t="n">
        <v>89</v>
      </c>
      <c r="B42" s="0" t="n">
        <v>6856.03119307718</v>
      </c>
      <c r="C42" s="0" t="n">
        <v>12303409</v>
      </c>
    </row>
    <row r="43" customFormat="false" ht="12.8" hidden="false" customHeight="false" outlineLevel="0" collapsed="false">
      <c r="A43" s="0" t="n">
        <v>90</v>
      </c>
      <c r="B43" s="0" t="n">
        <v>6859.54579473815</v>
      </c>
      <c r="C43" s="0" t="n">
        <v>12361747</v>
      </c>
    </row>
    <row r="44" customFormat="false" ht="12.8" hidden="false" customHeight="false" outlineLevel="0" collapsed="false">
      <c r="A44" s="0" t="n">
        <v>91</v>
      </c>
      <c r="B44" s="0" t="n">
        <v>6888.70566044782</v>
      </c>
      <c r="C44" s="0" t="n">
        <v>12462655</v>
      </c>
    </row>
    <row r="45" customFormat="false" ht="12.8" hidden="false" customHeight="false" outlineLevel="0" collapsed="false">
      <c r="A45" s="0" t="n">
        <v>92</v>
      </c>
      <c r="B45" s="0" t="n">
        <v>6926.38712126643</v>
      </c>
      <c r="C45" s="0" t="n">
        <v>12494566</v>
      </c>
    </row>
    <row r="46" customFormat="false" ht="12.8" hidden="false" customHeight="false" outlineLevel="0" collapsed="false">
      <c r="A46" s="0" t="n">
        <v>93</v>
      </c>
      <c r="B46" s="0" t="n">
        <v>6921.79038004074</v>
      </c>
      <c r="C46" s="0" t="n">
        <v>12584665</v>
      </c>
    </row>
    <row r="47" customFormat="false" ht="12.8" hidden="false" customHeight="false" outlineLevel="0" collapsed="false">
      <c r="A47" s="0" t="n">
        <v>94</v>
      </c>
      <c r="B47" s="0" t="n">
        <v>6974.50654462933</v>
      </c>
      <c r="C47" s="0" t="n">
        <v>12612828</v>
      </c>
    </row>
    <row r="48" customFormat="false" ht="12.8" hidden="false" customHeight="false" outlineLevel="0" collapsed="false">
      <c r="A48" s="0" t="n">
        <v>95</v>
      </c>
      <c r="B48" s="0" t="n">
        <v>6999.75953714191</v>
      </c>
      <c r="C48" s="0" t="n">
        <v>12707210</v>
      </c>
    </row>
    <row r="49" customFormat="false" ht="12.8" hidden="false" customHeight="false" outlineLevel="0" collapsed="false">
      <c r="A49" s="0" t="n">
        <v>96</v>
      </c>
      <c r="B49" s="0" t="n">
        <v>7009.85771887498</v>
      </c>
      <c r="C49" s="0" t="n">
        <v>12757713</v>
      </c>
    </row>
    <row r="50" customFormat="false" ht="12.8" hidden="false" customHeight="false" outlineLevel="0" collapsed="false">
      <c r="A50" s="0" t="n">
        <v>97</v>
      </c>
      <c r="B50" s="0" t="n">
        <v>7023.29115252485</v>
      </c>
      <c r="C50" s="0" t="n">
        <v>12808630</v>
      </c>
    </row>
    <row r="51" customFormat="false" ht="12.8" hidden="false" customHeight="false" outlineLevel="0" collapsed="false">
      <c r="A51" s="0" t="n">
        <v>98</v>
      </c>
      <c r="B51" s="0" t="n">
        <v>7049.8272503928</v>
      </c>
      <c r="C51" s="0" t="n">
        <v>12834690</v>
      </c>
    </row>
    <row r="52" customFormat="false" ht="12.8" hidden="false" customHeight="false" outlineLevel="0" collapsed="false">
      <c r="A52" s="0" t="n">
        <v>99</v>
      </c>
      <c r="B52" s="0" t="n">
        <v>7074.69874009349</v>
      </c>
      <c r="C52" s="0" t="n">
        <v>12920492</v>
      </c>
    </row>
    <row r="53" customFormat="false" ht="12.8" hidden="false" customHeight="false" outlineLevel="0" collapsed="false">
      <c r="A53" s="0" t="n">
        <v>100</v>
      </c>
      <c r="B53" s="0" t="n">
        <v>7140.1979981022</v>
      </c>
      <c r="C53" s="0" t="n">
        <v>12976822</v>
      </c>
    </row>
    <row r="54" customFormat="false" ht="12.8" hidden="false" customHeight="false" outlineLevel="0" collapsed="false">
      <c r="A54" s="0" t="n">
        <v>101</v>
      </c>
      <c r="B54" s="0" t="n">
        <v>7147.97490455816</v>
      </c>
      <c r="C54" s="0" t="n">
        <v>13043953</v>
      </c>
    </row>
    <row r="55" customFormat="false" ht="12.8" hidden="false" customHeight="false" outlineLevel="0" collapsed="false">
      <c r="A55" s="0" t="n">
        <v>102</v>
      </c>
      <c r="B55" s="0" t="n">
        <v>7208.29350104838</v>
      </c>
      <c r="C55" s="0" t="n">
        <v>13058560</v>
      </c>
    </row>
    <row r="56" customFormat="false" ht="12.8" hidden="false" customHeight="false" outlineLevel="0" collapsed="false">
      <c r="A56" s="0" t="n">
        <v>103</v>
      </c>
      <c r="B56" s="0" t="n">
        <v>7232.97251187338</v>
      </c>
      <c r="C56" s="0" t="n">
        <v>13176009</v>
      </c>
    </row>
    <row r="57" customFormat="false" ht="12.8" hidden="false" customHeight="false" outlineLevel="0" collapsed="false">
      <c r="A57" s="0" t="n">
        <v>104</v>
      </c>
      <c r="B57" s="0" t="n">
        <v>7250.89697571905</v>
      </c>
      <c r="C57" s="0" t="n">
        <v>13240987</v>
      </c>
    </row>
    <row r="58" customFormat="false" ht="12.8" hidden="false" customHeight="false" outlineLevel="0" collapsed="false">
      <c r="A58" s="0" t="n">
        <v>105</v>
      </c>
      <c r="B58" s="0" t="n">
        <v>7310.05143296332</v>
      </c>
      <c r="C58" s="0" t="n">
        <v>13263288</v>
      </c>
    </row>
    <row r="59" customFormat="false" ht="12.8" hidden="false" customHeight="false" outlineLevel="0" collapsed="false">
      <c r="A59" s="0" t="n">
        <v>106</v>
      </c>
      <c r="B59" s="0" t="n">
        <v>7352.99580291869</v>
      </c>
      <c r="C59" s="0" t="n">
        <v>13316948</v>
      </c>
    </row>
    <row r="60" customFormat="false" ht="12.8" hidden="false" customHeight="false" outlineLevel="0" collapsed="false">
      <c r="A60" s="0" t="n">
        <v>107</v>
      </c>
      <c r="B60" s="0" t="n">
        <v>7353.04363377305</v>
      </c>
      <c r="C60" s="0" t="n">
        <v>13360758</v>
      </c>
    </row>
    <row r="61" customFormat="false" ht="12.8" hidden="false" customHeight="false" outlineLevel="0" collapsed="false">
      <c r="A61" s="0" t="n">
        <v>108</v>
      </c>
      <c r="B61" s="0" t="n">
        <v>7404.98064973124</v>
      </c>
      <c r="C61" s="0" t="n">
        <v>13385256</v>
      </c>
    </row>
    <row r="62" customFormat="false" ht="12.8" hidden="false" customHeight="false" outlineLevel="0" collapsed="false">
      <c r="A62" s="0" t="n">
        <v>109</v>
      </c>
      <c r="B62" s="0" t="n">
        <v>7441.75368030465</v>
      </c>
      <c r="C62" s="0" t="n">
        <v>13459740</v>
      </c>
    </row>
    <row r="63" customFormat="false" ht="12.8" hidden="false" customHeight="false" outlineLevel="0" collapsed="false">
      <c r="A63" s="0" t="n">
        <v>110</v>
      </c>
      <c r="B63" s="0" t="n">
        <v>7490.73791714554</v>
      </c>
      <c r="C63" s="0" t="n">
        <v>13494745</v>
      </c>
    </row>
    <row r="64" customFormat="false" ht="12.8" hidden="false" customHeight="false" outlineLevel="0" collapsed="false">
      <c r="A64" s="0" t="n">
        <v>111</v>
      </c>
      <c r="B64" s="0" t="n">
        <v>7519.35042041075</v>
      </c>
      <c r="C64" s="0" t="n">
        <v>13553960</v>
      </c>
    </row>
    <row r="65" customFormat="false" ht="12.8" hidden="false" customHeight="false" outlineLevel="0" collapsed="false">
      <c r="A65" s="0" t="n">
        <v>112</v>
      </c>
      <c r="B65" s="0" t="n">
        <v>7504.18863318248</v>
      </c>
      <c r="C65" s="0" t="n">
        <v>13630412</v>
      </c>
    </row>
    <row r="66" customFormat="false" ht="12.8" hidden="false" customHeight="false" outlineLevel="0" collapsed="false">
      <c r="A66" s="0" t="n">
        <v>113</v>
      </c>
      <c r="B66" s="0" t="n">
        <v>7559.9234054474</v>
      </c>
      <c r="C66" s="0" t="n">
        <v>13678001</v>
      </c>
    </row>
    <row r="67" customFormat="false" ht="12.8" hidden="false" customHeight="false" outlineLevel="0" collapsed="false">
      <c r="A67" s="0" t="n">
        <v>114</v>
      </c>
      <c r="B67" s="0" t="n">
        <v>7589.39989544607</v>
      </c>
      <c r="C67" s="0" t="n">
        <v>13779315</v>
      </c>
    </row>
    <row r="68" customFormat="false" ht="12.8" hidden="false" customHeight="false" outlineLevel="0" collapsed="false">
      <c r="A68" s="0" t="n">
        <v>115</v>
      </c>
      <c r="B68" s="0" t="n">
        <v>7655.08744627698</v>
      </c>
      <c r="C68" s="0" t="n">
        <v>13756227</v>
      </c>
    </row>
    <row r="69" customFormat="false" ht="12.8" hidden="false" customHeight="false" outlineLevel="0" collapsed="false">
      <c r="A69" s="0" t="n">
        <v>116</v>
      </c>
      <c r="B69" s="0" t="n">
        <v>7676.33959015275</v>
      </c>
      <c r="C69" s="0" t="n">
        <v>13836332</v>
      </c>
    </row>
    <row r="70" customFormat="false" ht="12.8" hidden="false" customHeight="false" outlineLevel="0" collapsed="false">
      <c r="A70" s="0" t="n">
        <v>117</v>
      </c>
      <c r="B70" s="0" t="n">
        <v>7707.17325697599</v>
      </c>
      <c r="C70" s="0" t="n">
        <v>13845146</v>
      </c>
    </row>
    <row r="71" customFormat="false" ht="12.8" hidden="false" customHeight="false" outlineLevel="0" collapsed="false">
      <c r="A71" s="0" t="n">
        <v>118</v>
      </c>
      <c r="B71" s="0" t="n">
        <v>7717.03709723927</v>
      </c>
      <c r="C71" s="0" t="n">
        <v>13874952</v>
      </c>
    </row>
    <row r="72" customFormat="false" ht="12.8" hidden="false" customHeight="false" outlineLevel="0" collapsed="false">
      <c r="A72" s="0" t="n">
        <v>119</v>
      </c>
      <c r="B72" s="0" t="n">
        <v>7738.51125327796</v>
      </c>
      <c r="C72" s="0" t="n">
        <v>13911551</v>
      </c>
    </row>
    <row r="73" customFormat="false" ht="12.8" hidden="false" customHeight="false" outlineLevel="0" collapsed="false">
      <c r="A73" s="0" t="n">
        <v>120</v>
      </c>
      <c r="B73" s="0" t="n">
        <v>7776.04247933895</v>
      </c>
      <c r="C73" s="0" t="n">
        <v>13966270</v>
      </c>
    </row>
    <row r="74" customFormat="false" ht="12.8" hidden="false" customHeight="false" outlineLevel="0" collapsed="false">
      <c r="A74" s="0" t="n">
        <v>121</v>
      </c>
      <c r="B74" s="0" t="n">
        <v>7788.48815583164</v>
      </c>
      <c r="C74" s="0" t="n">
        <v>14084442</v>
      </c>
    </row>
    <row r="75" customFormat="false" ht="12.8" hidden="false" customHeight="false" outlineLevel="0" collapsed="false">
      <c r="A75" s="0" t="n">
        <v>122</v>
      </c>
      <c r="B75" s="0" t="n">
        <v>7840.61050302706</v>
      </c>
      <c r="C75" s="0" t="n">
        <v>14089938</v>
      </c>
    </row>
    <row r="76" customFormat="false" ht="12.8" hidden="false" customHeight="false" outlineLevel="0" collapsed="false">
      <c r="A76" s="0" t="n">
        <v>123</v>
      </c>
      <c r="B76" s="0" t="n">
        <v>7885.35184273988</v>
      </c>
      <c r="C76" s="0" t="n">
        <v>14110816</v>
      </c>
    </row>
    <row r="77" customFormat="false" ht="12.8" hidden="false" customHeight="false" outlineLevel="0" collapsed="false">
      <c r="A77" s="0" t="n">
        <v>124</v>
      </c>
      <c r="B77" s="0" t="n">
        <v>7870.11295447902</v>
      </c>
      <c r="C77" s="0" t="n">
        <v>14151189</v>
      </c>
    </row>
    <row r="78" customFormat="false" ht="12.8" hidden="false" customHeight="false" outlineLevel="0" collapsed="false">
      <c r="A78" s="0" t="n">
        <v>125</v>
      </c>
      <c r="B78" s="0" t="n">
        <v>7883.27317230638</v>
      </c>
      <c r="C78" s="0" t="n">
        <v>14255754</v>
      </c>
    </row>
    <row r="79" customFormat="false" ht="12.8" hidden="false" customHeight="false" outlineLevel="0" collapsed="false">
      <c r="A79" s="0" t="n">
        <v>126</v>
      </c>
      <c r="B79" s="0" t="n">
        <v>7961.32627774737</v>
      </c>
      <c r="C79" s="0" t="n">
        <v>14259562</v>
      </c>
    </row>
    <row r="80" customFormat="false" ht="12.8" hidden="false" customHeight="false" outlineLevel="0" collapsed="false">
      <c r="A80" s="0" t="n">
        <v>127</v>
      </c>
      <c r="B80" s="0" t="n">
        <v>7994.46221331893</v>
      </c>
      <c r="C80" s="0" t="n">
        <v>14315723</v>
      </c>
    </row>
    <row r="81" customFormat="false" ht="12.8" hidden="false" customHeight="false" outlineLevel="0" collapsed="false">
      <c r="A81" s="0" t="n">
        <v>128</v>
      </c>
      <c r="B81" s="0" t="n">
        <v>8063.93991278761</v>
      </c>
      <c r="C81" s="0" t="n">
        <v>14300245</v>
      </c>
    </row>
    <row r="82" customFormat="false" ht="12.8" hidden="false" customHeight="false" outlineLevel="0" collapsed="false">
      <c r="A82" s="0" t="n">
        <v>129</v>
      </c>
      <c r="B82" s="0" t="n">
        <v>8092.38715603667</v>
      </c>
      <c r="C82" s="0" t="n">
        <v>14365512</v>
      </c>
    </row>
    <row r="83" customFormat="false" ht="12.8" hidden="false" customHeight="false" outlineLevel="0" collapsed="false">
      <c r="A83" s="0" t="n">
        <v>130</v>
      </c>
      <c r="B83" s="0" t="n">
        <v>8113.67367310406</v>
      </c>
      <c r="C83" s="0" t="n">
        <v>14395211</v>
      </c>
    </row>
    <row r="84" customFormat="false" ht="12.8" hidden="false" customHeight="false" outlineLevel="0" collapsed="false">
      <c r="A84" s="0" t="n">
        <v>131</v>
      </c>
      <c r="B84" s="0" t="n">
        <v>8143.62534849379</v>
      </c>
      <c r="C84" s="0" t="n">
        <v>14421600</v>
      </c>
    </row>
    <row r="85" customFormat="false" ht="12.8" hidden="false" customHeight="false" outlineLevel="0" collapsed="false">
      <c r="A85" s="0" t="n">
        <v>132</v>
      </c>
      <c r="B85" s="0" t="n">
        <v>8162.06701175476</v>
      </c>
      <c r="C85" s="0" t="n">
        <v>14453017</v>
      </c>
    </row>
    <row r="86" customFormat="false" ht="12.8" hidden="false" customHeight="false" outlineLevel="0" collapsed="false">
      <c r="A86" s="0" t="n">
        <v>133</v>
      </c>
      <c r="B86" s="0" t="n">
        <v>8194.62847680809</v>
      </c>
      <c r="C86" s="0" t="n">
        <v>14529001</v>
      </c>
    </row>
    <row r="87" customFormat="false" ht="12.8" hidden="false" customHeight="false" outlineLevel="0" collapsed="false">
      <c r="A87" s="0" t="n">
        <v>134</v>
      </c>
      <c r="B87" s="0" t="n">
        <v>8215.7686216086</v>
      </c>
      <c r="C87" s="0" t="n">
        <v>14523302</v>
      </c>
    </row>
    <row r="88" customFormat="false" ht="12.8" hidden="false" customHeight="false" outlineLevel="0" collapsed="false">
      <c r="A88" s="0" t="n">
        <v>135</v>
      </c>
      <c r="B88" s="0" t="n">
        <v>8257.35831656909</v>
      </c>
      <c r="C88" s="0" t="n">
        <v>14615043</v>
      </c>
    </row>
    <row r="89" customFormat="false" ht="12.8" hidden="false" customHeight="false" outlineLevel="0" collapsed="false">
      <c r="A89" s="0" t="n">
        <v>136</v>
      </c>
      <c r="B89" s="0" t="n">
        <v>8270.75508917642</v>
      </c>
      <c r="C89" s="0" t="n">
        <v>14643861</v>
      </c>
    </row>
    <row r="90" customFormat="false" ht="12.8" hidden="false" customHeight="false" outlineLevel="0" collapsed="false">
      <c r="A90" s="0" t="n">
        <v>137</v>
      </c>
      <c r="B90" s="0" t="n">
        <v>8303.98102107223</v>
      </c>
      <c r="C90" s="0" t="n">
        <v>14712997</v>
      </c>
    </row>
    <row r="91" customFormat="false" ht="12.8" hidden="false" customHeight="false" outlineLevel="0" collapsed="false">
      <c r="A91" s="0" t="n">
        <v>138</v>
      </c>
      <c r="B91" s="0" t="n">
        <v>8337.03771420573</v>
      </c>
      <c r="C91" s="0" t="n">
        <v>14716711</v>
      </c>
    </row>
    <row r="92" customFormat="false" ht="12.8" hidden="false" customHeight="false" outlineLevel="0" collapsed="false">
      <c r="A92" s="0" t="n">
        <v>139</v>
      </c>
      <c r="B92" s="0" t="n">
        <v>8379.33280344573</v>
      </c>
      <c r="C92" s="0" t="n">
        <v>14736349</v>
      </c>
    </row>
    <row r="93" customFormat="false" ht="12.8" hidden="false" customHeight="false" outlineLevel="0" collapsed="false">
      <c r="A93" s="0" t="n">
        <v>140</v>
      </c>
      <c r="B93" s="0" t="n">
        <v>8413.17209799595</v>
      </c>
      <c r="C93" s="0" t="n">
        <v>14769570</v>
      </c>
    </row>
    <row r="94" customFormat="false" ht="12.8" hidden="false" customHeight="false" outlineLevel="0" collapsed="false">
      <c r="A94" s="0" t="n">
        <v>141</v>
      </c>
      <c r="B94" s="0" t="n">
        <v>8431.13429003596</v>
      </c>
      <c r="C94" s="0" t="n">
        <v>14829865</v>
      </c>
    </row>
    <row r="95" customFormat="false" ht="12.8" hidden="false" customHeight="false" outlineLevel="0" collapsed="false">
      <c r="A95" s="0" t="n">
        <v>142</v>
      </c>
      <c r="B95" s="0" t="n">
        <v>8456.59340190408</v>
      </c>
      <c r="C95" s="0" t="n">
        <v>14900100</v>
      </c>
    </row>
    <row r="96" customFormat="false" ht="12.8" hidden="false" customHeight="false" outlineLevel="0" collapsed="false">
      <c r="A96" s="0" t="n">
        <v>143</v>
      </c>
      <c r="B96" s="0" t="n">
        <v>8497.30859403722</v>
      </c>
      <c r="C96" s="0" t="n">
        <v>14905402</v>
      </c>
    </row>
    <row r="97" customFormat="false" ht="12.8" hidden="false" customHeight="false" outlineLevel="0" collapsed="false">
      <c r="A97" s="0" t="n">
        <v>144</v>
      </c>
      <c r="B97" s="0" t="n">
        <v>8506.15780954979</v>
      </c>
      <c r="C97" s="0" t="n">
        <v>14999289</v>
      </c>
    </row>
    <row r="98" customFormat="false" ht="12.8" hidden="false" customHeight="false" outlineLevel="0" collapsed="false">
      <c r="A98" s="0" t="n">
        <v>145</v>
      </c>
      <c r="B98" s="0" t="n">
        <v>8517.7110564957</v>
      </c>
      <c r="C98" s="0" t="n">
        <v>15096209</v>
      </c>
    </row>
    <row r="99" customFormat="false" ht="12.8" hidden="false" customHeight="false" outlineLevel="0" collapsed="false">
      <c r="A99" s="0" t="n">
        <v>146</v>
      </c>
      <c r="B99" s="0" t="n">
        <v>8557.56194752452</v>
      </c>
      <c r="C99" s="0" t="n">
        <v>15095875</v>
      </c>
    </row>
    <row r="100" customFormat="false" ht="12.8" hidden="false" customHeight="false" outlineLevel="0" collapsed="false">
      <c r="A100" s="0" t="n">
        <v>147</v>
      </c>
      <c r="B100" s="0" t="n">
        <v>8560.97434311944</v>
      </c>
      <c r="C100" s="0" t="n">
        <v>15102286</v>
      </c>
    </row>
    <row r="101" customFormat="false" ht="12.8" hidden="false" customHeight="false" outlineLevel="0" collapsed="false">
      <c r="A101" s="0" t="n">
        <v>148</v>
      </c>
      <c r="B101" s="0" t="n">
        <v>8594.79571850942</v>
      </c>
      <c r="C101" s="0" t="n">
        <v>15143219</v>
      </c>
    </row>
    <row r="102" customFormat="false" ht="12.8" hidden="false" customHeight="false" outlineLevel="0" collapsed="false">
      <c r="A102" s="0" t="n">
        <v>149</v>
      </c>
      <c r="B102" s="0" t="n">
        <v>8645.82743867392</v>
      </c>
      <c r="C102" s="0" t="n">
        <v>15149653</v>
      </c>
    </row>
    <row r="103" customFormat="false" ht="12.8" hidden="false" customHeight="false" outlineLevel="0" collapsed="false">
      <c r="A103" s="0" t="n">
        <v>150</v>
      </c>
      <c r="B103" s="0" t="n">
        <v>8686.94295194673</v>
      </c>
      <c r="C103" s="0" t="n">
        <v>15212440</v>
      </c>
    </row>
    <row r="104" customFormat="false" ht="12.8" hidden="false" customHeight="false" outlineLevel="0" collapsed="false">
      <c r="A104" s="0" t="n">
        <v>151</v>
      </c>
      <c r="B104" s="0" t="n">
        <v>8674.24899475718</v>
      </c>
      <c r="C104" s="0" t="n">
        <v>15255561</v>
      </c>
    </row>
    <row r="105" customFormat="false" ht="12.8" hidden="false" customHeight="false" outlineLevel="0" collapsed="false">
      <c r="A105" s="0" t="n">
        <v>152</v>
      </c>
      <c r="B105" s="0" t="n">
        <v>8764.52353857596</v>
      </c>
      <c r="C105" s="0" t="n">
        <v>15232001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6" activeCellId="0" sqref="B16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6361.98249860395</v>
      </c>
      <c r="C23" s="0" t="n">
        <v>9403544</v>
      </c>
    </row>
    <row r="24" customFormat="false" ht="12.8" hidden="false" customHeight="false" outlineLevel="0" collapsed="false">
      <c r="A24" s="0" t="n">
        <v>71</v>
      </c>
      <c r="B24" s="0" t="n">
        <v>6091.27105833156</v>
      </c>
      <c r="C24" s="0" t="n">
        <v>9907200</v>
      </c>
    </row>
    <row r="25" customFormat="false" ht="12.8" hidden="false" customHeight="false" outlineLevel="0" collapsed="false">
      <c r="A25" s="0" t="n">
        <v>72</v>
      </c>
      <c r="B25" s="0" t="n">
        <v>6010.82510328102</v>
      </c>
      <c r="C25" s="0" t="n">
        <v>10446968</v>
      </c>
    </row>
    <row r="26" customFormat="false" ht="12.8" hidden="false" customHeight="false" outlineLevel="0" collapsed="false">
      <c r="A26" s="0" t="n">
        <v>73</v>
      </c>
      <c r="B26" s="0" t="n">
        <v>5970.45171632884</v>
      </c>
      <c r="C26" s="0" t="n">
        <v>10786830</v>
      </c>
    </row>
    <row r="27" customFormat="false" ht="12.8" hidden="false" customHeight="false" outlineLevel="0" collapsed="false">
      <c r="A27" s="0" t="n">
        <v>74</v>
      </c>
      <c r="B27" s="0" t="n">
        <v>5944.40245331321</v>
      </c>
      <c r="C27" s="0" t="n">
        <v>11100673</v>
      </c>
    </row>
    <row r="28" customFormat="false" ht="12.8" hidden="false" customHeight="false" outlineLevel="0" collapsed="false">
      <c r="A28" s="0" t="n">
        <v>75</v>
      </c>
      <c r="B28" s="0" t="n">
        <v>5884.13679773177</v>
      </c>
      <c r="C28" s="0" t="n">
        <v>11580411</v>
      </c>
    </row>
    <row r="29" customFormat="false" ht="12.8" hidden="false" customHeight="false" outlineLevel="0" collapsed="false">
      <c r="A29" s="0" t="n">
        <v>76</v>
      </c>
      <c r="B29" s="0" t="n">
        <v>5946.52729285874</v>
      </c>
      <c r="C29" s="0" t="n">
        <v>11631684</v>
      </c>
    </row>
    <row r="30" customFormat="false" ht="12.8" hidden="false" customHeight="false" outlineLevel="0" collapsed="false">
      <c r="A30" s="0" t="n">
        <v>77</v>
      </c>
      <c r="B30" s="0" t="n">
        <v>5969.19471064124</v>
      </c>
      <c r="C30" s="0" t="n">
        <v>11634052</v>
      </c>
    </row>
    <row r="31" customFormat="false" ht="12.8" hidden="false" customHeight="false" outlineLevel="0" collapsed="false">
      <c r="A31" s="0" t="n">
        <v>78</v>
      </c>
      <c r="B31" s="0" t="n">
        <v>6000.37028294846</v>
      </c>
      <c r="C31" s="0" t="n">
        <v>11682532</v>
      </c>
    </row>
    <row r="32" customFormat="false" ht="12.8" hidden="false" customHeight="false" outlineLevel="0" collapsed="false">
      <c r="A32" s="0" t="n">
        <v>79</v>
      </c>
      <c r="B32" s="0" t="n">
        <v>6021.71347353685</v>
      </c>
      <c r="C32" s="0" t="n">
        <v>11731649</v>
      </c>
    </row>
    <row r="33" customFormat="false" ht="12.8" hidden="false" customHeight="false" outlineLevel="0" collapsed="false">
      <c r="A33" s="0" t="n">
        <v>80</v>
      </c>
      <c r="B33" s="0" t="n">
        <v>6012.11178530558</v>
      </c>
      <c r="C33" s="0" t="n">
        <v>11822167</v>
      </c>
    </row>
    <row r="34" customFormat="false" ht="12.8" hidden="false" customHeight="false" outlineLevel="0" collapsed="false">
      <c r="A34" s="0" t="n">
        <v>81</v>
      </c>
      <c r="B34" s="0" t="n">
        <v>6024.32834192888</v>
      </c>
      <c r="C34" s="0" t="n">
        <v>11799345</v>
      </c>
    </row>
    <row r="35" customFormat="false" ht="12.8" hidden="false" customHeight="false" outlineLevel="0" collapsed="false">
      <c r="A35" s="0" t="n">
        <v>82</v>
      </c>
      <c r="B35" s="0" t="n">
        <v>6037.97945013314</v>
      </c>
      <c r="C35" s="0" t="n">
        <v>11789065</v>
      </c>
    </row>
    <row r="36" customFormat="false" ht="12.8" hidden="false" customHeight="false" outlineLevel="0" collapsed="false">
      <c r="A36" s="0" t="n">
        <v>83</v>
      </c>
      <c r="B36" s="0" t="n">
        <v>6046.41948109251</v>
      </c>
      <c r="C36" s="0" t="n">
        <v>11824775</v>
      </c>
    </row>
    <row r="37" customFormat="false" ht="12.8" hidden="false" customHeight="false" outlineLevel="0" collapsed="false">
      <c r="A37" s="0" t="n">
        <v>84</v>
      </c>
      <c r="B37" s="0" t="n">
        <v>6092.60732858762</v>
      </c>
      <c r="C37" s="0" t="n">
        <v>11863079</v>
      </c>
    </row>
    <row r="38" customFormat="false" ht="12.8" hidden="false" customHeight="false" outlineLevel="0" collapsed="false">
      <c r="A38" s="0" t="n">
        <v>85</v>
      </c>
      <c r="B38" s="0" t="n">
        <v>6080.24828838636</v>
      </c>
      <c r="C38" s="0" t="n">
        <v>11900230</v>
      </c>
    </row>
    <row r="39" customFormat="false" ht="12.8" hidden="false" customHeight="false" outlineLevel="0" collapsed="false">
      <c r="A39" s="0" t="n">
        <v>86</v>
      </c>
      <c r="B39" s="0" t="n">
        <v>6108.9416631235</v>
      </c>
      <c r="C39" s="0" t="n">
        <v>11949985</v>
      </c>
    </row>
    <row r="40" customFormat="false" ht="12.8" hidden="false" customHeight="false" outlineLevel="0" collapsed="false">
      <c r="A40" s="0" t="n">
        <v>87</v>
      </c>
      <c r="B40" s="0" t="n">
        <v>6096.65114705125</v>
      </c>
      <c r="C40" s="0" t="n">
        <v>11983929</v>
      </c>
    </row>
    <row r="41" customFormat="false" ht="12.8" hidden="false" customHeight="false" outlineLevel="0" collapsed="false">
      <c r="A41" s="0" t="n">
        <v>88</v>
      </c>
      <c r="B41" s="0" t="n">
        <v>6106.43666865338</v>
      </c>
      <c r="C41" s="0" t="n">
        <v>12050805</v>
      </c>
    </row>
    <row r="42" customFormat="false" ht="12.8" hidden="false" customHeight="false" outlineLevel="0" collapsed="false">
      <c r="A42" s="0" t="n">
        <v>89</v>
      </c>
      <c r="B42" s="0" t="n">
        <v>6114.25682829973</v>
      </c>
      <c r="C42" s="0" t="n">
        <v>12077415</v>
      </c>
    </row>
    <row r="43" customFormat="false" ht="12.8" hidden="false" customHeight="false" outlineLevel="0" collapsed="false">
      <c r="A43" s="0" t="n">
        <v>90</v>
      </c>
      <c r="B43" s="0" t="n">
        <v>6137.96914778165</v>
      </c>
      <c r="C43" s="0" t="n">
        <v>12209333</v>
      </c>
    </row>
    <row r="44" customFormat="false" ht="12.8" hidden="false" customHeight="false" outlineLevel="0" collapsed="false">
      <c r="A44" s="0" t="n">
        <v>91</v>
      </c>
      <c r="B44" s="0" t="n">
        <v>6159.60795332782</v>
      </c>
      <c r="C44" s="0" t="n">
        <v>12224582</v>
      </c>
    </row>
    <row r="45" customFormat="false" ht="12.8" hidden="false" customHeight="false" outlineLevel="0" collapsed="false">
      <c r="A45" s="0" t="n">
        <v>92</v>
      </c>
      <c r="B45" s="0" t="n">
        <v>6161.67437912439</v>
      </c>
      <c r="C45" s="0" t="n">
        <v>12294815</v>
      </c>
    </row>
    <row r="46" customFormat="false" ht="12.8" hidden="false" customHeight="false" outlineLevel="0" collapsed="false">
      <c r="A46" s="0" t="n">
        <v>93</v>
      </c>
      <c r="B46" s="0" t="n">
        <v>6159.49183609615</v>
      </c>
      <c r="C46" s="0" t="n">
        <v>12340152</v>
      </c>
    </row>
    <row r="47" customFormat="false" ht="12.8" hidden="false" customHeight="false" outlineLevel="0" collapsed="false">
      <c r="A47" s="0" t="n">
        <v>94</v>
      </c>
      <c r="B47" s="0" t="n">
        <v>6187.92450546788</v>
      </c>
      <c r="C47" s="0" t="n">
        <v>12337694</v>
      </c>
    </row>
    <row r="48" customFormat="false" ht="12.8" hidden="false" customHeight="false" outlineLevel="0" collapsed="false">
      <c r="A48" s="0" t="n">
        <v>95</v>
      </c>
      <c r="B48" s="0" t="n">
        <v>6174.06228183878</v>
      </c>
      <c r="C48" s="0" t="n">
        <v>12375015</v>
      </c>
    </row>
    <row r="49" customFormat="false" ht="12.8" hidden="false" customHeight="false" outlineLevel="0" collapsed="false">
      <c r="A49" s="0" t="n">
        <v>96</v>
      </c>
      <c r="B49" s="0" t="n">
        <v>6196.0677455804</v>
      </c>
      <c r="C49" s="0" t="n">
        <v>12422357</v>
      </c>
    </row>
    <row r="50" customFormat="false" ht="12.8" hidden="false" customHeight="false" outlineLevel="0" collapsed="false">
      <c r="A50" s="0" t="n">
        <v>97</v>
      </c>
      <c r="B50" s="0" t="n">
        <v>6222.67396793528</v>
      </c>
      <c r="C50" s="0" t="n">
        <v>12448552</v>
      </c>
    </row>
    <row r="51" customFormat="false" ht="12.8" hidden="false" customHeight="false" outlineLevel="0" collapsed="false">
      <c r="A51" s="0" t="n">
        <v>98</v>
      </c>
      <c r="B51" s="0" t="n">
        <v>6240.13198722738</v>
      </c>
      <c r="C51" s="0" t="n">
        <v>12445702</v>
      </c>
    </row>
    <row r="52" customFormat="false" ht="12.8" hidden="false" customHeight="false" outlineLevel="0" collapsed="false">
      <c r="A52" s="0" t="n">
        <v>99</v>
      </c>
      <c r="B52" s="0" t="n">
        <v>6234.11080467963</v>
      </c>
      <c r="C52" s="0" t="n">
        <v>12526278</v>
      </c>
    </row>
    <row r="53" customFormat="false" ht="12.8" hidden="false" customHeight="false" outlineLevel="0" collapsed="false">
      <c r="A53" s="0" t="n">
        <v>100</v>
      </c>
      <c r="B53" s="0" t="n">
        <v>6259.80936293216</v>
      </c>
      <c r="C53" s="0" t="n">
        <v>12501908</v>
      </c>
    </row>
    <row r="54" customFormat="false" ht="12.8" hidden="false" customHeight="false" outlineLevel="0" collapsed="false">
      <c r="A54" s="0" t="n">
        <v>101</v>
      </c>
      <c r="B54" s="0" t="n">
        <v>6272.50347563562</v>
      </c>
      <c r="C54" s="0" t="n">
        <v>12559486</v>
      </c>
    </row>
    <row r="55" customFormat="false" ht="12.8" hidden="false" customHeight="false" outlineLevel="0" collapsed="false">
      <c r="A55" s="0" t="n">
        <v>102</v>
      </c>
      <c r="B55" s="0" t="n">
        <v>6268.26822059537</v>
      </c>
      <c r="C55" s="0" t="n">
        <v>12600481</v>
      </c>
    </row>
    <row r="56" customFormat="false" ht="12.8" hidden="false" customHeight="false" outlineLevel="0" collapsed="false">
      <c r="A56" s="0" t="n">
        <v>103</v>
      </c>
      <c r="B56" s="0" t="n">
        <v>6303.54315247285</v>
      </c>
      <c r="C56" s="0" t="n">
        <v>12679887</v>
      </c>
    </row>
    <row r="57" customFormat="false" ht="12.8" hidden="false" customHeight="false" outlineLevel="0" collapsed="false">
      <c r="A57" s="0" t="n">
        <v>104</v>
      </c>
      <c r="B57" s="0" t="n">
        <v>6306.67107946886</v>
      </c>
      <c r="C57" s="0" t="n">
        <v>12649077</v>
      </c>
    </row>
    <row r="58" customFormat="false" ht="12.8" hidden="false" customHeight="false" outlineLevel="0" collapsed="false">
      <c r="A58" s="0" t="n">
        <v>105</v>
      </c>
      <c r="B58" s="0" t="n">
        <v>6310.84653413767</v>
      </c>
      <c r="C58" s="0" t="n">
        <v>12744378</v>
      </c>
    </row>
    <row r="59" customFormat="false" ht="12.8" hidden="false" customHeight="false" outlineLevel="0" collapsed="false">
      <c r="A59" s="0" t="n">
        <v>106</v>
      </c>
      <c r="B59" s="0" t="n">
        <v>6323.20386439632</v>
      </c>
      <c r="C59" s="0" t="n">
        <v>12724751</v>
      </c>
    </row>
    <row r="60" customFormat="false" ht="12.8" hidden="false" customHeight="false" outlineLevel="0" collapsed="false">
      <c r="A60" s="0" t="n">
        <v>107</v>
      </c>
      <c r="B60" s="0" t="n">
        <v>6327.66509233027</v>
      </c>
      <c r="C60" s="0" t="n">
        <v>12711154</v>
      </c>
    </row>
    <row r="61" customFormat="false" ht="12.8" hidden="false" customHeight="false" outlineLevel="0" collapsed="false">
      <c r="A61" s="0" t="n">
        <v>108</v>
      </c>
      <c r="B61" s="0" t="n">
        <v>6334.55902730537</v>
      </c>
      <c r="C61" s="0" t="n">
        <v>12758536</v>
      </c>
    </row>
    <row r="62" customFormat="false" ht="12.8" hidden="false" customHeight="false" outlineLevel="0" collapsed="false">
      <c r="A62" s="0" t="n">
        <v>109</v>
      </c>
      <c r="B62" s="0" t="n">
        <v>6353.45222223018</v>
      </c>
      <c r="C62" s="0" t="n">
        <v>12807037</v>
      </c>
    </row>
    <row r="63" customFormat="false" ht="12.8" hidden="false" customHeight="false" outlineLevel="0" collapsed="false">
      <c r="A63" s="0" t="n">
        <v>110</v>
      </c>
      <c r="B63" s="0" t="n">
        <v>6366.07220464429</v>
      </c>
      <c r="C63" s="0" t="n">
        <v>12858636</v>
      </c>
    </row>
    <row r="64" customFormat="false" ht="12.8" hidden="false" customHeight="false" outlineLevel="0" collapsed="false">
      <c r="A64" s="0" t="n">
        <v>111</v>
      </c>
      <c r="B64" s="0" t="n">
        <v>6377.92474111961</v>
      </c>
      <c r="C64" s="0" t="n">
        <v>12871602</v>
      </c>
    </row>
    <row r="65" customFormat="false" ht="12.8" hidden="false" customHeight="false" outlineLevel="0" collapsed="false">
      <c r="A65" s="0" t="n">
        <v>112</v>
      </c>
      <c r="B65" s="0" t="n">
        <v>6384.56053761105</v>
      </c>
      <c r="C65" s="0" t="n">
        <v>12898514</v>
      </c>
    </row>
    <row r="66" customFormat="false" ht="12.8" hidden="false" customHeight="false" outlineLevel="0" collapsed="false">
      <c r="A66" s="0" t="n">
        <v>113</v>
      </c>
      <c r="B66" s="0" t="n">
        <v>6397.3246597624</v>
      </c>
      <c r="C66" s="0" t="n">
        <v>12934106</v>
      </c>
    </row>
    <row r="67" customFormat="false" ht="12.8" hidden="false" customHeight="false" outlineLevel="0" collapsed="false">
      <c r="A67" s="0" t="n">
        <v>114</v>
      </c>
      <c r="B67" s="0" t="n">
        <v>6401.00303958524</v>
      </c>
      <c r="C67" s="0" t="n">
        <v>12986579</v>
      </c>
    </row>
    <row r="68" customFormat="false" ht="12.8" hidden="false" customHeight="false" outlineLevel="0" collapsed="false">
      <c r="A68" s="0" t="n">
        <v>115</v>
      </c>
      <c r="B68" s="0" t="n">
        <v>6403.80547939532</v>
      </c>
      <c r="C68" s="0" t="n">
        <v>12951742</v>
      </c>
    </row>
    <row r="69" customFormat="false" ht="12.8" hidden="false" customHeight="false" outlineLevel="0" collapsed="false">
      <c r="A69" s="0" t="n">
        <v>116</v>
      </c>
      <c r="B69" s="0" t="n">
        <v>6409.383230219</v>
      </c>
      <c r="C69" s="0" t="n">
        <v>13010303</v>
      </c>
    </row>
    <row r="70" customFormat="false" ht="12.8" hidden="false" customHeight="false" outlineLevel="0" collapsed="false">
      <c r="A70" s="0" t="n">
        <v>117</v>
      </c>
      <c r="B70" s="0" t="n">
        <v>6404.21719285938</v>
      </c>
      <c r="C70" s="0" t="n">
        <v>12980553</v>
      </c>
    </row>
    <row r="71" customFormat="false" ht="12.8" hidden="false" customHeight="false" outlineLevel="0" collapsed="false">
      <c r="A71" s="0" t="n">
        <v>118</v>
      </c>
      <c r="B71" s="0" t="n">
        <v>6447.09021761875</v>
      </c>
      <c r="C71" s="0" t="n">
        <v>12999144</v>
      </c>
    </row>
    <row r="72" customFormat="false" ht="12.8" hidden="false" customHeight="false" outlineLevel="0" collapsed="false">
      <c r="A72" s="0" t="n">
        <v>119</v>
      </c>
      <c r="B72" s="0" t="n">
        <v>6465.67761377145</v>
      </c>
      <c r="C72" s="0" t="n">
        <v>13058584</v>
      </c>
    </row>
    <row r="73" customFormat="false" ht="12.8" hidden="false" customHeight="false" outlineLevel="0" collapsed="false">
      <c r="A73" s="0" t="n">
        <v>120</v>
      </c>
      <c r="B73" s="0" t="n">
        <v>6478.44356672752</v>
      </c>
      <c r="C73" s="0" t="n">
        <v>13080038</v>
      </c>
    </row>
    <row r="74" customFormat="false" ht="12.8" hidden="false" customHeight="false" outlineLevel="0" collapsed="false">
      <c r="A74" s="0" t="n">
        <v>121</v>
      </c>
      <c r="B74" s="0" t="n">
        <v>6462.23202456047</v>
      </c>
      <c r="C74" s="0" t="n">
        <v>13111482</v>
      </c>
    </row>
    <row r="75" customFormat="false" ht="12.8" hidden="false" customHeight="false" outlineLevel="0" collapsed="false">
      <c r="A75" s="0" t="n">
        <v>122</v>
      </c>
      <c r="B75" s="0" t="n">
        <v>6509.32722302503</v>
      </c>
      <c r="C75" s="0" t="n">
        <v>13100728</v>
      </c>
    </row>
    <row r="76" customFormat="false" ht="12.8" hidden="false" customHeight="false" outlineLevel="0" collapsed="false">
      <c r="A76" s="0" t="n">
        <v>123</v>
      </c>
      <c r="B76" s="0" t="n">
        <v>6532.77065530711</v>
      </c>
      <c r="C76" s="0" t="n">
        <v>13107701</v>
      </c>
    </row>
    <row r="77" customFormat="false" ht="12.8" hidden="false" customHeight="false" outlineLevel="0" collapsed="false">
      <c r="A77" s="0" t="n">
        <v>124</v>
      </c>
      <c r="B77" s="0" t="n">
        <v>6555.88231716358</v>
      </c>
      <c r="C77" s="0" t="n">
        <v>13122379</v>
      </c>
    </row>
    <row r="78" customFormat="false" ht="12.8" hidden="false" customHeight="false" outlineLevel="0" collapsed="false">
      <c r="A78" s="0" t="n">
        <v>125</v>
      </c>
      <c r="B78" s="0" t="n">
        <v>6559.76524551209</v>
      </c>
      <c r="C78" s="0" t="n">
        <v>13129897</v>
      </c>
    </row>
    <row r="79" customFormat="false" ht="12.8" hidden="false" customHeight="false" outlineLevel="0" collapsed="false">
      <c r="A79" s="0" t="n">
        <v>126</v>
      </c>
      <c r="B79" s="0" t="n">
        <v>6554.04689865002</v>
      </c>
      <c r="C79" s="0" t="n">
        <v>13109519</v>
      </c>
    </row>
    <row r="80" customFormat="false" ht="12.8" hidden="false" customHeight="false" outlineLevel="0" collapsed="false">
      <c r="A80" s="0" t="n">
        <v>127</v>
      </c>
      <c r="B80" s="0" t="n">
        <v>6527.25183233394</v>
      </c>
      <c r="C80" s="0" t="n">
        <v>13182390</v>
      </c>
    </row>
    <row r="81" customFormat="false" ht="12.8" hidden="false" customHeight="false" outlineLevel="0" collapsed="false">
      <c r="A81" s="0" t="n">
        <v>128</v>
      </c>
      <c r="B81" s="0" t="n">
        <v>6538.85535914691</v>
      </c>
      <c r="C81" s="0" t="n">
        <v>13213582</v>
      </c>
    </row>
    <row r="82" customFormat="false" ht="12.8" hidden="false" customHeight="false" outlineLevel="0" collapsed="false">
      <c r="A82" s="0" t="n">
        <v>129</v>
      </c>
      <c r="B82" s="0" t="n">
        <v>6561.37596521229</v>
      </c>
      <c r="C82" s="0" t="n">
        <v>13204625</v>
      </c>
    </row>
    <row r="83" customFormat="false" ht="12.8" hidden="false" customHeight="false" outlineLevel="0" collapsed="false">
      <c r="A83" s="0" t="n">
        <v>130</v>
      </c>
      <c r="B83" s="0" t="n">
        <v>6543.27243028555</v>
      </c>
      <c r="C83" s="0" t="n">
        <v>13263394</v>
      </c>
    </row>
    <row r="84" customFormat="false" ht="12.8" hidden="false" customHeight="false" outlineLevel="0" collapsed="false">
      <c r="A84" s="0" t="n">
        <v>131</v>
      </c>
      <c r="B84" s="0" t="n">
        <v>6566.21399214308</v>
      </c>
      <c r="C84" s="0" t="n">
        <v>13237395</v>
      </c>
    </row>
    <row r="85" customFormat="false" ht="12.8" hidden="false" customHeight="false" outlineLevel="0" collapsed="false">
      <c r="A85" s="0" t="n">
        <v>132</v>
      </c>
      <c r="B85" s="0" t="n">
        <v>6570.70021012113</v>
      </c>
      <c r="C85" s="0" t="n">
        <v>13301333</v>
      </c>
    </row>
    <row r="86" customFormat="false" ht="12.8" hidden="false" customHeight="false" outlineLevel="0" collapsed="false">
      <c r="A86" s="0" t="n">
        <v>133</v>
      </c>
      <c r="B86" s="0" t="n">
        <v>6613.39953813684</v>
      </c>
      <c r="C86" s="0" t="n">
        <v>13267085</v>
      </c>
    </row>
    <row r="87" customFormat="false" ht="12.8" hidden="false" customHeight="false" outlineLevel="0" collapsed="false">
      <c r="A87" s="0" t="n">
        <v>134</v>
      </c>
      <c r="B87" s="0" t="n">
        <v>6631.03548010347</v>
      </c>
      <c r="C87" s="0" t="n">
        <v>13316232</v>
      </c>
    </row>
    <row r="88" customFormat="false" ht="12.8" hidden="false" customHeight="false" outlineLevel="0" collapsed="false">
      <c r="A88" s="0" t="n">
        <v>135</v>
      </c>
      <c r="B88" s="0" t="n">
        <v>6595.39254862963</v>
      </c>
      <c r="C88" s="0" t="n">
        <v>13336219</v>
      </c>
    </row>
    <row r="89" customFormat="false" ht="12.8" hidden="false" customHeight="false" outlineLevel="0" collapsed="false">
      <c r="A89" s="0" t="n">
        <v>136</v>
      </c>
      <c r="B89" s="0" t="n">
        <v>6610.98216624049</v>
      </c>
      <c r="C89" s="0" t="n">
        <v>13401135</v>
      </c>
    </row>
    <row r="90" customFormat="false" ht="12.8" hidden="false" customHeight="false" outlineLevel="0" collapsed="false">
      <c r="A90" s="0" t="n">
        <v>137</v>
      </c>
      <c r="B90" s="0" t="n">
        <v>6629.70886343268</v>
      </c>
      <c r="C90" s="0" t="n">
        <v>13338738</v>
      </c>
    </row>
    <row r="91" customFormat="false" ht="12.8" hidden="false" customHeight="false" outlineLevel="0" collapsed="false">
      <c r="A91" s="0" t="n">
        <v>138</v>
      </c>
      <c r="B91" s="0" t="n">
        <v>6621.28235580502</v>
      </c>
      <c r="C91" s="0" t="n">
        <v>13437362</v>
      </c>
    </row>
    <row r="92" customFormat="false" ht="12.8" hidden="false" customHeight="false" outlineLevel="0" collapsed="false">
      <c r="A92" s="0" t="n">
        <v>139</v>
      </c>
      <c r="B92" s="0" t="n">
        <v>6622.71691418229</v>
      </c>
      <c r="C92" s="0" t="n">
        <v>13503790</v>
      </c>
    </row>
    <row r="93" customFormat="false" ht="12.8" hidden="false" customHeight="false" outlineLevel="0" collapsed="false">
      <c r="A93" s="0" t="n">
        <v>140</v>
      </c>
      <c r="B93" s="0" t="n">
        <v>6623.63345591004</v>
      </c>
      <c r="C93" s="0" t="n">
        <v>13469929</v>
      </c>
    </row>
    <row r="94" customFormat="false" ht="12.8" hidden="false" customHeight="false" outlineLevel="0" collapsed="false">
      <c r="A94" s="0" t="n">
        <v>141</v>
      </c>
      <c r="B94" s="0" t="n">
        <v>6616.97297368196</v>
      </c>
      <c r="C94" s="0" t="n">
        <v>13507475</v>
      </c>
    </row>
    <row r="95" customFormat="false" ht="12.8" hidden="false" customHeight="false" outlineLevel="0" collapsed="false">
      <c r="A95" s="0" t="n">
        <v>142</v>
      </c>
      <c r="B95" s="0" t="n">
        <v>6644.7005636582</v>
      </c>
      <c r="C95" s="0" t="n">
        <v>13534654</v>
      </c>
    </row>
    <row r="96" customFormat="false" ht="12.8" hidden="false" customHeight="false" outlineLevel="0" collapsed="false">
      <c r="A96" s="0" t="n">
        <v>143</v>
      </c>
      <c r="B96" s="0" t="n">
        <v>6638.08181193516</v>
      </c>
      <c r="C96" s="0" t="n">
        <v>13539230</v>
      </c>
    </row>
    <row r="97" customFormat="false" ht="12.8" hidden="false" customHeight="false" outlineLevel="0" collapsed="false">
      <c r="A97" s="0" t="n">
        <v>144</v>
      </c>
      <c r="B97" s="0" t="n">
        <v>6657.01204204746</v>
      </c>
      <c r="C97" s="0" t="n">
        <v>13516061</v>
      </c>
    </row>
    <row r="98" customFormat="false" ht="12.8" hidden="false" customHeight="false" outlineLevel="0" collapsed="false">
      <c r="A98" s="0" t="n">
        <v>145</v>
      </c>
      <c r="B98" s="0" t="n">
        <v>6677.34842457818</v>
      </c>
      <c r="C98" s="0" t="n">
        <v>13553035</v>
      </c>
    </row>
    <row r="99" customFormat="false" ht="12.8" hidden="false" customHeight="false" outlineLevel="0" collapsed="false">
      <c r="A99" s="0" t="n">
        <v>146</v>
      </c>
      <c r="B99" s="0" t="n">
        <v>6691.77185978987</v>
      </c>
      <c r="C99" s="0" t="n">
        <v>13627350</v>
      </c>
    </row>
    <row r="100" customFormat="false" ht="12.8" hidden="false" customHeight="false" outlineLevel="0" collapsed="false">
      <c r="A100" s="0" t="n">
        <v>147</v>
      </c>
      <c r="B100" s="0" t="n">
        <v>6704.4496272141</v>
      </c>
      <c r="C100" s="0" t="n">
        <v>13613219</v>
      </c>
    </row>
    <row r="101" customFormat="false" ht="12.8" hidden="false" customHeight="false" outlineLevel="0" collapsed="false">
      <c r="A101" s="0" t="n">
        <v>148</v>
      </c>
      <c r="B101" s="0" t="n">
        <v>6718.41428689554</v>
      </c>
      <c r="C101" s="0" t="n">
        <v>13660471</v>
      </c>
    </row>
    <row r="102" customFormat="false" ht="12.8" hidden="false" customHeight="false" outlineLevel="0" collapsed="false">
      <c r="A102" s="0" t="n">
        <v>149</v>
      </c>
      <c r="B102" s="0" t="n">
        <v>6746.84300160549</v>
      </c>
      <c r="C102" s="0" t="n">
        <v>13656416</v>
      </c>
    </row>
    <row r="103" customFormat="false" ht="12.8" hidden="false" customHeight="false" outlineLevel="0" collapsed="false">
      <c r="A103" s="0" t="n">
        <v>150</v>
      </c>
      <c r="B103" s="0" t="n">
        <v>6776.63694664016</v>
      </c>
      <c r="C103" s="0" t="n">
        <v>13628651</v>
      </c>
    </row>
    <row r="104" customFormat="false" ht="12.8" hidden="false" customHeight="false" outlineLevel="0" collapsed="false">
      <c r="A104" s="0" t="n">
        <v>151</v>
      </c>
      <c r="B104" s="0" t="n">
        <v>6763.70232165954</v>
      </c>
      <c r="C104" s="0" t="n">
        <v>13635251</v>
      </c>
    </row>
    <row r="105" customFormat="false" ht="12.8" hidden="false" customHeight="false" outlineLevel="0" collapsed="false">
      <c r="A105" s="0" t="n">
        <v>152</v>
      </c>
      <c r="B105" s="0" t="n">
        <v>6797.45627914786</v>
      </c>
      <c r="C105" s="0" t="n">
        <v>13637632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46" activeCellId="0" sqref="G46"/>
    </sheetView>
  </sheetViews>
  <sheetFormatPr defaultColWidth="12.05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124.428366303447</v>
      </c>
      <c r="E19" s="28" t="n">
        <f aca="false">(D19/D18)^(1/3)-1</f>
        <v>0.0364147067883644</v>
      </c>
      <c r="F19" s="27" t="n">
        <v>69131.1918397112</v>
      </c>
      <c r="G19" s="28" t="n">
        <f aca="false">(F19/F18)^(1/3)-1</f>
        <v>0.0374596078301477</v>
      </c>
      <c r="I19" s="27" t="s">
        <v>37</v>
      </c>
      <c r="J19" s="13" t="n">
        <f aca="false">B19*100/$B$16</f>
        <v>98.041784878992</v>
      </c>
      <c r="K19" s="13" t="n">
        <f aca="false">D19*100/$D$16</f>
        <v>126.290527128815</v>
      </c>
      <c r="L19" s="13" t="n">
        <f aca="false">100*F19*100/D19/($F$16*100/$D$16)</f>
        <v>96.2494374569365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132.982816486809</v>
      </c>
      <c r="E20" s="30" t="n">
        <f aca="false">(D20/D19)^(1/3)-1</f>
        <v>0.0224106764150676</v>
      </c>
      <c r="F20" s="29" t="n">
        <v>74439.4774669924</v>
      </c>
      <c r="G20" s="30" t="n">
        <f aca="false">(F20/F19)^(1/3)-1</f>
        <v>0.0249667031061052</v>
      </c>
      <c r="I20" s="29" t="s">
        <v>38</v>
      </c>
      <c r="J20" s="13" t="n">
        <f aca="false">B20*100/$B$16</f>
        <v>100</v>
      </c>
      <c r="K20" s="13" t="n">
        <f aca="false">D20*100/$D$16</f>
        <v>134.973000868921</v>
      </c>
      <c r="L20" s="13" t="n">
        <f aca="false">100*F20*100/D20/($F$16*100/$D$16)</f>
        <v>96.9731144187132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141.537266670171</v>
      </c>
      <c r="E21" s="28" t="n">
        <f aca="false">(D21/D20)^(1/3)-1</f>
        <v>0.0209984729345112</v>
      </c>
      <c r="F21" s="27" t="n">
        <v>79823.6784920419</v>
      </c>
      <c r="G21" s="28" t="n">
        <f aca="false">(F21/F20)^(1/3)-1</f>
        <v>0.023550969116847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100.631013229058</v>
      </c>
      <c r="K21" s="13" t="n">
        <f aca="false">D21*100/$D$16</f>
        <v>143.655474609027</v>
      </c>
      <c r="L21" s="13" t="n">
        <f aca="false">100*F21*100/D21/($F$16*100/$D$16)</f>
        <v>97.7022325379538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150.091716853532</v>
      </c>
      <c r="E22" s="30" t="n">
        <f aca="false">(D22/D21)^(1/3)-1</f>
        <v>0.0197537405115522</v>
      </c>
      <c r="F22" s="29" t="n">
        <v>85284.6364078909</v>
      </c>
      <c r="G22" s="30" t="n">
        <f aca="false">(F22/F21)^(1/3)-1</f>
        <v>0.0223031248628334</v>
      </c>
      <c r="I22" s="29" t="s">
        <v>40</v>
      </c>
      <c r="J22" s="13" t="n">
        <f aca="false">B22*100/$B$16</f>
        <v>102.601681048354</v>
      </c>
      <c r="K22" s="13" t="n">
        <f aca="false">D22*100/$D$16</f>
        <v>152.337948349132</v>
      </c>
      <c r="L22" s="13" t="n">
        <f aca="false">100*F22*100/D22/($F$16*100/$D$16)</f>
        <v>98.4368327254465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158.646167036894</v>
      </c>
      <c r="E23" s="28" t="n">
        <f aca="false">(D23/D22)^(1/3)-1</f>
        <v>0.0186483501964791</v>
      </c>
      <c r="F23" s="27" t="n">
        <v>90823.2010699111</v>
      </c>
      <c r="G23" s="28" t="n">
        <f aca="false">(F23/F22)^(1/3)-1</f>
        <v>0.0211949710719701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161.020422089238</v>
      </c>
      <c r="L23" s="13" t="n">
        <f aca="false">100*F23*100/D23/($F$16*100/$D$16)</f>
        <v>99.1769561995764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167.57001393272</v>
      </c>
      <c r="E24" s="30" t="n">
        <f aca="false">(D24/D23)^(1/3)-1</f>
        <v>0.0184090281241314</v>
      </c>
      <c r="F24" s="29" t="n">
        <v>96220.0900404343</v>
      </c>
      <c r="G24" s="30" t="n">
        <f aca="false">(F24/F23)^(1/3)-1</f>
        <v>0.0194274371522543</v>
      </c>
      <c r="I24" s="29" t="s">
        <v>42</v>
      </c>
      <c r="J24" s="13" t="n">
        <f aca="false">B24*100/$B$16</f>
        <v>105</v>
      </c>
      <c r="K24" s="13" t="n">
        <f aca="false">D24*100/$D$16</f>
        <v>170.077820831758</v>
      </c>
      <c r="L24" s="13" t="n">
        <f aca="false">100*F24*100/D24/($F$16*100/$D$16)</f>
        <v>99.4747846982203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176.493860828545</v>
      </c>
      <c r="E25" s="28" t="n">
        <f aca="false">(D25/D24)^(1/3)-1</f>
        <v>0.0174453686238671</v>
      </c>
      <c r="F25" s="27" t="n">
        <v>101648.573691918</v>
      </c>
      <c r="G25" s="28" t="n">
        <f aca="false">(F25/F24)^(1/3)-1</f>
        <v>0.0184628139924916</v>
      </c>
      <c r="I25" s="27" t="s">
        <v>43</v>
      </c>
      <c r="J25" s="13" t="n">
        <f aca="false">B25*100/$B$16</f>
        <v>106.668874022801</v>
      </c>
      <c r="K25" s="13" t="n">
        <f aca="false">D25*100/$D$16</f>
        <v>179.135219574278</v>
      </c>
      <c r="L25" s="13" t="n">
        <f aca="false">100*F25*100/D25/($F$16*100/$D$16)</f>
        <v>99.7735075761439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185.41770772437</v>
      </c>
      <c r="E26" s="30" t="n">
        <f aca="false">(D26/D25)^(1/3)-1</f>
        <v>0.0165775972532192</v>
      </c>
      <c r="F26" s="29" t="n">
        <v>107108.793112854</v>
      </c>
      <c r="G26" s="30" t="n">
        <f aca="false">(F26/F25)^(1/3)-1</f>
        <v>0.017594174850474</v>
      </c>
      <c r="I26" s="29" t="s">
        <v>44</v>
      </c>
      <c r="J26" s="13" t="n">
        <f aca="false">B26*100/$B$16</f>
        <v>107.731765100771</v>
      </c>
      <c r="K26" s="13" t="n">
        <f aca="false">D26*100/$D$16</f>
        <v>188.192618316797</v>
      </c>
      <c r="L26" s="13" t="n">
        <f aca="false">100*F26*100/D26/($F$16*100/$D$16)</f>
        <v>100.073127519169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194.341554620196</v>
      </c>
      <c r="E27" s="28" t="n">
        <f aca="false">(D27/D26)^(1/3)-1</f>
        <v>0.01579207822009</v>
      </c>
      <c r="F27" s="27" t="n">
        <v>112600.889954189</v>
      </c>
      <c r="G27" s="28" t="n">
        <f aca="false">(F27/F26)^(1/3)-1</f>
        <v>0.0168078702983079</v>
      </c>
      <c r="H27" s="32" t="n">
        <f aca="false">(F22*100/D22)/(F20*100/D20)-1</f>
        <v>0.0150940630865293</v>
      </c>
      <c r="I27" s="27" t="s">
        <v>45</v>
      </c>
      <c r="J27" s="13" t="n">
        <f aca="false">B27*100/$B$16</f>
        <v>110.24931059501</v>
      </c>
      <c r="K27" s="13" t="n">
        <f aca="false">D27*100/$D$16</f>
        <v>197.250017059318</v>
      </c>
      <c r="L27" s="13" t="n">
        <f aca="false">100*F27*100/D27/($F$16*100/$D$16)</f>
        <v>100.373647221182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203.32985152138</v>
      </c>
      <c r="E28" s="30" t="n">
        <f aca="false">(D28/D27)^(1/3)-1</f>
        <v>0.015184917816051</v>
      </c>
      <c r="F28" s="29" t="n">
        <v>118384.412434172</v>
      </c>
      <c r="G28" s="30" t="n">
        <f aca="false">(F28/F27)^(1/3)-1</f>
        <v>0.0168359682457431</v>
      </c>
      <c r="I28" s="29" t="s">
        <v>46</v>
      </c>
      <c r="J28" s="13" t="n">
        <f aca="false">B28*100/$B$16</f>
        <v>110.25</v>
      </c>
      <c r="K28" s="13" t="n">
        <f aca="false">D28*100/$D$16</f>
        <v>206.372830348311</v>
      </c>
      <c r="L28" s="13" t="n">
        <f aca="false">100*F28*100/D28/($F$16*100/$D$16)</f>
        <v>100.864173486489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212.318148422564</v>
      </c>
      <c r="E29" s="28" t="n">
        <f aca="false">(D29/D28)^(1/3)-1</f>
        <v>0.0145232202482088</v>
      </c>
      <c r="F29" s="27" t="n">
        <v>124218.835891038</v>
      </c>
      <c r="G29" s="28" t="n">
        <f aca="false">(F29/F28)^(1/3)-1</f>
        <v>0.0161651832679264</v>
      </c>
      <c r="I29" s="27" t="s">
        <v>47</v>
      </c>
      <c r="J29" s="13" t="n">
        <f aca="false">B29*100/$B$16</f>
        <v>110.935628983714</v>
      </c>
      <c r="K29" s="13" t="n">
        <f aca="false">D29*100/$D$16</f>
        <v>215.495643637304</v>
      </c>
      <c r="L29" s="13" t="n">
        <f aca="false">100*F29*100/D29/($F$16*100/$D$16)</f>
        <v>101.354699751796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221.306445323748</v>
      </c>
      <c r="E30" s="30" t="n">
        <f aca="false">(D30/D29)^(1/3)-1</f>
        <v>0.0139167898752885</v>
      </c>
      <c r="F30" s="29" t="n">
        <v>130104.160324786</v>
      </c>
      <c r="G30" s="30" t="n">
        <f aca="false">(F30/F29)^(1/3)-1</f>
        <v>0.015549842319877</v>
      </c>
      <c r="I30" s="29" t="s">
        <v>48</v>
      </c>
      <c r="J30" s="13" t="n">
        <f aca="false">B30*100/$B$16</f>
        <v>112.041035704802</v>
      </c>
      <c r="K30" s="13" t="n">
        <f aca="false">D30*100/$D$16</f>
        <v>224.618456926298</v>
      </c>
      <c r="L30" s="13" t="n">
        <f aca="false">100*F30*100/D30/($F$16*100/$D$16)</f>
        <v>101.845226017104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230.294742224932</v>
      </c>
      <c r="E31" s="28" t="n">
        <f aca="false">(D31/D30)^(1/3)-1</f>
        <v>0.0133589793495048</v>
      </c>
      <c r="F31" s="27" t="n">
        <v>136040.385735416</v>
      </c>
      <c r="G31" s="28" t="n">
        <f aca="false">(F31/F30)^(1/3)-1</f>
        <v>0.0149832848477947</v>
      </c>
      <c r="I31" s="27" t="s">
        <v>49</v>
      </c>
      <c r="J31" s="13" t="n">
        <f aca="false">B31*100/$B$16</f>
        <v>113.60928301881</v>
      </c>
      <c r="K31" s="13" t="n">
        <f aca="false">D31*100/$D$16</f>
        <v>233.741270215291</v>
      </c>
      <c r="L31" s="13" t="n">
        <f aca="false">100*F31*100/D31/($F$16*100/$D$16)</f>
        <v>102.335752282411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239.56284293775</v>
      </c>
      <c r="E32" s="30" t="n">
        <f aca="false">(D32/D31)^(1/3)-1</f>
        <v>0.0132387998074615</v>
      </c>
      <c r="F32" s="29" t="n">
        <v>142193.590919797</v>
      </c>
      <c r="G32" s="30" t="n">
        <f aca="false">(F32/F31)^(1/3)-1</f>
        <v>0.0148551401980175</v>
      </c>
      <c r="I32" s="29" t="s">
        <v>50</v>
      </c>
      <c r="J32" s="13" t="n">
        <f aca="false">B32*100/$B$16</f>
        <v>114.66</v>
      </c>
      <c r="K32" s="13" t="n">
        <f aca="false">D32*100/$D$16</f>
        <v>243.148074783072</v>
      </c>
      <c r="L32" s="13" t="n">
        <f aca="false">100*F32*100/D32/($F$16*100/$D$16)</f>
        <v>102.826278547719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248.830943650568</v>
      </c>
      <c r="E33" s="28" t="n">
        <f aca="false">(D33/D32)^(1/3)-1</f>
        <v>0.0127330334599594</v>
      </c>
      <c r="F33" s="27" t="n">
        <v>148399.281617875</v>
      </c>
      <c r="G33" s="28" t="n">
        <f aca="false">(F33/F32)^(1/3)-1</f>
        <v>0.0143408724498342</v>
      </c>
      <c r="I33" s="27" t="s">
        <v>51</v>
      </c>
      <c r="J33" s="13" t="n">
        <f aca="false">B33*100/$B$16</f>
        <v>115.373054143062</v>
      </c>
      <c r="K33" s="13" t="n">
        <f aca="false">D33*100/$D$16</f>
        <v>252.554879350852</v>
      </c>
      <c r="L33" s="13" t="n">
        <f aca="false">100*F33*100/D33/($F$16*100/$D$16)</f>
        <v>103.316804813026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258.099044363387</v>
      </c>
      <c r="E34" s="30" t="n">
        <f aca="false">(D34/D33)^(1/3)-1</f>
        <v>0.0122644926986044</v>
      </c>
      <c r="F34" s="29" t="n">
        <v>154657.457829651</v>
      </c>
      <c r="G34" s="30" t="n">
        <f aca="false">(F34/F33)^(1/3)-1</f>
        <v>0.0138639697063996</v>
      </c>
      <c r="I34" s="29" t="s">
        <v>52</v>
      </c>
      <c r="J34" s="13" t="n">
        <f aca="false">B34*100/$B$16</f>
        <v>115.962471954471</v>
      </c>
      <c r="K34" s="13" t="n">
        <f aca="false">D34*100/$D$16</f>
        <v>261.961683918634</v>
      </c>
      <c r="L34" s="13" t="n">
        <f aca="false">100*F34*100/D34/($F$16*100/$D$16)</f>
        <v>103.807331078333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267.367145076205</v>
      </c>
      <c r="E35" s="28" t="n">
        <f aca="false">(D35/D34)^(1/3)-1</f>
        <v>0.0118292132057165</v>
      </c>
      <c r="F35" s="27" t="n">
        <v>160968.119555125</v>
      </c>
      <c r="G35" s="28" t="n">
        <f aca="false">(F35/F34)^(1/3)-1</f>
        <v>0.0134204594422702</v>
      </c>
      <c r="I35" s="27" t="s">
        <v>53</v>
      </c>
      <c r="J35" s="13" t="n">
        <f aca="false">B35*100/$B$16</f>
        <v>116.47967977955</v>
      </c>
      <c r="K35" s="13" t="n">
        <f aca="false">D35*100/$D$16</f>
        <v>271.368488486414</v>
      </c>
      <c r="L35" s="13" t="n">
        <f aca="false">100*F35*100/D35/($F$16*100/$D$16)</f>
        <v>104.297857343641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277.109637397594</v>
      </c>
      <c r="E36" s="30" t="n">
        <f aca="false">(D36/D35)^(1/3)-1</f>
        <v>0.0120015952909689</v>
      </c>
      <c r="F36" s="29" t="n">
        <v>167618.217029406</v>
      </c>
      <c r="G36" s="30" t="n">
        <f aca="false">(F36/F35)^(1/3)-1</f>
        <v>0.0135856392035585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286.852129718984</v>
      </c>
      <c r="E37" s="28" t="n">
        <f aca="false">(D37/D36)^(1/3)-1</f>
        <v>0.0115844610416391</v>
      </c>
      <c r="F37" s="27" t="n">
        <v>174323.48651034</v>
      </c>
      <c r="G37" s="28" t="n">
        <f aca="false">(F37/F36)^(1/3)-1</f>
        <v>0.013160451522745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296.594622040373</v>
      </c>
      <c r="E38" s="30" t="n">
        <f aca="false">(D38/D37)^(1/3)-1</f>
        <v>0.0111953514418066</v>
      </c>
      <c r="F38" s="29" t="n">
        <v>181083.927997927</v>
      </c>
      <c r="G38" s="30" t="n">
        <f aca="false">(F38/F37)^(1/3)-1</f>
        <v>0.0127634068798319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306.337114361762</v>
      </c>
      <c r="E39" s="28" t="n">
        <f aca="false">(D39/D38)^(1/3)-1</f>
        <v>0.0108315338673517</v>
      </c>
      <c r="F39" s="27" t="n">
        <v>187899.541492166</v>
      </c>
      <c r="G39" s="28" t="n">
        <f aca="false">(F39/F38)^(1/3)-1</f>
        <v>0.0123917667882363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2" activeCellId="0" sqref="A2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20141441.2052912</v>
      </c>
      <c r="C9" s="0" t="n">
        <v>19346410.7583359</v>
      </c>
      <c r="D9" s="0" t="n">
        <v>20211224.0737834</v>
      </c>
      <c r="E9" s="0" t="n">
        <v>19412006.6509146</v>
      </c>
      <c r="F9" s="0" t="n">
        <v>16251608.068473</v>
      </c>
      <c r="G9" s="0" t="n">
        <v>3094802.6898629</v>
      </c>
      <c r="H9" s="0" t="n">
        <v>16317204.6647819</v>
      </c>
      <c r="I9" s="0" t="n">
        <v>3094801.98613268</v>
      </c>
      <c r="J9" s="166" t="n">
        <v>23337.8622412895</v>
      </c>
      <c r="K9" s="166" t="n">
        <v>22637.7263740508</v>
      </c>
      <c r="L9" s="0" t="n">
        <v>3359065.17671046</v>
      </c>
      <c r="M9" s="0" t="n">
        <v>3173449.46286127</v>
      </c>
      <c r="N9" s="0" t="n">
        <v>3370695.65842171</v>
      </c>
      <c r="O9" s="0" t="n">
        <v>3184382.11507231</v>
      </c>
      <c r="P9" s="0" t="n">
        <v>3889.64370688159</v>
      </c>
      <c r="Q9" s="0" t="n">
        <v>3772.95439567514</v>
      </c>
    </row>
    <row r="10" customFormat="false" ht="12.8" hidden="false" customHeight="false" outlineLevel="0" collapsed="false">
      <c r="A10" s="0" t="n">
        <v>57</v>
      </c>
      <c r="B10" s="0" t="n">
        <v>19380545.1006079</v>
      </c>
      <c r="C10" s="0" t="n">
        <v>18613388.5454615</v>
      </c>
      <c r="D10" s="0" t="n">
        <v>19447072.6958332</v>
      </c>
      <c r="E10" s="0" t="n">
        <v>18675924.4816006</v>
      </c>
      <c r="F10" s="0" t="n">
        <v>15508964.3080501</v>
      </c>
      <c r="G10" s="0" t="n">
        <v>3104424.2374114</v>
      </c>
      <c r="H10" s="0" t="n">
        <v>15571500.6716147</v>
      </c>
      <c r="I10" s="0" t="n">
        <v>3104423.80998593</v>
      </c>
      <c r="J10" s="166" t="n">
        <v>56757.5644724725</v>
      </c>
      <c r="K10" s="166" t="n">
        <v>55054.8375382983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20702901.2617242</v>
      </c>
      <c r="C11" s="0" t="n">
        <v>19881986.5040956</v>
      </c>
      <c r="D11" s="0" t="n">
        <v>20775147.0783975</v>
      </c>
      <c r="E11" s="0" t="n">
        <v>19949897.5684003</v>
      </c>
      <c r="F11" s="0" t="n">
        <v>16493434.6878848</v>
      </c>
      <c r="G11" s="0" t="n">
        <v>3388551.81621075</v>
      </c>
      <c r="H11" s="0" t="n">
        <v>16561346.1666368</v>
      </c>
      <c r="I11" s="0" t="n">
        <v>3388551.40176348</v>
      </c>
      <c r="J11" s="166" t="n">
        <v>103889.089129635</v>
      </c>
      <c r="K11" s="166" t="n">
        <v>100772.416455746</v>
      </c>
      <c r="L11" s="0" t="n">
        <v>3452215.47996989</v>
      </c>
      <c r="M11" s="0" t="n">
        <v>3262220.29316205</v>
      </c>
      <c r="N11" s="0" t="n">
        <v>3464256.45317005</v>
      </c>
      <c r="O11" s="0" t="n">
        <v>3273538.80744826</v>
      </c>
      <c r="P11" s="0" t="n">
        <v>17314.8481882725</v>
      </c>
      <c r="Q11" s="0" t="n">
        <v>16795.4027426244</v>
      </c>
    </row>
    <row r="12" customFormat="false" ht="12.8" hidden="false" customHeight="false" outlineLevel="0" collapsed="false">
      <c r="A12" s="0" t="n">
        <v>59</v>
      </c>
      <c r="B12" s="0" t="n">
        <v>19879915.799873</v>
      </c>
      <c r="C12" s="0" t="n">
        <v>19091089.3454462</v>
      </c>
      <c r="D12" s="0" t="n">
        <v>19952060.064694</v>
      </c>
      <c r="E12" s="0" t="n">
        <v>19158904.9510581</v>
      </c>
      <c r="F12" s="0" t="n">
        <v>15814253.9962318</v>
      </c>
      <c r="G12" s="0" t="n">
        <v>3276835.34921439</v>
      </c>
      <c r="H12" s="0" t="n">
        <v>15882070.0527646</v>
      </c>
      <c r="I12" s="0" t="n">
        <v>3276834.89829352</v>
      </c>
      <c r="J12" s="166" t="n">
        <v>122787.536661513</v>
      </c>
      <c r="K12" s="166" t="n">
        <v>119103.910561667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21660183.4830631</v>
      </c>
      <c r="C13" s="0" t="n">
        <v>20798916.5371294</v>
      </c>
      <c r="D13" s="0" t="n">
        <v>21739517.2680878</v>
      </c>
      <c r="E13" s="0" t="n">
        <v>20873490.2917243</v>
      </c>
      <c r="F13" s="0" t="n">
        <v>17156672.4555374</v>
      </c>
      <c r="G13" s="0" t="n">
        <v>3642244.08159197</v>
      </c>
      <c r="H13" s="0" t="n">
        <v>17231246.6810996</v>
      </c>
      <c r="I13" s="0" t="n">
        <v>3642243.61062465</v>
      </c>
      <c r="J13" s="166" t="n">
        <v>170666.965766591</v>
      </c>
      <c r="K13" s="166" t="n">
        <v>165546.956793594</v>
      </c>
      <c r="L13" s="0" t="n">
        <v>3611307.7239704</v>
      </c>
      <c r="M13" s="0" t="n">
        <v>3413171.27584221</v>
      </c>
      <c r="N13" s="0" t="n">
        <v>3624530.025397</v>
      </c>
      <c r="O13" s="0" t="n">
        <v>3425600.23878441</v>
      </c>
      <c r="P13" s="0" t="n">
        <v>28444.4942944319</v>
      </c>
      <c r="Q13" s="0" t="n">
        <v>27591.1594655989</v>
      </c>
    </row>
    <row r="14" customFormat="false" ht="12.8" hidden="false" customHeight="false" outlineLevel="0" collapsed="false">
      <c r="A14" s="0" t="n">
        <v>61</v>
      </c>
      <c r="B14" s="0" t="n">
        <v>20149938.9890799</v>
      </c>
      <c r="C14" s="0" t="n">
        <v>19349425.4219625</v>
      </c>
      <c r="D14" s="0" t="n">
        <v>20224172.2998485</v>
      </c>
      <c r="E14" s="0" t="n">
        <v>19419204.7318828</v>
      </c>
      <c r="F14" s="0" t="n">
        <v>15946959.8318079</v>
      </c>
      <c r="G14" s="0" t="n">
        <v>3402465.59015458</v>
      </c>
      <c r="H14" s="0" t="n">
        <v>16016739.5260522</v>
      </c>
      <c r="I14" s="0" t="n">
        <v>3402465.20583056</v>
      </c>
      <c r="J14" s="166" t="n">
        <v>182916.844719855</v>
      </c>
      <c r="K14" s="166" t="n">
        <v>177429.339378259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19926721.287817</v>
      </c>
      <c r="C15" s="0" t="n">
        <v>19134902.3866202</v>
      </c>
      <c r="D15" s="0" t="n">
        <v>19999820.9713724</v>
      </c>
      <c r="E15" s="0" t="n">
        <v>19203616.0871538</v>
      </c>
      <c r="F15" s="0" t="n">
        <v>15726172.0620688</v>
      </c>
      <c r="G15" s="0" t="n">
        <v>3408730.32455139</v>
      </c>
      <c r="H15" s="0" t="n">
        <v>15794886.1026369</v>
      </c>
      <c r="I15" s="0" t="n">
        <v>3408729.98451689</v>
      </c>
      <c r="J15" s="166" t="n">
        <v>210023.427516025</v>
      </c>
      <c r="K15" s="166" t="n">
        <v>203722.724690545</v>
      </c>
      <c r="L15" s="0" t="n">
        <v>3323437.89955915</v>
      </c>
      <c r="M15" s="0" t="n">
        <v>3141597.09268116</v>
      </c>
      <c r="N15" s="0" t="n">
        <v>3335621.18390259</v>
      </c>
      <c r="O15" s="0" t="n">
        <v>3153049.37977657</v>
      </c>
      <c r="P15" s="0" t="n">
        <v>35003.9045860042</v>
      </c>
      <c r="Q15" s="0" t="n">
        <v>33953.7874484241</v>
      </c>
    </row>
    <row r="16" customFormat="false" ht="12.8" hidden="false" customHeight="false" outlineLevel="0" collapsed="false">
      <c r="A16" s="0" t="n">
        <v>63</v>
      </c>
      <c r="B16" s="0" t="n">
        <v>18930233.5194956</v>
      </c>
      <c r="C16" s="0" t="n">
        <v>18178107.784873</v>
      </c>
      <c r="D16" s="0" t="n">
        <v>19000737.8478045</v>
      </c>
      <c r="E16" s="0" t="n">
        <v>18244381.851694</v>
      </c>
      <c r="F16" s="0" t="n">
        <v>14896688.287842</v>
      </c>
      <c r="G16" s="0" t="n">
        <v>3281419.49703099</v>
      </c>
      <c r="H16" s="0" t="n">
        <v>14962962.535201</v>
      </c>
      <c r="I16" s="0" t="n">
        <v>3281419.31649295</v>
      </c>
      <c r="J16" s="166" t="n">
        <v>234372.705603495</v>
      </c>
      <c r="K16" s="166" t="n">
        <v>227341.52443539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17329029.6686851</v>
      </c>
      <c r="C17" s="0" t="n">
        <v>16642312.700119</v>
      </c>
      <c r="D17" s="0" t="n">
        <v>17393533.630726</v>
      </c>
      <c r="E17" s="0" t="n">
        <v>16702946.4229809</v>
      </c>
      <c r="F17" s="0" t="n">
        <v>13597387.2148848</v>
      </c>
      <c r="G17" s="0" t="n">
        <v>3044925.48523416</v>
      </c>
      <c r="H17" s="0" t="n">
        <v>13658021.0878523</v>
      </c>
      <c r="I17" s="0" t="n">
        <v>3044925.33512854</v>
      </c>
      <c r="J17" s="166" t="n">
        <v>242106.581687126</v>
      </c>
      <c r="K17" s="166" t="n">
        <v>234843.384236512</v>
      </c>
      <c r="L17" s="0" t="n">
        <v>2891245.26508916</v>
      </c>
      <c r="M17" s="0" t="n">
        <v>2734294.51817155</v>
      </c>
      <c r="N17" s="0" t="n">
        <v>2901995.92870031</v>
      </c>
      <c r="O17" s="0" t="n">
        <v>2744400.51564824</v>
      </c>
      <c r="P17" s="0" t="n">
        <v>40351.0969478543</v>
      </c>
      <c r="Q17" s="0" t="n">
        <v>39140.5640394187</v>
      </c>
    </row>
    <row r="18" customFormat="false" ht="12.8" hidden="false" customHeight="false" outlineLevel="0" collapsed="false">
      <c r="A18" s="0" t="n">
        <v>65</v>
      </c>
      <c r="B18" s="0" t="n">
        <v>17168363.763342</v>
      </c>
      <c r="C18" s="0" t="n">
        <v>16487305.2558287</v>
      </c>
      <c r="D18" s="0" t="n">
        <v>17233436.6648782</v>
      </c>
      <c r="E18" s="0" t="n">
        <v>16548473.7818654</v>
      </c>
      <c r="F18" s="0" t="n">
        <v>13448463.0462282</v>
      </c>
      <c r="G18" s="0" t="n">
        <v>3038842.20960052</v>
      </c>
      <c r="H18" s="0" t="n">
        <v>13509631.7165564</v>
      </c>
      <c r="I18" s="0" t="n">
        <v>3038842.06530896</v>
      </c>
      <c r="J18" s="166" t="n">
        <v>195590.567062491</v>
      </c>
      <c r="K18" s="166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17343583.0108894</v>
      </c>
      <c r="C19" s="0" t="n">
        <v>16654555.2160016</v>
      </c>
      <c r="D19" s="0" t="n">
        <v>17413854.1172612</v>
      </c>
      <c r="E19" s="0" t="n">
        <v>16720610.0546102</v>
      </c>
      <c r="F19" s="0" t="n">
        <v>13593759.0729606</v>
      </c>
      <c r="G19" s="0" t="n">
        <v>3060796.14304093</v>
      </c>
      <c r="H19" s="0" t="n">
        <v>13659814.0383478</v>
      </c>
      <c r="I19" s="0" t="n">
        <v>3060796.01626237</v>
      </c>
      <c r="J19" s="166" t="n">
        <v>189500.232062338</v>
      </c>
      <c r="K19" s="166" t="n">
        <v>183815.225100467</v>
      </c>
      <c r="L19" s="0" t="n">
        <v>2893612.3537172</v>
      </c>
      <c r="M19" s="0" t="n">
        <v>2737563.97637194</v>
      </c>
      <c r="N19" s="0" t="n">
        <v>2905324.20801003</v>
      </c>
      <c r="O19" s="0" t="n">
        <v>2748573.48740721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17818228.1649014</v>
      </c>
      <c r="C20" s="0" t="n">
        <v>17108416.7782029</v>
      </c>
      <c r="D20" s="0" t="n">
        <v>17894261.1122384</v>
      </c>
      <c r="E20" s="0" t="n">
        <v>17179887.7473061</v>
      </c>
      <c r="F20" s="0" t="n">
        <v>13964574.9973162</v>
      </c>
      <c r="G20" s="0" t="n">
        <v>3143841.7808867</v>
      </c>
      <c r="H20" s="0" t="n">
        <v>14036046.0945458</v>
      </c>
      <c r="I20" s="0" t="n">
        <v>3143841.65276024</v>
      </c>
      <c r="J20" s="166" t="n">
        <v>204813.848140602</v>
      </c>
      <c r="K20" s="166" t="n">
        <v>198669.432696384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17522999.8237225</v>
      </c>
      <c r="C21" s="0" t="n">
        <v>16825372.0259075</v>
      </c>
      <c r="D21" s="0" t="n">
        <v>17598896.9328253</v>
      </c>
      <c r="E21" s="0" t="n">
        <v>16896715.3071237</v>
      </c>
      <c r="F21" s="0" t="n">
        <v>13727895.0416639</v>
      </c>
      <c r="G21" s="0" t="n">
        <v>3097476.98424359</v>
      </c>
      <c r="H21" s="0" t="n">
        <v>13799238.4477805</v>
      </c>
      <c r="I21" s="0" t="n">
        <v>3097476.85934312</v>
      </c>
      <c r="J21" s="166" t="n">
        <v>223104.691917559</v>
      </c>
      <c r="K21" s="166" t="n">
        <v>216411.551160032</v>
      </c>
      <c r="L21" s="0" t="n">
        <v>2923596.25445447</v>
      </c>
      <c r="M21" s="0" t="n">
        <v>2765395.32793262</v>
      </c>
      <c r="N21" s="0" t="n">
        <v>2936245.77586842</v>
      </c>
      <c r="O21" s="0" t="n">
        <v>2777286.24523409</v>
      </c>
      <c r="P21" s="0" t="n">
        <v>37184.1153195932</v>
      </c>
      <c r="Q21" s="0" t="n">
        <v>36068.5918600054</v>
      </c>
    </row>
    <row r="22" customFormat="false" ht="12.8" hidden="false" customHeight="false" outlineLevel="0" collapsed="false">
      <c r="A22" s="0" t="n">
        <v>69</v>
      </c>
      <c r="B22" s="0" t="n">
        <v>17951768.1261725</v>
      </c>
      <c r="C22" s="0" t="n">
        <v>17237207.396343</v>
      </c>
      <c r="D22" s="0" t="n">
        <v>18029515.6660924</v>
      </c>
      <c r="E22" s="0" t="n">
        <v>17310290.0826722</v>
      </c>
      <c r="F22" s="0" t="n">
        <v>14065357.8570657</v>
      </c>
      <c r="G22" s="0" t="n">
        <v>3171849.53927728</v>
      </c>
      <c r="H22" s="0" t="n">
        <v>14138440.7432792</v>
      </c>
      <c r="I22" s="0" t="n">
        <v>3171849.33939295</v>
      </c>
      <c r="J22" s="166" t="n">
        <v>249205.917218801</v>
      </c>
      <c r="K22" s="166" t="n">
        <v>241729.739702237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18630997.1065311</v>
      </c>
      <c r="C23" s="0" t="n">
        <v>17898727.6698775</v>
      </c>
      <c r="D23" s="0" t="n">
        <v>18635203.9428567</v>
      </c>
      <c r="E23" s="0" t="n">
        <v>17901834.3576679</v>
      </c>
      <c r="F23" s="0" t="n">
        <v>14545302.9915921</v>
      </c>
      <c r="G23" s="0" t="n">
        <v>3353424.67828542</v>
      </c>
      <c r="H23" s="0" t="n">
        <v>14616579.3495694</v>
      </c>
      <c r="I23" s="0" t="n">
        <v>3285255.00809853</v>
      </c>
      <c r="J23" s="166" t="n">
        <v>307422.512358391</v>
      </c>
      <c r="K23" s="166" t="n">
        <v>298199.836987639</v>
      </c>
      <c r="L23" s="0" t="n">
        <v>3108050.31575507</v>
      </c>
      <c r="M23" s="0" t="n">
        <v>2934364.32177291</v>
      </c>
      <c r="N23" s="0" t="n">
        <v>3108663.30857345</v>
      </c>
      <c r="O23" s="0" t="n">
        <v>2934898.51322772</v>
      </c>
      <c r="P23" s="0" t="n">
        <v>51237.0853930652</v>
      </c>
      <c r="Q23" s="0" t="n">
        <v>49699.9728312732</v>
      </c>
    </row>
    <row r="24" customFormat="false" ht="12.8" hidden="false" customHeight="false" outlineLevel="0" collapsed="false">
      <c r="A24" s="0" t="n">
        <v>71</v>
      </c>
      <c r="B24" s="0" t="n">
        <v>18531066.8363119</v>
      </c>
      <c r="C24" s="0" t="n">
        <v>17800766.7894943</v>
      </c>
      <c r="D24" s="0" t="n">
        <v>18537796.9459575</v>
      </c>
      <c r="E24" s="0" t="n">
        <v>17806293.0887907</v>
      </c>
      <c r="F24" s="0" t="n">
        <v>14415825.7211959</v>
      </c>
      <c r="G24" s="0" t="n">
        <v>3384941.06829834</v>
      </c>
      <c r="H24" s="0" t="n">
        <v>14487605.2362305</v>
      </c>
      <c r="I24" s="0" t="n">
        <v>3318687.85256025</v>
      </c>
      <c r="J24" s="166" t="n">
        <v>319592.907817344</v>
      </c>
      <c r="K24" s="166" t="n">
        <v>310005.120582824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18022864.1534652</v>
      </c>
      <c r="C25" s="0" t="n">
        <v>17311304.9725608</v>
      </c>
      <c r="D25" s="0" t="n">
        <v>18030433.4360594</v>
      </c>
      <c r="E25" s="0" t="n">
        <v>17317659.0633077</v>
      </c>
      <c r="F25" s="0" t="n">
        <v>13975717.9586268</v>
      </c>
      <c r="G25" s="0" t="n">
        <v>3335587.01393403</v>
      </c>
      <c r="H25" s="0" t="n">
        <v>14046025.4667336</v>
      </c>
      <c r="I25" s="0" t="n">
        <v>3271633.59657409</v>
      </c>
      <c r="J25" s="166" t="n">
        <v>317200.530997173</v>
      </c>
      <c r="K25" s="166" t="n">
        <v>307684.515067257</v>
      </c>
      <c r="L25" s="0" t="n">
        <v>3006095.79541524</v>
      </c>
      <c r="M25" s="0" t="n">
        <v>2837298.26153815</v>
      </c>
      <c r="N25" s="0" t="n">
        <v>3007279.72842929</v>
      </c>
      <c r="O25" s="0" t="n">
        <v>2838377.54718193</v>
      </c>
      <c r="P25" s="0" t="n">
        <v>52866.7551661954</v>
      </c>
      <c r="Q25" s="0" t="n">
        <v>51280.7525112096</v>
      </c>
    </row>
    <row r="26" customFormat="false" ht="12.8" hidden="false" customHeight="false" outlineLevel="0" collapsed="false">
      <c r="A26" s="0" t="n">
        <v>73</v>
      </c>
      <c r="B26" s="0" t="n">
        <v>17442963.5055605</v>
      </c>
      <c r="C26" s="0" t="n">
        <v>16752547.9505777</v>
      </c>
      <c r="D26" s="0" t="n">
        <v>17452214.2825911</v>
      </c>
      <c r="E26" s="0" t="n">
        <v>16760511.3560269</v>
      </c>
      <c r="F26" s="0" t="n">
        <v>13483584.3112416</v>
      </c>
      <c r="G26" s="0" t="n">
        <v>3268963.63933614</v>
      </c>
      <c r="H26" s="0" t="n">
        <v>13553088.4953805</v>
      </c>
      <c r="I26" s="0" t="n">
        <v>3207422.86064645</v>
      </c>
      <c r="J26" s="166" t="n">
        <v>327611.596740547</v>
      </c>
      <c r="K26" s="166" t="n">
        <v>317783.24883833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18031303.3597311</v>
      </c>
      <c r="C27" s="0" t="n">
        <v>17316462.480718</v>
      </c>
      <c r="D27" s="0" t="n">
        <v>18043923.1788987</v>
      </c>
      <c r="E27" s="0" t="n">
        <v>17327592.8414073</v>
      </c>
      <c r="F27" s="0" t="n">
        <v>13874676.5427086</v>
      </c>
      <c r="G27" s="0" t="n">
        <v>3441785.9380094</v>
      </c>
      <c r="H27" s="0" t="n">
        <v>13948089.36099</v>
      </c>
      <c r="I27" s="0" t="n">
        <v>3379503.48041729</v>
      </c>
      <c r="J27" s="166" t="n">
        <v>357561.825861076</v>
      </c>
      <c r="K27" s="166" t="n">
        <v>346834.971085244</v>
      </c>
      <c r="L27" s="0" t="n">
        <v>3007765.55557039</v>
      </c>
      <c r="M27" s="0" t="n">
        <v>2838333.05161415</v>
      </c>
      <c r="N27" s="0" t="n">
        <v>3009793.98629666</v>
      </c>
      <c r="O27" s="0" t="n">
        <v>2840208.4251767</v>
      </c>
      <c r="P27" s="0" t="n">
        <v>59593.6376435127</v>
      </c>
      <c r="Q27" s="0" t="n">
        <v>57805.8285142073</v>
      </c>
    </row>
    <row r="28" customFormat="false" ht="12.8" hidden="false" customHeight="false" outlineLevel="0" collapsed="false">
      <c r="A28" s="0" t="n">
        <v>75</v>
      </c>
      <c r="B28" s="0" t="n">
        <v>18488317.6257987</v>
      </c>
      <c r="C28" s="0" t="n">
        <v>17754432.3596653</v>
      </c>
      <c r="D28" s="0" t="n">
        <v>18504524.4830325</v>
      </c>
      <c r="E28" s="0" t="n">
        <v>17768986.588559</v>
      </c>
      <c r="F28" s="0" t="n">
        <v>14151164.0262484</v>
      </c>
      <c r="G28" s="0" t="n">
        <v>3603268.33341695</v>
      </c>
      <c r="H28" s="0" t="n">
        <v>14227252.816688</v>
      </c>
      <c r="I28" s="0" t="n">
        <v>3541733.77187102</v>
      </c>
      <c r="J28" s="166" t="n">
        <v>382234.515173578</v>
      </c>
      <c r="K28" s="166" t="n">
        <v>370767.479718371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19077878.1402863</v>
      </c>
      <c r="C29" s="0" t="n">
        <v>18318381.0232705</v>
      </c>
      <c r="D29" s="0" t="n">
        <v>19095682.4133379</v>
      </c>
      <c r="E29" s="0" t="n">
        <v>18334427.2164854</v>
      </c>
      <c r="F29" s="0" t="n">
        <v>14548619.8615428</v>
      </c>
      <c r="G29" s="0" t="n">
        <v>3769761.16172773</v>
      </c>
      <c r="H29" s="0" t="n">
        <v>14627578.2470014</v>
      </c>
      <c r="I29" s="0" t="n">
        <v>3706848.96948408</v>
      </c>
      <c r="J29" s="166" t="n">
        <v>401922.166472776</v>
      </c>
      <c r="K29" s="166" t="n">
        <v>389864.501478593</v>
      </c>
      <c r="L29" s="0" t="n">
        <v>3182327.36822257</v>
      </c>
      <c r="M29" s="0" t="n">
        <v>3002635.93912198</v>
      </c>
      <c r="N29" s="0" t="n">
        <v>3185227.40410817</v>
      </c>
      <c r="O29" s="0" t="n">
        <v>3005340.06494473</v>
      </c>
      <c r="P29" s="0" t="n">
        <v>66987.0277454627</v>
      </c>
      <c r="Q29" s="0" t="n">
        <v>64977.4169130988</v>
      </c>
    </row>
    <row r="30" customFormat="false" ht="12.8" hidden="false" customHeight="false" outlineLevel="0" collapsed="false">
      <c r="A30" s="0" t="n">
        <v>77</v>
      </c>
      <c r="B30" s="0" t="n">
        <v>19522272.4926203</v>
      </c>
      <c r="C30" s="0" t="n">
        <v>18744435.9152537</v>
      </c>
      <c r="D30" s="0" t="n">
        <v>19550637.1044841</v>
      </c>
      <c r="E30" s="0" t="n">
        <v>18770557.9974966</v>
      </c>
      <c r="F30" s="0" t="n">
        <v>14858990.6667648</v>
      </c>
      <c r="G30" s="0" t="n">
        <v>3885445.24848883</v>
      </c>
      <c r="H30" s="0" t="n">
        <v>14941305.4735486</v>
      </c>
      <c r="I30" s="0" t="n">
        <v>3829252.52394802</v>
      </c>
      <c r="J30" s="166" t="n">
        <v>442052.193615366</v>
      </c>
      <c r="K30" s="166" t="n">
        <v>428790.627806905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19915717.4317408</v>
      </c>
      <c r="C31" s="0" t="n">
        <v>19121287.492863</v>
      </c>
      <c r="D31" s="0" t="n">
        <v>19946068.4990252</v>
      </c>
      <c r="E31" s="0" t="n">
        <v>19149292.3765086</v>
      </c>
      <c r="F31" s="0" t="n">
        <v>15108348.9516349</v>
      </c>
      <c r="G31" s="0" t="n">
        <v>4012938.54122818</v>
      </c>
      <c r="H31" s="0" t="n">
        <v>15192781.3619078</v>
      </c>
      <c r="I31" s="0" t="n">
        <v>3956511.01460079</v>
      </c>
      <c r="J31" s="166" t="n">
        <v>463286.897636234</v>
      </c>
      <c r="K31" s="166" t="n">
        <v>449388.290707147</v>
      </c>
      <c r="L31" s="0" t="n">
        <v>3321701.57653064</v>
      </c>
      <c r="M31" s="0" t="n">
        <v>3133693.89035673</v>
      </c>
      <c r="N31" s="0" t="n">
        <v>3326720.10482873</v>
      </c>
      <c r="O31" s="0" t="n">
        <v>3138395.19601062</v>
      </c>
      <c r="P31" s="0" t="n">
        <v>77214.4829393723</v>
      </c>
      <c r="Q31" s="0" t="n">
        <v>74898.0484511911</v>
      </c>
    </row>
    <row r="32" customFormat="false" ht="12.8" hidden="false" customHeight="false" outlineLevel="0" collapsed="false">
      <c r="A32" s="0" t="n">
        <v>79</v>
      </c>
      <c r="B32" s="0" t="n">
        <v>20328925.3507479</v>
      </c>
      <c r="C32" s="0" t="n">
        <v>19515925.5031004</v>
      </c>
      <c r="D32" s="0" t="n">
        <v>20363567.4179448</v>
      </c>
      <c r="E32" s="0" t="n">
        <v>19548004.544633</v>
      </c>
      <c r="F32" s="0" t="n">
        <v>15376093.9119748</v>
      </c>
      <c r="G32" s="0" t="n">
        <v>4139831.59112552</v>
      </c>
      <c r="H32" s="0" t="n">
        <v>15463969.3676175</v>
      </c>
      <c r="I32" s="0" t="n">
        <v>4084035.17701552</v>
      </c>
      <c r="J32" s="166" t="n">
        <v>503166.590749745</v>
      </c>
      <c r="K32" s="166" t="n">
        <v>488071.593027252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20754016.7248209</v>
      </c>
      <c r="C33" s="0" t="n">
        <v>19922653.7256045</v>
      </c>
      <c r="D33" s="0" t="n">
        <v>20789934.4279422</v>
      </c>
      <c r="E33" s="0" t="n">
        <v>19955922.4809444</v>
      </c>
      <c r="F33" s="0" t="n">
        <v>15645233.2237553</v>
      </c>
      <c r="G33" s="0" t="n">
        <v>4277420.50184917</v>
      </c>
      <c r="H33" s="0" t="n">
        <v>15735288.3914202</v>
      </c>
      <c r="I33" s="0" t="n">
        <v>4220634.08952414</v>
      </c>
      <c r="J33" s="166" t="n">
        <v>535594.270052236</v>
      </c>
      <c r="K33" s="166" t="n">
        <v>519526.441950669</v>
      </c>
      <c r="L33" s="0" t="n">
        <v>3460823.7456729</v>
      </c>
      <c r="M33" s="0" t="n">
        <v>3264338.28769041</v>
      </c>
      <c r="N33" s="0" t="n">
        <v>3466777.42782489</v>
      </c>
      <c r="O33" s="0" t="n">
        <v>3269926.58443228</v>
      </c>
      <c r="P33" s="0" t="n">
        <v>89265.7116753727</v>
      </c>
      <c r="Q33" s="0" t="n">
        <v>86587.7403251115</v>
      </c>
    </row>
    <row r="34" customFormat="false" ht="12.8" hidden="false" customHeight="false" outlineLevel="0" collapsed="false">
      <c r="A34" s="0" t="n">
        <v>81</v>
      </c>
      <c r="B34" s="0" t="n">
        <v>21152932.1970916</v>
      </c>
      <c r="C34" s="0" t="n">
        <v>20304396.6966672</v>
      </c>
      <c r="D34" s="0" t="n">
        <v>21190615.3683906</v>
      </c>
      <c r="E34" s="0" t="n">
        <v>20339316.7796563</v>
      </c>
      <c r="F34" s="0" t="n">
        <v>15903290.4396256</v>
      </c>
      <c r="G34" s="0" t="n">
        <v>4401106.25704164</v>
      </c>
      <c r="H34" s="0" t="n">
        <v>15995941.1983831</v>
      </c>
      <c r="I34" s="0" t="n">
        <v>4343375.5812732</v>
      </c>
      <c r="J34" s="166" t="n">
        <v>567895.021230594</v>
      </c>
      <c r="K34" s="166" t="n">
        <v>550858.170593676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21606153.8965228</v>
      </c>
      <c r="C35" s="0" t="n">
        <v>20736441.8611243</v>
      </c>
      <c r="D35" s="0" t="n">
        <v>21646162.3884906</v>
      </c>
      <c r="E35" s="0" t="n">
        <v>20773567.9816332</v>
      </c>
      <c r="F35" s="0" t="n">
        <v>16151623.8104969</v>
      </c>
      <c r="G35" s="0" t="n">
        <v>4584818.05062746</v>
      </c>
      <c r="H35" s="0" t="n">
        <v>16246453.0222538</v>
      </c>
      <c r="I35" s="0" t="n">
        <v>4527114.9593794</v>
      </c>
      <c r="J35" s="166" t="n">
        <v>588364.240652936</v>
      </c>
      <c r="K35" s="166" t="n">
        <v>570713.313433348</v>
      </c>
      <c r="L35" s="0" t="n">
        <v>3602681.35538466</v>
      </c>
      <c r="M35" s="0" t="n">
        <v>3397571.21996248</v>
      </c>
      <c r="N35" s="0" t="n">
        <v>3609318.56527315</v>
      </c>
      <c r="O35" s="0" t="n">
        <v>3403804.86589737</v>
      </c>
      <c r="P35" s="0" t="n">
        <v>98060.7067754894</v>
      </c>
      <c r="Q35" s="0" t="n">
        <v>95118.8855722247</v>
      </c>
    </row>
    <row r="36" customFormat="false" ht="12.8" hidden="false" customHeight="false" outlineLevel="0" collapsed="false">
      <c r="A36" s="0" t="n">
        <v>83</v>
      </c>
      <c r="B36" s="0" t="n">
        <v>21951157.9673622</v>
      </c>
      <c r="C36" s="0" t="n">
        <v>21066256.4068784</v>
      </c>
      <c r="D36" s="0" t="n">
        <v>21991316.6805298</v>
      </c>
      <c r="E36" s="0" t="n">
        <v>21103521.0832986</v>
      </c>
      <c r="F36" s="0" t="n">
        <v>16331120.6398243</v>
      </c>
      <c r="G36" s="0" t="n">
        <v>4735135.76705408</v>
      </c>
      <c r="H36" s="0" t="n">
        <v>16426805.0160949</v>
      </c>
      <c r="I36" s="0" t="n">
        <v>4676716.06720371</v>
      </c>
      <c r="J36" s="166" t="n">
        <v>614456.603006176</v>
      </c>
      <c r="K36" s="166" t="n">
        <v>596022.904915991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22433647.9744937</v>
      </c>
      <c r="C37" s="0" t="n">
        <v>21527528.3079876</v>
      </c>
      <c r="D37" s="0" t="n">
        <v>22477028.7721609</v>
      </c>
      <c r="E37" s="0" t="n">
        <v>21567835.7378216</v>
      </c>
      <c r="F37" s="0" t="n">
        <v>16631129.4136632</v>
      </c>
      <c r="G37" s="0" t="n">
        <v>4896398.89432443</v>
      </c>
      <c r="H37" s="0" t="n">
        <v>16730022.3806704</v>
      </c>
      <c r="I37" s="0" t="n">
        <v>4837813.35715113</v>
      </c>
      <c r="J37" s="166" t="n">
        <v>644077.316550493</v>
      </c>
      <c r="K37" s="166" t="n">
        <v>624754.997053979</v>
      </c>
      <c r="L37" s="0" t="n">
        <v>3739342.28895226</v>
      </c>
      <c r="M37" s="0" t="n">
        <v>3525563.11155135</v>
      </c>
      <c r="N37" s="0" t="n">
        <v>3746545.17891668</v>
      </c>
      <c r="O37" s="0" t="n">
        <v>3532332.74696946</v>
      </c>
      <c r="P37" s="0" t="n">
        <v>107346.219425082</v>
      </c>
      <c r="Q37" s="0" t="n">
        <v>104125.83284233</v>
      </c>
    </row>
    <row r="38" customFormat="false" ht="12.8" hidden="false" customHeight="false" outlineLevel="0" collapsed="false">
      <c r="A38" s="0" t="n">
        <v>85</v>
      </c>
      <c r="B38" s="0" t="n">
        <v>22825410.9580093</v>
      </c>
      <c r="C38" s="0" t="n">
        <v>21902624.9800821</v>
      </c>
      <c r="D38" s="0" t="n">
        <v>22870080.6835099</v>
      </c>
      <c r="E38" s="0" t="n">
        <v>21944137.7687606</v>
      </c>
      <c r="F38" s="0" t="n">
        <v>16870880.9947961</v>
      </c>
      <c r="G38" s="0" t="n">
        <v>5031743.98528599</v>
      </c>
      <c r="H38" s="0" t="n">
        <v>16971755.4438091</v>
      </c>
      <c r="I38" s="0" t="n">
        <v>4972382.32495152</v>
      </c>
      <c r="J38" s="166" t="n">
        <v>678394.175592438</v>
      </c>
      <c r="K38" s="166" t="n">
        <v>658042.350324665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23165908.4731882</v>
      </c>
      <c r="C39" s="0" t="n">
        <v>22227422.8907943</v>
      </c>
      <c r="D39" s="0" t="n">
        <v>23212298.112317</v>
      </c>
      <c r="E39" s="0" t="n">
        <v>22270546.5417867</v>
      </c>
      <c r="F39" s="0" t="n">
        <v>17065166.721978</v>
      </c>
      <c r="G39" s="0" t="n">
        <v>5162256.16881631</v>
      </c>
      <c r="H39" s="0" t="n">
        <v>17168381.2411328</v>
      </c>
      <c r="I39" s="0" t="n">
        <v>5102165.30065383</v>
      </c>
      <c r="J39" s="166" t="n">
        <v>716019.806863314</v>
      </c>
      <c r="K39" s="166" t="n">
        <v>694539.212657415</v>
      </c>
      <c r="L39" s="0" t="n">
        <v>3860065.38783552</v>
      </c>
      <c r="M39" s="0" t="n">
        <v>3638727.57529423</v>
      </c>
      <c r="N39" s="0" t="n">
        <v>3867769.0513797</v>
      </c>
      <c r="O39" s="0" t="n">
        <v>3645967.91009754</v>
      </c>
      <c r="P39" s="0" t="n">
        <v>119336.634477219</v>
      </c>
      <c r="Q39" s="0" t="n">
        <v>115756.535442902</v>
      </c>
    </row>
    <row r="40" customFormat="false" ht="12.8" hidden="false" customHeight="false" outlineLevel="0" collapsed="false">
      <c r="A40" s="0" t="n">
        <v>87</v>
      </c>
      <c r="B40" s="0" t="n">
        <v>23486926.3039621</v>
      </c>
      <c r="C40" s="0" t="n">
        <v>22534086.7004147</v>
      </c>
      <c r="D40" s="0" t="n">
        <v>23533859.9282827</v>
      </c>
      <c r="E40" s="0" t="n">
        <v>22577716.3911982</v>
      </c>
      <c r="F40" s="0" t="n">
        <v>17243297.7749973</v>
      </c>
      <c r="G40" s="0" t="n">
        <v>5290788.92541741</v>
      </c>
      <c r="H40" s="0" t="n">
        <v>17347679.0476044</v>
      </c>
      <c r="I40" s="0" t="n">
        <v>5230037.34359375</v>
      </c>
      <c r="J40" s="166" t="n">
        <v>741955.017526257</v>
      </c>
      <c r="K40" s="166" t="n">
        <v>719696.367000469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23906532.4968906</v>
      </c>
      <c r="C41" s="0" t="n">
        <v>22935424.6420798</v>
      </c>
      <c r="D41" s="0" t="n">
        <v>23983274.7503751</v>
      </c>
      <c r="E41" s="0" t="n">
        <v>23007193.6552907</v>
      </c>
      <c r="F41" s="0" t="n">
        <v>17575771.3516194</v>
      </c>
      <c r="G41" s="0" t="n">
        <v>5359653.29046042</v>
      </c>
      <c r="H41" s="0" t="n">
        <v>17684055.4569221</v>
      </c>
      <c r="I41" s="0" t="n">
        <v>5323138.19836859</v>
      </c>
      <c r="J41" s="166" t="n">
        <v>828075.131353643</v>
      </c>
      <c r="K41" s="166" t="n">
        <v>803232.877413034</v>
      </c>
      <c r="L41" s="0" t="n">
        <v>3984348.6175085</v>
      </c>
      <c r="M41" s="0" t="n">
        <v>3756114.06116204</v>
      </c>
      <c r="N41" s="0" t="n">
        <v>3997106.61174414</v>
      </c>
      <c r="O41" s="0" t="n">
        <v>3768101.73775545</v>
      </c>
      <c r="P41" s="0" t="n">
        <v>138012.521892274</v>
      </c>
      <c r="Q41" s="0" t="n">
        <v>133872.146235506</v>
      </c>
    </row>
    <row r="42" customFormat="false" ht="12.8" hidden="false" customHeight="false" outlineLevel="0" collapsed="false">
      <c r="A42" s="0" t="n">
        <v>89</v>
      </c>
      <c r="B42" s="0" t="n">
        <v>24337408.9916622</v>
      </c>
      <c r="C42" s="0" t="n">
        <v>23347002.9851803</v>
      </c>
      <c r="D42" s="0" t="n">
        <v>24416751.6328345</v>
      </c>
      <c r="E42" s="0" t="n">
        <v>23421212.4291655</v>
      </c>
      <c r="F42" s="0" t="n">
        <v>17870508.2118929</v>
      </c>
      <c r="G42" s="0" t="n">
        <v>5476494.77328744</v>
      </c>
      <c r="H42" s="0" t="n">
        <v>17981596.1259145</v>
      </c>
      <c r="I42" s="0" t="n">
        <v>5439616.30325107</v>
      </c>
      <c r="J42" s="166" t="n">
        <v>915469.528296708</v>
      </c>
      <c r="K42" s="166" t="n">
        <v>888005.442447807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24697057.1515529</v>
      </c>
      <c r="C43" s="0" t="n">
        <v>23690673.8676271</v>
      </c>
      <c r="D43" s="0" t="n">
        <v>24785148.8152634</v>
      </c>
      <c r="E43" s="0" t="n">
        <v>23773241.0048591</v>
      </c>
      <c r="F43" s="0" t="n">
        <v>18120023.5429072</v>
      </c>
      <c r="G43" s="0" t="n">
        <v>5570650.32471985</v>
      </c>
      <c r="H43" s="0" t="n">
        <v>18231937.2356539</v>
      </c>
      <c r="I43" s="0" t="n">
        <v>5541303.76920521</v>
      </c>
      <c r="J43" s="166" t="n">
        <v>1007338.46425939</v>
      </c>
      <c r="K43" s="166" t="n">
        <v>977118.310331609</v>
      </c>
      <c r="L43" s="0" t="n">
        <v>4115201.50939158</v>
      </c>
      <c r="M43" s="0" t="n">
        <v>3879675.48388339</v>
      </c>
      <c r="N43" s="0" t="n">
        <v>4129845.87815071</v>
      </c>
      <c r="O43" s="0" t="n">
        <v>3893431.87455211</v>
      </c>
      <c r="P43" s="0" t="n">
        <v>167889.744043232</v>
      </c>
      <c r="Q43" s="0" t="n">
        <v>162853.051721935</v>
      </c>
    </row>
    <row r="44" customFormat="false" ht="12.8" hidden="false" customHeight="false" outlineLevel="0" collapsed="false">
      <c r="A44" s="0" t="n">
        <v>91</v>
      </c>
      <c r="B44" s="0" t="n">
        <v>25111281.8848767</v>
      </c>
      <c r="C44" s="0" t="n">
        <v>24087055.4470996</v>
      </c>
      <c r="D44" s="0" t="n">
        <v>25201249.4757275</v>
      </c>
      <c r="E44" s="0" t="n">
        <v>24171390.2326173</v>
      </c>
      <c r="F44" s="0" t="n">
        <v>18394006.2944841</v>
      </c>
      <c r="G44" s="0" t="n">
        <v>5693049.15261552</v>
      </c>
      <c r="H44" s="0" t="n">
        <v>18507763.405594</v>
      </c>
      <c r="I44" s="0" t="n">
        <v>5663626.82702333</v>
      </c>
      <c r="J44" s="166" t="n">
        <v>1101227.28747608</v>
      </c>
      <c r="K44" s="166" t="n">
        <v>1068190.46885179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25427913.8569719</v>
      </c>
      <c r="C45" s="0" t="n">
        <v>24389859.9625444</v>
      </c>
      <c r="D45" s="0" t="n">
        <v>25518998.191547</v>
      </c>
      <c r="E45" s="0" t="n">
        <v>24475246.6582353</v>
      </c>
      <c r="F45" s="0" t="n">
        <v>18606047.9455566</v>
      </c>
      <c r="G45" s="0" t="n">
        <v>5783812.01698778</v>
      </c>
      <c r="H45" s="0" t="n">
        <v>18721006.9758506</v>
      </c>
      <c r="I45" s="0" t="n">
        <v>5754239.68238469</v>
      </c>
      <c r="J45" s="166" t="n">
        <v>1174722.25290898</v>
      </c>
      <c r="K45" s="166" t="n">
        <v>1139480.58532171</v>
      </c>
      <c r="L45" s="0" t="n">
        <v>4238706.56680094</v>
      </c>
      <c r="M45" s="0" t="n">
        <v>3997041.59691824</v>
      </c>
      <c r="N45" s="0" t="n">
        <v>4253850.94600584</v>
      </c>
      <c r="O45" s="0" t="n">
        <v>4011269.50683102</v>
      </c>
      <c r="P45" s="0" t="n">
        <v>195787.042151496</v>
      </c>
      <c r="Q45" s="0" t="n">
        <v>189913.430886951</v>
      </c>
    </row>
    <row r="46" customFormat="false" ht="12.8" hidden="false" customHeight="false" outlineLevel="0" collapsed="false">
      <c r="A46" s="0" t="n">
        <v>93</v>
      </c>
      <c r="B46" s="0" t="n">
        <v>25878525.873383</v>
      </c>
      <c r="C46" s="0" t="n">
        <v>24821327.5833989</v>
      </c>
      <c r="D46" s="0" t="n">
        <v>25971134.7254808</v>
      </c>
      <c r="E46" s="0" t="n">
        <v>24908144.9303827</v>
      </c>
      <c r="F46" s="0" t="n">
        <v>18935159.3723432</v>
      </c>
      <c r="G46" s="0" t="n">
        <v>5886168.21105577</v>
      </c>
      <c r="H46" s="0" t="n">
        <v>19051898.0394117</v>
      </c>
      <c r="I46" s="0" t="n">
        <v>5856246.89097092</v>
      </c>
      <c r="J46" s="166" t="n">
        <v>1292278.91516665</v>
      </c>
      <c r="K46" s="166" t="n">
        <v>1253510.54771165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26336302.4190455</v>
      </c>
      <c r="C47" s="0" t="n">
        <v>25259160.2873586</v>
      </c>
      <c r="D47" s="0" t="n">
        <v>26431099.4050569</v>
      </c>
      <c r="E47" s="0" t="n">
        <v>25348030.3285963</v>
      </c>
      <c r="F47" s="0" t="n">
        <v>19216999.9618703</v>
      </c>
      <c r="G47" s="0" t="n">
        <v>6042160.32548831</v>
      </c>
      <c r="H47" s="0" t="n">
        <v>19336235.2495472</v>
      </c>
      <c r="I47" s="0" t="n">
        <v>6011795.07904913</v>
      </c>
      <c r="J47" s="166" t="n">
        <v>1396820.01137948</v>
      </c>
      <c r="K47" s="166" t="n">
        <v>1354915.41103809</v>
      </c>
      <c r="L47" s="0" t="n">
        <v>4390429.32140594</v>
      </c>
      <c r="M47" s="0" t="n">
        <v>4140922.27449503</v>
      </c>
      <c r="N47" s="0" t="n">
        <v>4406191.4415173</v>
      </c>
      <c r="O47" s="0" t="n">
        <v>4155730.50570453</v>
      </c>
      <c r="P47" s="0" t="n">
        <v>232803.335229913</v>
      </c>
      <c r="Q47" s="0" t="n">
        <v>225819.235173015</v>
      </c>
    </row>
    <row r="48" customFormat="false" ht="12.8" hidden="false" customHeight="false" outlineLevel="0" collapsed="false">
      <c r="A48" s="0" t="n">
        <v>95</v>
      </c>
      <c r="B48" s="0" t="n">
        <v>26877165.8757821</v>
      </c>
      <c r="C48" s="0" t="n">
        <v>25776601.0489472</v>
      </c>
      <c r="D48" s="0" t="n">
        <v>26974259.9584567</v>
      </c>
      <c r="E48" s="0" t="n">
        <v>25867638.970241</v>
      </c>
      <c r="F48" s="0" t="n">
        <v>19527922.8513802</v>
      </c>
      <c r="G48" s="0" t="n">
        <v>6248678.19756707</v>
      </c>
      <c r="H48" s="0" t="n">
        <v>19649373.3764078</v>
      </c>
      <c r="I48" s="0" t="n">
        <v>6218265.59383319</v>
      </c>
      <c r="J48" s="166" t="n">
        <v>1461066.10019517</v>
      </c>
      <c r="K48" s="166" t="n">
        <v>1417234.11718931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27338054.8107667</v>
      </c>
      <c r="C49" s="0" t="n">
        <v>26217900.488835</v>
      </c>
      <c r="D49" s="0" t="n">
        <v>27437702.4851134</v>
      </c>
      <c r="E49" s="0" t="n">
        <v>26311342.2219683</v>
      </c>
      <c r="F49" s="0" t="n">
        <v>19805865.2727024</v>
      </c>
      <c r="G49" s="0" t="n">
        <v>6412035.21613269</v>
      </c>
      <c r="H49" s="0" t="n">
        <v>19929999.1957458</v>
      </c>
      <c r="I49" s="0" t="n">
        <v>6381343.02622247</v>
      </c>
      <c r="J49" s="166" t="n">
        <v>1539992.75426345</v>
      </c>
      <c r="K49" s="166" t="n">
        <v>1493792.97163555</v>
      </c>
      <c r="L49" s="0" t="n">
        <v>4557888.15353406</v>
      </c>
      <c r="M49" s="0" t="n">
        <v>4299274.1735732</v>
      </c>
      <c r="N49" s="0" t="n">
        <v>4574461.0226445</v>
      </c>
      <c r="O49" s="0" t="n">
        <v>4314847.81979623</v>
      </c>
      <c r="P49" s="0" t="n">
        <v>256665.459043909</v>
      </c>
      <c r="Q49" s="0" t="n">
        <v>248965.495272591</v>
      </c>
    </row>
    <row r="50" customFormat="false" ht="12.8" hidden="false" customHeight="false" outlineLevel="0" collapsed="false">
      <c r="A50" s="0" t="n">
        <v>97</v>
      </c>
      <c r="B50" s="0" t="n">
        <v>27420391.9356758</v>
      </c>
      <c r="C50" s="0" t="n">
        <v>26295582.7673134</v>
      </c>
      <c r="D50" s="0" t="n">
        <v>27517238.2567145</v>
      </c>
      <c r="E50" s="0" t="n">
        <v>26386392.3717289</v>
      </c>
      <c r="F50" s="0" t="n">
        <v>19823140.9599488</v>
      </c>
      <c r="G50" s="0" t="n">
        <v>6472441.80736458</v>
      </c>
      <c r="H50" s="0" t="n">
        <v>19944622.0368158</v>
      </c>
      <c r="I50" s="0" t="n">
        <v>6441770.33491314</v>
      </c>
      <c r="J50" s="166" t="n">
        <v>1623314.12676558</v>
      </c>
      <c r="K50" s="166" t="n">
        <v>1574614.70296261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27764598.3091164</v>
      </c>
      <c r="C51" s="0" t="n">
        <v>26625629.4692615</v>
      </c>
      <c r="D51" s="0" t="n">
        <v>27863064.2870348</v>
      </c>
      <c r="E51" s="0" t="n">
        <v>26717971.6931464</v>
      </c>
      <c r="F51" s="0" t="n">
        <v>20045221.4491381</v>
      </c>
      <c r="G51" s="0" t="n">
        <v>6580408.02012347</v>
      </c>
      <c r="H51" s="0" t="n">
        <v>20167701.196187</v>
      </c>
      <c r="I51" s="0" t="n">
        <v>6550270.49695935</v>
      </c>
      <c r="J51" s="166" t="n">
        <v>1758274.20728757</v>
      </c>
      <c r="K51" s="166" t="n">
        <v>1705525.98106894</v>
      </c>
      <c r="L51" s="0" t="n">
        <v>4626167.5522926</v>
      </c>
      <c r="M51" s="0" t="n">
        <v>4363842.21049227</v>
      </c>
      <c r="N51" s="0" t="n">
        <v>4642542.98441805</v>
      </c>
      <c r="O51" s="0" t="n">
        <v>4379230.0271805</v>
      </c>
      <c r="P51" s="0" t="n">
        <v>293045.701214595</v>
      </c>
      <c r="Q51" s="0" t="n">
        <v>284254.330178157</v>
      </c>
    </row>
    <row r="52" customFormat="false" ht="12.8" hidden="false" customHeight="false" outlineLevel="0" collapsed="false">
      <c r="A52" s="0" t="n">
        <v>99</v>
      </c>
      <c r="B52" s="0" t="n">
        <v>28109801.1357597</v>
      </c>
      <c r="C52" s="0" t="n">
        <v>26956147.6806761</v>
      </c>
      <c r="D52" s="0" t="n">
        <v>28210006.2419998</v>
      </c>
      <c r="E52" s="0" t="n">
        <v>27050122.6187304</v>
      </c>
      <c r="F52" s="0" t="n">
        <v>20279787.3033702</v>
      </c>
      <c r="G52" s="0" t="n">
        <v>6676360.37730591</v>
      </c>
      <c r="H52" s="0" t="n">
        <v>20404188.3447988</v>
      </c>
      <c r="I52" s="0" t="n">
        <v>6645934.27393164</v>
      </c>
      <c r="J52" s="166" t="n">
        <v>1843318.25852814</v>
      </c>
      <c r="K52" s="166" t="n">
        <v>1788018.71077229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28360484.5369</v>
      </c>
      <c r="C53" s="0" t="n">
        <v>27195132.6914726</v>
      </c>
      <c r="D53" s="0" t="n">
        <v>28461601.0830301</v>
      </c>
      <c r="E53" s="0" t="n">
        <v>27289962.0424082</v>
      </c>
      <c r="F53" s="0" t="n">
        <v>20430951.0092404</v>
      </c>
      <c r="G53" s="0" t="n">
        <v>6764181.68223217</v>
      </c>
      <c r="H53" s="0" t="n">
        <v>20556459.3761113</v>
      </c>
      <c r="I53" s="0" t="n">
        <v>6733502.66629687</v>
      </c>
      <c r="J53" s="166" t="n">
        <v>1932560.35129214</v>
      </c>
      <c r="K53" s="166" t="n">
        <v>1874583.54075338</v>
      </c>
      <c r="L53" s="0" t="n">
        <v>4725870.16202323</v>
      </c>
      <c r="M53" s="0" t="n">
        <v>4458517.81288834</v>
      </c>
      <c r="N53" s="0" t="n">
        <v>4742686.62124698</v>
      </c>
      <c r="O53" s="0" t="n">
        <v>4474320.02647338</v>
      </c>
      <c r="P53" s="0" t="n">
        <v>322093.391882024</v>
      </c>
      <c r="Q53" s="0" t="n">
        <v>312430.590125563</v>
      </c>
    </row>
    <row r="54" customFormat="false" ht="12.8" hidden="false" customHeight="false" outlineLevel="0" collapsed="false">
      <c r="A54" s="0" t="n">
        <v>101</v>
      </c>
      <c r="B54" s="0" t="n">
        <v>28572586.1838402</v>
      </c>
      <c r="C54" s="0" t="n">
        <v>27397631.2851175</v>
      </c>
      <c r="D54" s="0" t="n">
        <v>28675579.1396129</v>
      </c>
      <c r="E54" s="0" t="n">
        <v>27494250.6333964</v>
      </c>
      <c r="F54" s="0" t="n">
        <v>20561466.528585</v>
      </c>
      <c r="G54" s="0" t="n">
        <v>6836164.7565325</v>
      </c>
      <c r="H54" s="0" t="n">
        <v>20688063.4159497</v>
      </c>
      <c r="I54" s="0" t="n">
        <v>6806187.21744675</v>
      </c>
      <c r="J54" s="166" t="n">
        <v>2015791.5755508</v>
      </c>
      <c r="K54" s="166" t="n">
        <v>1955317.82828428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28770824.0772704</v>
      </c>
      <c r="C55" s="0" t="n">
        <v>27586585.6749626</v>
      </c>
      <c r="D55" s="0" t="n">
        <v>28876825.6348796</v>
      </c>
      <c r="E55" s="0" t="n">
        <v>27686072.732066</v>
      </c>
      <c r="F55" s="0" t="n">
        <v>20692680.7083995</v>
      </c>
      <c r="G55" s="0" t="n">
        <v>6893904.96656305</v>
      </c>
      <c r="H55" s="0" t="n">
        <v>20820507.7696773</v>
      </c>
      <c r="I55" s="0" t="n">
        <v>6865564.96238864</v>
      </c>
      <c r="J55" s="166" t="n">
        <v>2114942.61331952</v>
      </c>
      <c r="K55" s="166" t="n">
        <v>2051494.33491994</v>
      </c>
      <c r="L55" s="0" t="n">
        <v>4794229.45791199</v>
      </c>
      <c r="M55" s="0" t="n">
        <v>4523409.21922186</v>
      </c>
      <c r="N55" s="0" t="n">
        <v>4811867.93577817</v>
      </c>
      <c r="O55" s="0" t="n">
        <v>4539992.03226207</v>
      </c>
      <c r="P55" s="0" t="n">
        <v>352490.435553254</v>
      </c>
      <c r="Q55" s="0" t="n">
        <v>341915.722486656</v>
      </c>
    </row>
    <row r="56" customFormat="false" ht="12.8" hidden="false" customHeight="false" outlineLevel="0" collapsed="false">
      <c r="A56" s="0" t="n">
        <v>103</v>
      </c>
      <c r="B56" s="0" t="n">
        <v>28950514.5014368</v>
      </c>
      <c r="C56" s="0" t="n">
        <v>27759055.3042768</v>
      </c>
      <c r="D56" s="0" t="n">
        <v>29057557.5946657</v>
      </c>
      <c r="E56" s="0" t="n">
        <v>27859520.7484193</v>
      </c>
      <c r="F56" s="0" t="n">
        <v>20828713.9038621</v>
      </c>
      <c r="G56" s="0" t="n">
        <v>6930341.40041469</v>
      </c>
      <c r="H56" s="0" t="n">
        <v>20958184.7526691</v>
      </c>
      <c r="I56" s="0" t="n">
        <v>6901335.99575025</v>
      </c>
      <c r="J56" s="166" t="n">
        <v>2215964.01669179</v>
      </c>
      <c r="K56" s="166" t="n">
        <v>2149485.09619104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29201019.904882</v>
      </c>
      <c r="C57" s="0" t="n">
        <v>27998810.1775</v>
      </c>
      <c r="D57" s="0" t="n">
        <v>29307340.8333888</v>
      </c>
      <c r="E57" s="0" t="n">
        <v>28098610.6745841</v>
      </c>
      <c r="F57" s="0" t="n">
        <v>20943134.2346692</v>
      </c>
      <c r="G57" s="0" t="n">
        <v>7055675.94283075</v>
      </c>
      <c r="H57" s="0" t="n">
        <v>21071512.9463026</v>
      </c>
      <c r="I57" s="0" t="n">
        <v>7027097.72828148</v>
      </c>
      <c r="J57" s="166" t="n">
        <v>2332498.46046765</v>
      </c>
      <c r="K57" s="166" t="n">
        <v>2262523.50665362</v>
      </c>
      <c r="L57" s="0" t="n">
        <v>4861584.97121344</v>
      </c>
      <c r="M57" s="0" t="n">
        <v>4586676.4127209</v>
      </c>
      <c r="N57" s="0" t="n">
        <v>4879306.78855843</v>
      </c>
      <c r="O57" s="0" t="n">
        <v>4603337.48190429</v>
      </c>
      <c r="P57" s="0" t="n">
        <v>388749.743411275</v>
      </c>
      <c r="Q57" s="0" t="n">
        <v>377087.251108937</v>
      </c>
    </row>
    <row r="58" customFormat="false" ht="12.8" hidden="false" customHeight="false" outlineLevel="0" collapsed="false">
      <c r="A58" s="0" t="n">
        <v>105</v>
      </c>
      <c r="B58" s="0" t="n">
        <v>29462171.8085357</v>
      </c>
      <c r="C58" s="0" t="n">
        <v>28248601.5679652</v>
      </c>
      <c r="D58" s="0" t="n">
        <v>29567521.6788483</v>
      </c>
      <c r="E58" s="0" t="n">
        <v>28347488.3480223</v>
      </c>
      <c r="F58" s="0" t="n">
        <v>21134682.0486278</v>
      </c>
      <c r="G58" s="0" t="n">
        <v>7113919.5193374</v>
      </c>
      <c r="H58" s="0" t="n">
        <v>21262241.5768921</v>
      </c>
      <c r="I58" s="0" t="n">
        <v>7085246.77113016</v>
      </c>
      <c r="J58" s="166" t="n">
        <v>2456116.23069657</v>
      </c>
      <c r="K58" s="166" t="n">
        <v>2382432.74377567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29603453.7861815</v>
      </c>
      <c r="C59" s="0" t="n">
        <v>28383875.0314594</v>
      </c>
      <c r="D59" s="0" t="n">
        <v>29708966.4712739</v>
      </c>
      <c r="E59" s="0" t="n">
        <v>28482914.3763429</v>
      </c>
      <c r="F59" s="0" t="n">
        <v>21186156.2726777</v>
      </c>
      <c r="G59" s="0" t="n">
        <v>7197718.75878165</v>
      </c>
      <c r="H59" s="0" t="n">
        <v>21313965.4399912</v>
      </c>
      <c r="I59" s="0" t="n">
        <v>7168948.93635171</v>
      </c>
      <c r="J59" s="166" t="n">
        <v>2536085.72661011</v>
      </c>
      <c r="K59" s="166" t="n">
        <v>2460003.1548118</v>
      </c>
      <c r="L59" s="0" t="n">
        <v>4929134.32223749</v>
      </c>
      <c r="M59" s="0" t="n">
        <v>4651230.77240316</v>
      </c>
      <c r="N59" s="0" t="n">
        <v>4946721.39846321</v>
      </c>
      <c r="O59" s="0" t="n">
        <v>4667765.20575528</v>
      </c>
      <c r="P59" s="0" t="n">
        <v>422680.954435018</v>
      </c>
      <c r="Q59" s="0" t="n">
        <v>410000.525801967</v>
      </c>
    </row>
    <row r="60" customFormat="false" ht="12.8" hidden="false" customHeight="false" outlineLevel="0" collapsed="false">
      <c r="A60" s="0" t="n">
        <v>107</v>
      </c>
      <c r="B60" s="0" t="n">
        <v>29791142.1969732</v>
      </c>
      <c r="C60" s="0" t="n">
        <v>28564373.0839766</v>
      </c>
      <c r="D60" s="0" t="n">
        <v>29897019.2363132</v>
      </c>
      <c r="E60" s="0" t="n">
        <v>28663754.4817046</v>
      </c>
      <c r="F60" s="0" t="n">
        <v>21315950.3586144</v>
      </c>
      <c r="G60" s="0" t="n">
        <v>7248422.72536213</v>
      </c>
      <c r="H60" s="0" t="n">
        <v>21444190.3925418</v>
      </c>
      <c r="I60" s="0" t="n">
        <v>7219564.08916277</v>
      </c>
      <c r="J60" s="166" t="n">
        <v>2651427.96739563</v>
      </c>
      <c r="K60" s="166" t="n">
        <v>2571885.12837376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29891496.4421618</v>
      </c>
      <c r="C61" s="0" t="n">
        <v>28660692.8663833</v>
      </c>
      <c r="D61" s="0" t="n">
        <v>30028572.2615011</v>
      </c>
      <c r="E61" s="0" t="n">
        <v>28789537.8128975</v>
      </c>
      <c r="F61" s="0" t="n">
        <v>21411440.3394725</v>
      </c>
      <c r="G61" s="0" t="n">
        <v>7249252.52691086</v>
      </c>
      <c r="H61" s="0" t="n">
        <v>21540389.5273085</v>
      </c>
      <c r="I61" s="0" t="n">
        <v>7249148.28558892</v>
      </c>
      <c r="J61" s="166" t="n">
        <v>2704584.84275549</v>
      </c>
      <c r="K61" s="166" t="n">
        <v>2623447.29747283</v>
      </c>
      <c r="L61" s="0" t="n">
        <v>4977746.67950982</v>
      </c>
      <c r="M61" s="0" t="n">
        <v>4697857.19401878</v>
      </c>
      <c r="N61" s="0" t="n">
        <v>5000588.28562383</v>
      </c>
      <c r="O61" s="0" t="n">
        <v>4719324.96422164</v>
      </c>
      <c r="P61" s="0" t="n">
        <v>450764.140459249</v>
      </c>
      <c r="Q61" s="0" t="n">
        <v>437241.216245471</v>
      </c>
    </row>
    <row r="62" customFormat="false" ht="12.8" hidden="false" customHeight="false" outlineLevel="0" collapsed="false">
      <c r="A62" s="0" t="n">
        <v>109</v>
      </c>
      <c r="B62" s="0" t="n">
        <v>30093491.7072283</v>
      </c>
      <c r="C62" s="0" t="n">
        <v>28854094.0650937</v>
      </c>
      <c r="D62" s="0" t="n">
        <v>30231520.2112309</v>
      </c>
      <c r="E62" s="0" t="n">
        <v>28983846.3686559</v>
      </c>
      <c r="F62" s="0" t="n">
        <v>21521390.0775067</v>
      </c>
      <c r="G62" s="0" t="n">
        <v>7332703.98758699</v>
      </c>
      <c r="H62" s="0" t="n">
        <v>21650890.2254681</v>
      </c>
      <c r="I62" s="0" t="n">
        <v>7332956.14318776</v>
      </c>
      <c r="J62" s="166" t="n">
        <v>2739742.89554256</v>
      </c>
      <c r="K62" s="166" t="n">
        <v>2657550.60867628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30165237.9488224</v>
      </c>
      <c r="C63" s="0" t="n">
        <v>28923208.1665103</v>
      </c>
      <c r="D63" s="0" t="n">
        <v>30302535.9956311</v>
      </c>
      <c r="E63" s="0" t="n">
        <v>29052273.8465927</v>
      </c>
      <c r="F63" s="0" t="n">
        <v>21546640.7709921</v>
      </c>
      <c r="G63" s="0" t="n">
        <v>7376567.39551812</v>
      </c>
      <c r="H63" s="0" t="n">
        <v>21675509.1405093</v>
      </c>
      <c r="I63" s="0" t="n">
        <v>7376764.70608344</v>
      </c>
      <c r="J63" s="166" t="n">
        <v>2796905.98043971</v>
      </c>
      <c r="K63" s="166" t="n">
        <v>2712998.80102652</v>
      </c>
      <c r="L63" s="0" t="n">
        <v>5021713.26221604</v>
      </c>
      <c r="M63" s="0" t="n">
        <v>4739311.6655929</v>
      </c>
      <c r="N63" s="0" t="n">
        <v>5044593.99902573</v>
      </c>
      <c r="O63" s="0" t="n">
        <v>4760818.11041769</v>
      </c>
      <c r="P63" s="0" t="n">
        <v>466150.996739951</v>
      </c>
      <c r="Q63" s="0" t="n">
        <v>452166.466837753</v>
      </c>
    </row>
    <row r="64" customFormat="false" ht="12.8" hidden="false" customHeight="false" outlineLevel="0" collapsed="false">
      <c r="A64" s="0" t="n">
        <v>111</v>
      </c>
      <c r="B64" s="0" t="n">
        <v>30358641.8484821</v>
      </c>
      <c r="C64" s="0" t="n">
        <v>29107076.6821543</v>
      </c>
      <c r="D64" s="0" t="n">
        <v>30496472.7710026</v>
      </c>
      <c r="E64" s="0" t="n">
        <v>29236651.7794307</v>
      </c>
      <c r="F64" s="0" t="n">
        <v>21681349.0118937</v>
      </c>
      <c r="G64" s="0" t="n">
        <v>7425727.67026062</v>
      </c>
      <c r="H64" s="0" t="n">
        <v>21810472.326328</v>
      </c>
      <c r="I64" s="0" t="n">
        <v>7426179.45310275</v>
      </c>
      <c r="J64" s="166" t="n">
        <v>2898847.04969951</v>
      </c>
      <c r="K64" s="166" t="n">
        <v>2811881.63820853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30627413.6599443</v>
      </c>
      <c r="C65" s="0" t="n">
        <v>29363720.8603831</v>
      </c>
      <c r="D65" s="0" t="n">
        <v>30766296.8964049</v>
      </c>
      <c r="E65" s="0" t="n">
        <v>29494285.1778404</v>
      </c>
      <c r="F65" s="0" t="n">
        <v>21857895.2074703</v>
      </c>
      <c r="G65" s="0" t="n">
        <v>7505825.65291273</v>
      </c>
      <c r="H65" s="0" t="n">
        <v>21988006.2905568</v>
      </c>
      <c r="I65" s="0" t="n">
        <v>7506278.88728356</v>
      </c>
      <c r="J65" s="166" t="n">
        <v>2971856.00485209</v>
      </c>
      <c r="K65" s="166" t="n">
        <v>2882700.32470652</v>
      </c>
      <c r="L65" s="0" t="n">
        <v>5096307.98157264</v>
      </c>
      <c r="M65" s="0" t="n">
        <v>4809366.99507542</v>
      </c>
      <c r="N65" s="0" t="n">
        <v>5119454.41610212</v>
      </c>
      <c r="O65" s="0" t="n">
        <v>4831124.54312252</v>
      </c>
      <c r="P65" s="0" t="n">
        <v>495309.334142014</v>
      </c>
      <c r="Q65" s="0" t="n">
        <v>480450.054117754</v>
      </c>
    </row>
    <row r="66" customFormat="false" ht="12.8" hidden="false" customHeight="false" outlineLevel="0" collapsed="false">
      <c r="A66" s="0" t="n">
        <v>113</v>
      </c>
      <c r="B66" s="0" t="n">
        <v>30848183.9428307</v>
      </c>
      <c r="C66" s="0" t="n">
        <v>29574937.2996665</v>
      </c>
      <c r="D66" s="0" t="n">
        <v>30987107.9294082</v>
      </c>
      <c r="E66" s="0" t="n">
        <v>29705537.0307453</v>
      </c>
      <c r="F66" s="0" t="n">
        <v>22012150.2752007</v>
      </c>
      <c r="G66" s="0" t="n">
        <v>7562787.02446574</v>
      </c>
      <c r="H66" s="0" t="n">
        <v>22142295.3907386</v>
      </c>
      <c r="I66" s="0" t="n">
        <v>7563241.64000668</v>
      </c>
      <c r="J66" s="166" t="n">
        <v>3043514.81161655</v>
      </c>
      <c r="K66" s="166" t="n">
        <v>2952209.36726805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30992303.6433292</v>
      </c>
      <c r="C67" s="0" t="n">
        <v>29713027.0880959</v>
      </c>
      <c r="D67" s="0" t="n">
        <v>31130317.6556762</v>
      </c>
      <c r="E67" s="0" t="n">
        <v>29842770.1018993</v>
      </c>
      <c r="F67" s="0" t="n">
        <v>22142440.3683026</v>
      </c>
      <c r="G67" s="0" t="n">
        <v>7570586.71979331</v>
      </c>
      <c r="H67" s="0" t="n">
        <v>22271771.8667996</v>
      </c>
      <c r="I67" s="0" t="n">
        <v>7570998.23509964</v>
      </c>
      <c r="J67" s="166" t="n">
        <v>3130206.24440465</v>
      </c>
      <c r="K67" s="166" t="n">
        <v>3036300.05707251</v>
      </c>
      <c r="L67" s="0" t="n">
        <v>5156131.90136183</v>
      </c>
      <c r="M67" s="0" t="n">
        <v>4866123.96533576</v>
      </c>
      <c r="N67" s="0" t="n">
        <v>5179132.6942583</v>
      </c>
      <c r="O67" s="0" t="n">
        <v>4887744.7882886</v>
      </c>
      <c r="P67" s="0" t="n">
        <v>521701.040734108</v>
      </c>
      <c r="Q67" s="0" t="n">
        <v>506050.009512085</v>
      </c>
    </row>
    <row r="68" customFormat="false" ht="12.8" hidden="false" customHeight="false" outlineLevel="0" collapsed="false">
      <c r="A68" s="0" t="n">
        <v>115</v>
      </c>
      <c r="B68" s="0" t="n">
        <v>31215541.3948085</v>
      </c>
      <c r="C68" s="0" t="n">
        <v>29926744.2652939</v>
      </c>
      <c r="D68" s="0" t="n">
        <v>31353588.0073898</v>
      </c>
      <c r="E68" s="0" t="n">
        <v>30056518.2863982</v>
      </c>
      <c r="F68" s="0" t="n">
        <v>22293628.6222039</v>
      </c>
      <c r="G68" s="0" t="n">
        <v>7633115.64308994</v>
      </c>
      <c r="H68" s="0" t="n">
        <v>22422989.7027203</v>
      </c>
      <c r="I68" s="0" t="n">
        <v>7633528.58367794</v>
      </c>
      <c r="J68" s="166" t="n">
        <v>3259401.49983306</v>
      </c>
      <c r="K68" s="166" t="n">
        <v>3161619.45483807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31360176.1933255</v>
      </c>
      <c r="C69" s="0" t="n">
        <v>30065703.0590019</v>
      </c>
      <c r="D69" s="0" t="n">
        <v>31498072.8635008</v>
      </c>
      <c r="E69" s="0" t="n">
        <v>30195343.7620608</v>
      </c>
      <c r="F69" s="0" t="n">
        <v>22391736.0989233</v>
      </c>
      <c r="G69" s="0" t="n">
        <v>7673966.96007863</v>
      </c>
      <c r="H69" s="0" t="n">
        <v>22520716.8854554</v>
      </c>
      <c r="I69" s="0" t="n">
        <v>7674626.87660537</v>
      </c>
      <c r="J69" s="166" t="n">
        <v>3295925.12654912</v>
      </c>
      <c r="K69" s="166" t="n">
        <v>3197047.37275265</v>
      </c>
      <c r="L69" s="0" t="n">
        <v>5219468.24487939</v>
      </c>
      <c r="M69" s="0" t="n">
        <v>4926965.07846369</v>
      </c>
      <c r="N69" s="0" t="n">
        <v>5242450.87273231</v>
      </c>
      <c r="O69" s="0" t="n">
        <v>4948570.13150851</v>
      </c>
      <c r="P69" s="0" t="n">
        <v>549320.854424853</v>
      </c>
      <c r="Q69" s="0" t="n">
        <v>532841.228792108</v>
      </c>
    </row>
    <row r="70" customFormat="false" ht="12.8" hidden="false" customHeight="false" outlineLevel="0" collapsed="false">
      <c r="A70" s="0" t="n">
        <v>117</v>
      </c>
      <c r="B70" s="0" t="n">
        <v>31630583.2671512</v>
      </c>
      <c r="C70" s="0" t="n">
        <v>30325281.9909417</v>
      </c>
      <c r="D70" s="0" t="n">
        <v>31768136.7926655</v>
      </c>
      <c r="E70" s="0" t="n">
        <v>30454600.2207054</v>
      </c>
      <c r="F70" s="0" t="n">
        <v>22589670.4186781</v>
      </c>
      <c r="G70" s="0" t="n">
        <v>7735611.57226356</v>
      </c>
      <c r="H70" s="0" t="n">
        <v>22718326.9419285</v>
      </c>
      <c r="I70" s="0" t="n">
        <v>7736273.27877693</v>
      </c>
      <c r="J70" s="166" t="n">
        <v>3387018.03188711</v>
      </c>
      <c r="K70" s="166" t="n">
        <v>3285407.49093049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31844175.4621544</v>
      </c>
      <c r="C71" s="0" t="n">
        <v>30529251.335986</v>
      </c>
      <c r="D71" s="0" t="n">
        <v>31980263.9991162</v>
      </c>
      <c r="E71" s="0" t="n">
        <v>30657173.8392991</v>
      </c>
      <c r="F71" s="0" t="n">
        <v>22721629.055969</v>
      </c>
      <c r="G71" s="0" t="n">
        <v>7807622.28001696</v>
      </c>
      <c r="H71" s="0" t="n">
        <v>22849551.9159788</v>
      </c>
      <c r="I71" s="0" t="n">
        <v>7807621.9233203</v>
      </c>
      <c r="J71" s="166" t="n">
        <v>3492866.76475357</v>
      </c>
      <c r="K71" s="166" t="n">
        <v>3388080.76181097</v>
      </c>
      <c r="L71" s="0" t="n">
        <v>5298084.44368683</v>
      </c>
      <c r="M71" s="0" t="n">
        <v>5001056.61844463</v>
      </c>
      <c r="N71" s="0" t="n">
        <v>5320765.74346221</v>
      </c>
      <c r="O71" s="0" t="n">
        <v>5022380.3146613</v>
      </c>
      <c r="P71" s="0" t="n">
        <v>582144.460792263</v>
      </c>
      <c r="Q71" s="0" t="n">
        <v>564680.126968495</v>
      </c>
    </row>
    <row r="72" customFormat="false" ht="12.8" hidden="false" customHeight="false" outlineLevel="0" collapsed="false">
      <c r="A72" s="0" t="n">
        <v>119</v>
      </c>
      <c r="B72" s="0" t="n">
        <v>32085846.9015582</v>
      </c>
      <c r="C72" s="0" t="n">
        <v>30760470.6781008</v>
      </c>
      <c r="D72" s="0" t="n">
        <v>32223479.8005057</v>
      </c>
      <c r="E72" s="0" t="n">
        <v>30889844.879321</v>
      </c>
      <c r="F72" s="0" t="n">
        <v>22921162.6303223</v>
      </c>
      <c r="G72" s="0" t="n">
        <v>7839308.04777848</v>
      </c>
      <c r="H72" s="0" t="n">
        <v>23050537.1948063</v>
      </c>
      <c r="I72" s="0" t="n">
        <v>7839307.68451473</v>
      </c>
      <c r="J72" s="166" t="n">
        <v>3580371.85310491</v>
      </c>
      <c r="K72" s="166" t="n">
        <v>3472960.69751176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32189946.0798424</v>
      </c>
      <c r="C73" s="0" t="n">
        <v>30859245.8684862</v>
      </c>
      <c r="D73" s="0" t="n">
        <v>32325571.4045159</v>
      </c>
      <c r="E73" s="0" t="n">
        <v>30986732.9482457</v>
      </c>
      <c r="F73" s="0" t="n">
        <v>22917108.0413876</v>
      </c>
      <c r="G73" s="0" t="n">
        <v>7942137.82709856</v>
      </c>
      <c r="H73" s="0" t="n">
        <v>23044595.4783052</v>
      </c>
      <c r="I73" s="0" t="n">
        <v>7942137.46994046</v>
      </c>
      <c r="J73" s="166" t="n">
        <v>3652169.23586248</v>
      </c>
      <c r="K73" s="166" t="n">
        <v>3542604.1587866</v>
      </c>
      <c r="L73" s="0" t="n">
        <v>5356530.76114407</v>
      </c>
      <c r="M73" s="0" t="n">
        <v>5056970.3522675</v>
      </c>
      <c r="N73" s="0" t="n">
        <v>5379134.85818783</v>
      </c>
      <c r="O73" s="0" t="n">
        <v>5078221.62230288</v>
      </c>
      <c r="P73" s="0" t="n">
        <v>608694.872643746</v>
      </c>
      <c r="Q73" s="0" t="n">
        <v>590434.026464434</v>
      </c>
    </row>
    <row r="74" customFormat="false" ht="12.8" hidden="false" customHeight="false" outlineLevel="0" collapsed="false">
      <c r="A74" s="0" t="n">
        <v>121</v>
      </c>
      <c r="B74" s="0" t="n">
        <v>32228495.6492103</v>
      </c>
      <c r="C74" s="0" t="n">
        <v>30896618.0843265</v>
      </c>
      <c r="D74" s="0" t="n">
        <v>32364292.5796237</v>
      </c>
      <c r="E74" s="0" t="n">
        <v>31024265.9599655</v>
      </c>
      <c r="F74" s="0" t="n">
        <v>22954394.6363915</v>
      </c>
      <c r="G74" s="0" t="n">
        <v>7942223.447935</v>
      </c>
      <c r="H74" s="0" t="n">
        <v>23082042.8699657</v>
      </c>
      <c r="I74" s="0" t="n">
        <v>7942223.08999979</v>
      </c>
      <c r="J74" s="166" t="n">
        <v>3697691.07110622</v>
      </c>
      <c r="K74" s="166" t="n">
        <v>3586760.33897303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32334545.1302638</v>
      </c>
      <c r="C75" s="0" t="n">
        <v>30998593.2459235</v>
      </c>
      <c r="D75" s="0" t="n">
        <v>32470131.8456547</v>
      </c>
      <c r="E75" s="0" t="n">
        <v>31126043.8353538</v>
      </c>
      <c r="F75" s="0" t="n">
        <v>23018375.3693864</v>
      </c>
      <c r="G75" s="0" t="n">
        <v>7980217.87653711</v>
      </c>
      <c r="H75" s="0" t="n">
        <v>23145826.2889639</v>
      </c>
      <c r="I75" s="0" t="n">
        <v>7980217.54638994</v>
      </c>
      <c r="J75" s="166" t="n">
        <v>3788907.30383272</v>
      </c>
      <c r="K75" s="166" t="n">
        <v>3675240.08471774</v>
      </c>
      <c r="L75" s="0" t="n">
        <v>5381483.7828018</v>
      </c>
      <c r="M75" s="0" t="n">
        <v>5081276.6546398</v>
      </c>
      <c r="N75" s="0" t="n">
        <v>5404081.40994489</v>
      </c>
      <c r="O75" s="0" t="n">
        <v>5102521.85405663</v>
      </c>
      <c r="P75" s="0" t="n">
        <v>631484.550638787</v>
      </c>
      <c r="Q75" s="0" t="n">
        <v>612540.014119623</v>
      </c>
    </row>
    <row r="76" customFormat="false" ht="12.8" hidden="false" customHeight="false" outlineLevel="0" collapsed="false">
      <c r="A76" s="0" t="n">
        <v>123</v>
      </c>
      <c r="B76" s="0" t="n">
        <v>32501531.0711392</v>
      </c>
      <c r="C76" s="0" t="n">
        <v>31159015.0453265</v>
      </c>
      <c r="D76" s="0" t="n">
        <v>32637070.340145</v>
      </c>
      <c r="E76" s="0" t="n">
        <v>31286421.0330214</v>
      </c>
      <c r="F76" s="0" t="n">
        <v>23153172.0174771</v>
      </c>
      <c r="G76" s="0" t="n">
        <v>8005843.0278494</v>
      </c>
      <c r="H76" s="0" t="n">
        <v>23280578.3424226</v>
      </c>
      <c r="I76" s="0" t="n">
        <v>8005842.69059883</v>
      </c>
      <c r="J76" s="166" t="n">
        <v>3900100.23879756</v>
      </c>
      <c r="K76" s="166" t="n">
        <v>3783097.23163363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32662442.8146461</v>
      </c>
      <c r="C77" s="0" t="n">
        <v>31313257.2587121</v>
      </c>
      <c r="D77" s="0" t="n">
        <v>32797714.6077814</v>
      </c>
      <c r="E77" s="0" t="n">
        <v>31440411.973476</v>
      </c>
      <c r="F77" s="0" t="n">
        <v>23280047.9983577</v>
      </c>
      <c r="G77" s="0" t="n">
        <v>8033209.26035442</v>
      </c>
      <c r="H77" s="0" t="n">
        <v>23407203.0514994</v>
      </c>
      <c r="I77" s="0" t="n">
        <v>8033208.92197661</v>
      </c>
      <c r="J77" s="166" t="n">
        <v>4007059.63772199</v>
      </c>
      <c r="K77" s="166" t="n">
        <v>3886847.84859033</v>
      </c>
      <c r="L77" s="0" t="n">
        <v>5434698.65684045</v>
      </c>
      <c r="M77" s="0" t="n">
        <v>5131898.12599877</v>
      </c>
      <c r="N77" s="0" t="n">
        <v>5457243.82396478</v>
      </c>
      <c r="O77" s="0" t="n">
        <v>5153094.03291494</v>
      </c>
      <c r="P77" s="0" t="n">
        <v>667843.272953666</v>
      </c>
      <c r="Q77" s="0" t="n">
        <v>647807.974765056</v>
      </c>
    </row>
    <row r="78" customFormat="false" ht="12.8" hidden="false" customHeight="false" outlineLevel="0" collapsed="false">
      <c r="A78" s="0" t="n">
        <v>125</v>
      </c>
      <c r="B78" s="0" t="n">
        <v>32899706.337694</v>
      </c>
      <c r="C78" s="0" t="n">
        <v>31540710.0322098</v>
      </c>
      <c r="D78" s="0" t="n">
        <v>33034888.6938183</v>
      </c>
      <c r="E78" s="0" t="n">
        <v>31667784.0927818</v>
      </c>
      <c r="F78" s="0" t="n">
        <v>23435530.434207</v>
      </c>
      <c r="G78" s="0" t="n">
        <v>8105179.59800282</v>
      </c>
      <c r="H78" s="0" t="n">
        <v>23562604.8342369</v>
      </c>
      <c r="I78" s="0" t="n">
        <v>8105179.25854495</v>
      </c>
      <c r="J78" s="166" t="n">
        <v>4115173.13469244</v>
      </c>
      <c r="K78" s="166" t="n">
        <v>3991717.94065167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33009351.9029105</v>
      </c>
      <c r="C79" s="0" t="n">
        <v>31645579.0065696</v>
      </c>
      <c r="D79" s="0" t="n">
        <v>33143378.2976213</v>
      </c>
      <c r="E79" s="0" t="n">
        <v>31771566.3028149</v>
      </c>
      <c r="F79" s="0" t="n">
        <v>23471646.6129824</v>
      </c>
      <c r="G79" s="0" t="n">
        <v>8173932.39358719</v>
      </c>
      <c r="H79" s="0" t="n">
        <v>23597634.2111146</v>
      </c>
      <c r="I79" s="0" t="n">
        <v>8173932.09170036</v>
      </c>
      <c r="J79" s="166" t="n">
        <v>4122570.30796491</v>
      </c>
      <c r="K79" s="166" t="n">
        <v>3998893.19872596</v>
      </c>
      <c r="L79" s="0" t="n">
        <v>5493382.33781919</v>
      </c>
      <c r="M79" s="0" t="n">
        <v>5187913.23823453</v>
      </c>
      <c r="N79" s="0" t="n">
        <v>5515720.51587267</v>
      </c>
      <c r="O79" s="0" t="n">
        <v>5208914.59512988</v>
      </c>
      <c r="P79" s="0" t="n">
        <v>687095.051327485</v>
      </c>
      <c r="Q79" s="0" t="n">
        <v>666482.199787661</v>
      </c>
    </row>
    <row r="80" customFormat="false" ht="12.8" hidden="false" customHeight="false" outlineLevel="0" collapsed="false">
      <c r="A80" s="0" t="n">
        <v>127</v>
      </c>
      <c r="B80" s="0" t="n">
        <v>33159462.9456684</v>
      </c>
      <c r="C80" s="0" t="n">
        <v>31789469.9732492</v>
      </c>
      <c r="D80" s="0" t="n">
        <v>33291291.1057864</v>
      </c>
      <c r="E80" s="0" t="n">
        <v>31913391.0883548</v>
      </c>
      <c r="F80" s="0" t="n">
        <v>23543073.8312233</v>
      </c>
      <c r="G80" s="0" t="n">
        <v>8246396.14202585</v>
      </c>
      <c r="H80" s="0" t="n">
        <v>23666995.2492875</v>
      </c>
      <c r="I80" s="0" t="n">
        <v>8246395.83906727</v>
      </c>
      <c r="J80" s="166" t="n">
        <v>4212176.55052185</v>
      </c>
      <c r="K80" s="166" t="n">
        <v>4085811.25400619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33289344.2386807</v>
      </c>
      <c r="C81" s="0" t="n">
        <v>31915036.137052</v>
      </c>
      <c r="D81" s="0" t="n">
        <v>33420860.6559173</v>
      </c>
      <c r="E81" s="0" t="n">
        <v>32038664.2476968</v>
      </c>
      <c r="F81" s="0" t="n">
        <v>23671490.8169434</v>
      </c>
      <c r="G81" s="0" t="n">
        <v>8243545.32010855</v>
      </c>
      <c r="H81" s="0" t="n">
        <v>23795119.2316283</v>
      </c>
      <c r="I81" s="0" t="n">
        <v>8243545.01606849</v>
      </c>
      <c r="J81" s="166" t="n">
        <v>4301002.5005844</v>
      </c>
      <c r="K81" s="166" t="n">
        <v>4171972.42556686</v>
      </c>
      <c r="L81" s="0" t="n">
        <v>5545157.29124269</v>
      </c>
      <c r="M81" s="0" t="n">
        <v>5239117.43986092</v>
      </c>
      <c r="N81" s="0" t="n">
        <v>5567077.17401229</v>
      </c>
      <c r="O81" s="0" t="n">
        <v>5259725.62633664</v>
      </c>
      <c r="P81" s="0" t="n">
        <v>716833.750097399</v>
      </c>
      <c r="Q81" s="0" t="n">
        <v>695328.737594477</v>
      </c>
    </row>
    <row r="82" customFormat="false" ht="12.8" hidden="false" customHeight="false" outlineLevel="0" collapsed="false">
      <c r="A82" s="0" t="n">
        <v>129</v>
      </c>
      <c r="B82" s="0" t="n">
        <v>33491888.5868537</v>
      </c>
      <c r="C82" s="0" t="n">
        <v>32108803.0794398</v>
      </c>
      <c r="D82" s="0" t="n">
        <v>33623651.6915247</v>
      </c>
      <c r="E82" s="0" t="n">
        <v>32232663.0838921</v>
      </c>
      <c r="F82" s="0" t="n">
        <v>23807510.7203853</v>
      </c>
      <c r="G82" s="0" t="n">
        <v>8301292.35905443</v>
      </c>
      <c r="H82" s="0" t="n">
        <v>23931371.0297426</v>
      </c>
      <c r="I82" s="0" t="n">
        <v>8301292.05414949</v>
      </c>
      <c r="J82" s="166" t="n">
        <v>4359872.96485741</v>
      </c>
      <c r="K82" s="166" t="n">
        <v>4229076.77591169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33741875.6565255</v>
      </c>
      <c r="C83" s="0" t="n">
        <v>32349491.0642606</v>
      </c>
      <c r="D83" s="0" t="n">
        <v>33873722.3600908</v>
      </c>
      <c r="E83" s="0" t="n">
        <v>32473429.8234472</v>
      </c>
      <c r="F83" s="0" t="n">
        <v>24008546.7552888</v>
      </c>
      <c r="G83" s="0" t="n">
        <v>8340944.30897179</v>
      </c>
      <c r="H83" s="0" t="n">
        <v>24132485.8206427</v>
      </c>
      <c r="I83" s="0" t="n">
        <v>8340944.00280448</v>
      </c>
      <c r="J83" s="166" t="n">
        <v>4493975.64999923</v>
      </c>
      <c r="K83" s="166" t="n">
        <v>4359156.38049925</v>
      </c>
      <c r="L83" s="0" t="n">
        <v>5621549.82937502</v>
      </c>
      <c r="M83" s="0" t="n">
        <v>5312094.26593699</v>
      </c>
      <c r="N83" s="0" t="n">
        <v>5643524.79170309</v>
      </c>
      <c r="O83" s="0" t="n">
        <v>5332754.24804506</v>
      </c>
      <c r="P83" s="0" t="n">
        <v>748995.941666538</v>
      </c>
      <c r="Q83" s="0" t="n">
        <v>726526.063416541</v>
      </c>
    </row>
    <row r="84" customFormat="false" ht="12.8" hidden="false" customHeight="false" outlineLevel="0" collapsed="false">
      <c r="A84" s="0" t="n">
        <v>131</v>
      </c>
      <c r="B84" s="0" t="n">
        <v>34008645.9266076</v>
      </c>
      <c r="C84" s="0" t="n">
        <v>32606227.9158786</v>
      </c>
      <c r="D84" s="0" t="n">
        <v>34140083.8634351</v>
      </c>
      <c r="E84" s="0" t="n">
        <v>32729782.4415951</v>
      </c>
      <c r="F84" s="0" t="n">
        <v>24198765.5106</v>
      </c>
      <c r="G84" s="0" t="n">
        <v>8407462.40527855</v>
      </c>
      <c r="H84" s="0" t="n">
        <v>24322320.3434902</v>
      </c>
      <c r="I84" s="0" t="n">
        <v>8407462.09810485</v>
      </c>
      <c r="J84" s="166" t="n">
        <v>4586576.99024126</v>
      </c>
      <c r="K84" s="166" t="n">
        <v>4448979.68053403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34251373.1653851</v>
      </c>
      <c r="C85" s="0" t="n">
        <v>32839939.243996</v>
      </c>
      <c r="D85" s="0" t="n">
        <v>34382779.0635483</v>
      </c>
      <c r="E85" s="0" t="n">
        <v>32963463.7071282</v>
      </c>
      <c r="F85" s="0" t="n">
        <v>24366422.4424329</v>
      </c>
      <c r="G85" s="0" t="n">
        <v>8473516.80156314</v>
      </c>
      <c r="H85" s="0" t="n">
        <v>24489947.2074329</v>
      </c>
      <c r="I85" s="0" t="n">
        <v>8473516.4996953</v>
      </c>
      <c r="J85" s="166" t="n">
        <v>4766535.82964762</v>
      </c>
      <c r="K85" s="166" t="n">
        <v>4623539.75475819</v>
      </c>
      <c r="L85" s="0" t="n">
        <v>5706280.78711005</v>
      </c>
      <c r="M85" s="0" t="n">
        <v>5393006.67992173</v>
      </c>
      <c r="N85" s="0" t="n">
        <v>5728182.2927245</v>
      </c>
      <c r="O85" s="0" t="n">
        <v>5413597.67714398</v>
      </c>
      <c r="P85" s="0" t="n">
        <v>794422.638274603</v>
      </c>
      <c r="Q85" s="0" t="n">
        <v>770589.959126365</v>
      </c>
    </row>
    <row r="86" customFormat="false" ht="12.8" hidden="false" customHeight="false" outlineLevel="0" collapsed="false">
      <c r="A86" s="0" t="n">
        <v>133</v>
      </c>
      <c r="B86" s="0" t="n">
        <v>34407054.301693</v>
      </c>
      <c r="C86" s="0" t="n">
        <v>32990089.6007936</v>
      </c>
      <c r="D86" s="0" t="n">
        <v>34538613.6294366</v>
      </c>
      <c r="E86" s="0" t="n">
        <v>33113758.3179176</v>
      </c>
      <c r="F86" s="0" t="n">
        <v>24505158.3417058</v>
      </c>
      <c r="G86" s="0" t="n">
        <v>8484931.25908785</v>
      </c>
      <c r="H86" s="0" t="n">
        <v>24628827.272848</v>
      </c>
      <c r="I86" s="0" t="n">
        <v>8484931.04506961</v>
      </c>
      <c r="J86" s="166" t="n">
        <v>4822219.96585651</v>
      </c>
      <c r="K86" s="166" t="n">
        <v>4677553.36688081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34606285.992201</v>
      </c>
      <c r="C87" s="0" t="n">
        <v>33182302.8088378</v>
      </c>
      <c r="D87" s="0" t="n">
        <v>34736658.3227415</v>
      </c>
      <c r="E87" s="0" t="n">
        <v>33304847.9782227</v>
      </c>
      <c r="F87" s="0" t="n">
        <v>24656414.6079873</v>
      </c>
      <c r="G87" s="0" t="n">
        <v>8525888.20085052</v>
      </c>
      <c r="H87" s="0" t="n">
        <v>24778959.9920103</v>
      </c>
      <c r="I87" s="0" t="n">
        <v>8525887.98621238</v>
      </c>
      <c r="J87" s="166" t="n">
        <v>4920600.54377812</v>
      </c>
      <c r="K87" s="166" t="n">
        <v>4772982.52746478</v>
      </c>
      <c r="L87" s="0" t="n">
        <v>5765479.02558455</v>
      </c>
      <c r="M87" s="0" t="n">
        <v>5449558.48544865</v>
      </c>
      <c r="N87" s="0" t="n">
        <v>5787206.89758315</v>
      </c>
      <c r="O87" s="0" t="n">
        <v>5469986.37879159</v>
      </c>
      <c r="P87" s="0" t="n">
        <v>820100.090629687</v>
      </c>
      <c r="Q87" s="0" t="n">
        <v>795497.087910797</v>
      </c>
    </row>
    <row r="88" customFormat="false" ht="12.8" hidden="false" customHeight="false" outlineLevel="0" collapsed="false">
      <c r="A88" s="0" t="n">
        <v>135</v>
      </c>
      <c r="B88" s="0" t="n">
        <v>34774894.7272386</v>
      </c>
      <c r="C88" s="0" t="n">
        <v>33345745.0604986</v>
      </c>
      <c r="D88" s="0" t="n">
        <v>34903964.7112424</v>
      </c>
      <c r="E88" s="0" t="n">
        <v>33467066.0123319</v>
      </c>
      <c r="F88" s="0" t="n">
        <v>24722930.817641</v>
      </c>
      <c r="G88" s="0" t="n">
        <v>8622814.24285763</v>
      </c>
      <c r="H88" s="0" t="n">
        <v>24844251.9850456</v>
      </c>
      <c r="I88" s="0" t="n">
        <v>8622814.02728622</v>
      </c>
      <c r="J88" s="166" t="n">
        <v>5038468.61466408</v>
      </c>
      <c r="K88" s="166" t="n">
        <v>4887314.55622415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34986169.0065733</v>
      </c>
      <c r="C89" s="0" t="n">
        <v>33549271.27653</v>
      </c>
      <c r="D89" s="0" t="n">
        <v>35113695.8614005</v>
      </c>
      <c r="E89" s="0" t="n">
        <v>33669141.9130517</v>
      </c>
      <c r="F89" s="0" t="n">
        <v>24847311.0018873</v>
      </c>
      <c r="G89" s="0" t="n">
        <v>8701960.27464267</v>
      </c>
      <c r="H89" s="0" t="n">
        <v>24967181.8629747</v>
      </c>
      <c r="I89" s="0" t="n">
        <v>8701960.05007706</v>
      </c>
      <c r="J89" s="166" t="n">
        <v>5135352.20349101</v>
      </c>
      <c r="K89" s="166" t="n">
        <v>4981291.63738628</v>
      </c>
      <c r="L89" s="0" t="n">
        <v>5828928.83727439</v>
      </c>
      <c r="M89" s="0" t="n">
        <v>5510623.10331678</v>
      </c>
      <c r="N89" s="0" t="n">
        <v>5850182.50136136</v>
      </c>
      <c r="O89" s="0" t="n">
        <v>5530605.82906956</v>
      </c>
      <c r="P89" s="0" t="n">
        <v>855892.033915168</v>
      </c>
      <c r="Q89" s="0" t="n">
        <v>830215.272897713</v>
      </c>
    </row>
    <row r="90" customFormat="false" ht="12.8" hidden="false" customHeight="false" outlineLevel="0" collapsed="false">
      <c r="A90" s="0" t="n">
        <v>137</v>
      </c>
      <c r="B90" s="0" t="n">
        <v>35147596.0102817</v>
      </c>
      <c r="C90" s="0" t="n">
        <v>33703713.0216507</v>
      </c>
      <c r="D90" s="0" t="n">
        <v>35273594.7235943</v>
      </c>
      <c r="E90" s="0" t="n">
        <v>33822147.1964933</v>
      </c>
      <c r="F90" s="0" t="n">
        <v>24922595.4202603</v>
      </c>
      <c r="G90" s="0" t="n">
        <v>8781117.60139045</v>
      </c>
      <c r="H90" s="0" t="n">
        <v>25041029.8200976</v>
      </c>
      <c r="I90" s="0" t="n">
        <v>8781117.37639566</v>
      </c>
      <c r="J90" s="166" t="n">
        <v>5239272.9608905</v>
      </c>
      <c r="K90" s="166" t="n">
        <v>5082094.77206378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35480063.6329082</v>
      </c>
      <c r="C91" s="0" t="n">
        <v>34023946.6171718</v>
      </c>
      <c r="D91" s="0" t="n">
        <v>35605933.6236069</v>
      </c>
      <c r="E91" s="0" t="n">
        <v>34142259.8458559</v>
      </c>
      <c r="F91" s="0" t="n">
        <v>25228552.0176802</v>
      </c>
      <c r="G91" s="0" t="n">
        <v>8795394.59949159</v>
      </c>
      <c r="H91" s="0" t="n">
        <v>25346865.4717562</v>
      </c>
      <c r="I91" s="0" t="n">
        <v>8795394.37409976</v>
      </c>
      <c r="J91" s="166" t="n">
        <v>5393926.04606756</v>
      </c>
      <c r="K91" s="166" t="n">
        <v>5232108.26468553</v>
      </c>
      <c r="L91" s="0" t="n">
        <v>5911127.57376601</v>
      </c>
      <c r="M91" s="0" t="n">
        <v>5589256.66928191</v>
      </c>
      <c r="N91" s="0" t="n">
        <v>5932105.10173042</v>
      </c>
      <c r="O91" s="0" t="n">
        <v>5608979.85091275</v>
      </c>
      <c r="P91" s="0" t="n">
        <v>898987.674344594</v>
      </c>
      <c r="Q91" s="0" t="n">
        <v>872018.044114256</v>
      </c>
    </row>
    <row r="92" customFormat="false" ht="12.8" hidden="false" customHeight="false" outlineLevel="0" collapsed="false">
      <c r="A92" s="0" t="n">
        <v>139</v>
      </c>
      <c r="B92" s="0" t="n">
        <v>35798280.6450724</v>
      </c>
      <c r="C92" s="0" t="n">
        <v>34329646.1452158</v>
      </c>
      <c r="D92" s="0" t="n">
        <v>35923434.0314033</v>
      </c>
      <c r="E92" s="0" t="n">
        <v>34447284.1814691</v>
      </c>
      <c r="F92" s="0" t="n">
        <v>25491666.3527568</v>
      </c>
      <c r="G92" s="0" t="n">
        <v>8837979.79245899</v>
      </c>
      <c r="H92" s="0" t="n">
        <v>25609304.6149659</v>
      </c>
      <c r="I92" s="0" t="n">
        <v>8837979.56650325</v>
      </c>
      <c r="J92" s="166" t="n">
        <v>5519430.90979166</v>
      </c>
      <c r="K92" s="166" t="n">
        <v>5353847.98249791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36039340.2702681</v>
      </c>
      <c r="C93" s="0" t="n">
        <v>34561391.8266911</v>
      </c>
      <c r="D93" s="0" t="n">
        <v>36164643.0549662</v>
      </c>
      <c r="E93" s="0" t="n">
        <v>34679170.5168504</v>
      </c>
      <c r="F93" s="0" t="n">
        <v>25664520.3012411</v>
      </c>
      <c r="G93" s="0" t="n">
        <v>8896871.52545004</v>
      </c>
      <c r="H93" s="0" t="n">
        <v>25782299.2092528</v>
      </c>
      <c r="I93" s="0" t="n">
        <v>8896871.30759755</v>
      </c>
      <c r="J93" s="166" t="n">
        <v>5615030.30969942</v>
      </c>
      <c r="K93" s="166" t="n">
        <v>5446579.40040844</v>
      </c>
      <c r="L93" s="0" t="n">
        <v>6003300.48309258</v>
      </c>
      <c r="M93" s="0" t="n">
        <v>5676476.84684011</v>
      </c>
      <c r="N93" s="0" t="n">
        <v>6024183.23475034</v>
      </c>
      <c r="O93" s="0" t="n">
        <v>5696111.00112462</v>
      </c>
      <c r="P93" s="0" t="n">
        <v>935838.384949904</v>
      </c>
      <c r="Q93" s="0" t="n">
        <v>907763.233401407</v>
      </c>
    </row>
    <row r="94" customFormat="false" ht="12.8" hidden="false" customHeight="false" outlineLevel="0" collapsed="false">
      <c r="A94" s="0" t="n">
        <v>141</v>
      </c>
      <c r="B94" s="0" t="n">
        <v>36128642.8615869</v>
      </c>
      <c r="C94" s="0" t="n">
        <v>34647895.2580546</v>
      </c>
      <c r="D94" s="0" t="n">
        <v>36253376.1568086</v>
      </c>
      <c r="E94" s="0" t="n">
        <v>34765138.6342867</v>
      </c>
      <c r="F94" s="0" t="n">
        <v>25670791.5344657</v>
      </c>
      <c r="G94" s="0" t="n">
        <v>8977103.72358888</v>
      </c>
      <c r="H94" s="0" t="n">
        <v>25788035.1333613</v>
      </c>
      <c r="I94" s="0" t="n">
        <v>8977103.50092548</v>
      </c>
      <c r="J94" s="166" t="n">
        <v>5729824.92003788</v>
      </c>
      <c r="K94" s="166" t="n">
        <v>5557930.17243675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36204617.9397025</v>
      </c>
      <c r="C95" s="0" t="n">
        <v>34720831.0159404</v>
      </c>
      <c r="D95" s="0" t="n">
        <v>36328178.946351</v>
      </c>
      <c r="E95" s="0" t="n">
        <v>34836972.4276018</v>
      </c>
      <c r="F95" s="0" t="n">
        <v>25703025.3445053</v>
      </c>
      <c r="G95" s="0" t="n">
        <v>9017805.67143516</v>
      </c>
      <c r="H95" s="0" t="n">
        <v>25819166.9918415</v>
      </c>
      <c r="I95" s="0" t="n">
        <v>9017805.43576032</v>
      </c>
      <c r="J95" s="166" t="n">
        <v>5714884.02260877</v>
      </c>
      <c r="K95" s="166" t="n">
        <v>5543437.50193051</v>
      </c>
      <c r="L95" s="0" t="n">
        <v>6029795.22903649</v>
      </c>
      <c r="M95" s="0" t="n">
        <v>5701605.03274524</v>
      </c>
      <c r="N95" s="0" t="n">
        <v>6050387.68311018</v>
      </c>
      <c r="O95" s="0" t="n">
        <v>5720966.42201267</v>
      </c>
      <c r="P95" s="0" t="n">
        <v>952480.670434795</v>
      </c>
      <c r="Q95" s="0" t="n">
        <v>923906.250321751</v>
      </c>
    </row>
    <row r="96" customFormat="false" ht="12.8" hidden="false" customHeight="false" outlineLevel="0" collapsed="false">
      <c r="A96" s="0" t="n">
        <v>143</v>
      </c>
      <c r="B96" s="0" t="n">
        <v>36292607.5445618</v>
      </c>
      <c r="C96" s="0" t="n">
        <v>34806341.1888526</v>
      </c>
      <c r="D96" s="0" t="n">
        <v>36413266.5833221</v>
      </c>
      <c r="E96" s="0" t="n">
        <v>34919755.1773807</v>
      </c>
      <c r="F96" s="0" t="n">
        <v>25791088.4953262</v>
      </c>
      <c r="G96" s="0" t="n">
        <v>9015252.69352644</v>
      </c>
      <c r="H96" s="0" t="n">
        <v>25904502.720026</v>
      </c>
      <c r="I96" s="0" t="n">
        <v>9015252.4573547</v>
      </c>
      <c r="J96" s="166" t="n">
        <v>5776901.09212013</v>
      </c>
      <c r="K96" s="166" t="n">
        <v>5603594.05935653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36501389.6677947</v>
      </c>
      <c r="C97" s="0" t="n">
        <v>35007275.6309941</v>
      </c>
      <c r="D97" s="0" t="n">
        <v>36618850.3435671</v>
      </c>
      <c r="E97" s="0" t="n">
        <v>35117682.6324974</v>
      </c>
      <c r="F97" s="0" t="n">
        <v>25930642.4604036</v>
      </c>
      <c r="G97" s="0" t="n">
        <v>9076633.17059042</v>
      </c>
      <c r="H97" s="0" t="n">
        <v>26041049.7004207</v>
      </c>
      <c r="I97" s="0" t="n">
        <v>9076632.93207662</v>
      </c>
      <c r="J97" s="166" t="n">
        <v>5843213.67850939</v>
      </c>
      <c r="K97" s="166" t="n">
        <v>5667917.26815411</v>
      </c>
      <c r="L97" s="0" t="n">
        <v>6079673.31965271</v>
      </c>
      <c r="M97" s="0" t="n">
        <v>5749363.91817749</v>
      </c>
      <c r="N97" s="0" t="n">
        <v>6099249.03435933</v>
      </c>
      <c r="O97" s="0" t="n">
        <v>5767769.76848507</v>
      </c>
      <c r="P97" s="0" t="n">
        <v>973868.946418232</v>
      </c>
      <c r="Q97" s="0" t="n">
        <v>944652.878025685</v>
      </c>
    </row>
    <row r="98" customFormat="false" ht="12.8" hidden="false" customHeight="false" outlineLevel="0" collapsed="false">
      <c r="A98" s="0" t="n">
        <v>145</v>
      </c>
      <c r="B98" s="0" t="n">
        <v>36784144.1301873</v>
      </c>
      <c r="C98" s="0" t="n">
        <v>35278790.6894174</v>
      </c>
      <c r="D98" s="0" t="n">
        <v>36900493.3842854</v>
      </c>
      <c r="E98" s="0" t="n">
        <v>35388152.9458616</v>
      </c>
      <c r="F98" s="0" t="n">
        <v>26134695.0368772</v>
      </c>
      <c r="G98" s="0" t="n">
        <v>9144095.65254026</v>
      </c>
      <c r="H98" s="0" t="n">
        <v>26244057.5321846</v>
      </c>
      <c r="I98" s="0" t="n">
        <v>9144095.41367703</v>
      </c>
      <c r="J98" s="166" t="n">
        <v>5981752.53354667</v>
      </c>
      <c r="K98" s="166" t="n">
        <v>5802299.95754027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36920551.5421124</v>
      </c>
      <c r="C99" s="0" t="n">
        <v>35410297.3747809</v>
      </c>
      <c r="D99" s="0" t="n">
        <v>37036698.9124981</v>
      </c>
      <c r="E99" s="0" t="n">
        <v>35519469.8495577</v>
      </c>
      <c r="F99" s="0" t="n">
        <v>26240788.0031985</v>
      </c>
      <c r="G99" s="0" t="n">
        <v>9169509.37158233</v>
      </c>
      <c r="H99" s="0" t="n">
        <v>26349960.7172726</v>
      </c>
      <c r="I99" s="0" t="n">
        <v>9169509.13228514</v>
      </c>
      <c r="J99" s="166" t="n">
        <v>6059376.91430292</v>
      </c>
      <c r="K99" s="166" t="n">
        <v>5877595.60687383</v>
      </c>
      <c r="L99" s="0" t="n">
        <v>6148204.54168248</v>
      </c>
      <c r="M99" s="0" t="n">
        <v>5814592.69898992</v>
      </c>
      <c r="N99" s="0" t="n">
        <v>6167561.3686888</v>
      </c>
      <c r="O99" s="0" t="n">
        <v>5832793.67107188</v>
      </c>
      <c r="P99" s="0" t="n">
        <v>1009896.15238382</v>
      </c>
      <c r="Q99" s="0" t="n">
        <v>979599.267812305</v>
      </c>
    </row>
    <row r="100" customFormat="false" ht="12.8" hidden="false" customHeight="false" outlineLevel="0" collapsed="false">
      <c r="A100" s="0" t="n">
        <v>147</v>
      </c>
      <c r="B100" s="0" t="n">
        <v>37022685.4033701</v>
      </c>
      <c r="C100" s="0" t="n">
        <v>35508585.6965083</v>
      </c>
      <c r="D100" s="0" t="n">
        <v>37137950.370368</v>
      </c>
      <c r="E100" s="0" t="n">
        <v>35616928.6959075</v>
      </c>
      <c r="F100" s="0" t="n">
        <v>26283931.5251896</v>
      </c>
      <c r="G100" s="0" t="n">
        <v>9224654.17131869</v>
      </c>
      <c r="H100" s="0" t="n">
        <v>26392274.7813229</v>
      </c>
      <c r="I100" s="0" t="n">
        <v>9224653.91458462</v>
      </c>
      <c r="J100" s="166" t="n">
        <v>6148065.80470066</v>
      </c>
      <c r="K100" s="166" t="n">
        <v>5963623.83055964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37297299.6168741</v>
      </c>
      <c r="C101" s="0" t="n">
        <v>35772525.7066124</v>
      </c>
      <c r="D101" s="0" t="n">
        <v>37412009.9144457</v>
      </c>
      <c r="E101" s="0" t="n">
        <v>35880348.2058252</v>
      </c>
      <c r="F101" s="0" t="n">
        <v>26521386.0574717</v>
      </c>
      <c r="G101" s="0" t="n">
        <v>9251139.64914065</v>
      </c>
      <c r="H101" s="0" t="n">
        <v>26629208.841109</v>
      </c>
      <c r="I101" s="0" t="n">
        <v>9251139.36471619</v>
      </c>
      <c r="J101" s="166" t="n">
        <v>6274440.53381278</v>
      </c>
      <c r="K101" s="166" t="n">
        <v>6086207.31779839</v>
      </c>
      <c r="L101" s="0" t="n">
        <v>6210363.20244374</v>
      </c>
      <c r="M101" s="0" t="n">
        <v>5873661.39495447</v>
      </c>
      <c r="N101" s="0" t="n">
        <v>6229480.67210729</v>
      </c>
      <c r="O101" s="0" t="n">
        <v>5891637.77156113</v>
      </c>
      <c r="P101" s="0" t="n">
        <v>1045740.0889688</v>
      </c>
      <c r="Q101" s="0" t="n">
        <v>1014367.88629973</v>
      </c>
    </row>
    <row r="102" customFormat="false" ht="12.8" hidden="false" customHeight="false" outlineLevel="0" collapsed="false">
      <c r="A102" s="0" t="n">
        <v>149</v>
      </c>
      <c r="B102" s="0" t="n">
        <v>37284315.673375</v>
      </c>
      <c r="C102" s="0" t="n">
        <v>35762066.1070708</v>
      </c>
      <c r="D102" s="0" t="n">
        <v>37397500.7105264</v>
      </c>
      <c r="E102" s="0" t="n">
        <v>35868457.8483716</v>
      </c>
      <c r="F102" s="0" t="n">
        <v>26526079.8073465</v>
      </c>
      <c r="G102" s="0" t="n">
        <v>9235986.2997243</v>
      </c>
      <c r="H102" s="0" t="n">
        <v>26632471.557671</v>
      </c>
      <c r="I102" s="0" t="n">
        <v>9235986.29070054</v>
      </c>
      <c r="J102" s="166" t="n">
        <v>6345789.0256296</v>
      </c>
      <c r="K102" s="166" t="n">
        <v>6155415.35486071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37507547.20099</v>
      </c>
      <c r="C103" s="0" t="n">
        <v>35977049.3103324</v>
      </c>
      <c r="D103" s="0" t="n">
        <v>37619653.5526707</v>
      </c>
      <c r="E103" s="0" t="n">
        <v>36082427.1373201</v>
      </c>
      <c r="F103" s="0" t="n">
        <v>26704035.2335469</v>
      </c>
      <c r="G103" s="0" t="n">
        <v>9273014.0767855</v>
      </c>
      <c r="H103" s="0" t="n">
        <v>26809413.0695745</v>
      </c>
      <c r="I103" s="0" t="n">
        <v>9273014.06774558</v>
      </c>
      <c r="J103" s="166" t="n">
        <v>6441191.65876846</v>
      </c>
      <c r="K103" s="166" t="n">
        <v>6247955.90900541</v>
      </c>
      <c r="L103" s="0" t="n">
        <v>6244995.96993812</v>
      </c>
      <c r="M103" s="0" t="n">
        <v>5907040.51977494</v>
      </c>
      <c r="N103" s="0" t="n">
        <v>6263679.98707036</v>
      </c>
      <c r="O103" s="0" t="n">
        <v>5924609.34707849</v>
      </c>
      <c r="P103" s="0" t="n">
        <v>1073531.94312808</v>
      </c>
      <c r="Q103" s="0" t="n">
        <v>1041325.98483423</v>
      </c>
    </row>
    <row r="104" customFormat="false" ht="12.8" hidden="false" customHeight="false" outlineLevel="0" collapsed="false">
      <c r="A104" s="0" t="n">
        <v>151</v>
      </c>
      <c r="B104" s="0" t="n">
        <v>37507721.2427009</v>
      </c>
      <c r="C104" s="0" t="n">
        <v>35978758.9749711</v>
      </c>
      <c r="D104" s="0" t="n">
        <v>37619414.7502786</v>
      </c>
      <c r="E104" s="0" t="n">
        <v>36083748.7226605</v>
      </c>
      <c r="F104" s="0" t="n">
        <v>26722532.248585</v>
      </c>
      <c r="G104" s="0" t="n">
        <v>9256226.72638608</v>
      </c>
      <c r="H104" s="0" t="n">
        <v>26827521.9921196</v>
      </c>
      <c r="I104" s="0" t="n">
        <v>9256226.73054086</v>
      </c>
      <c r="J104" s="166" t="n">
        <v>6573248.99826139</v>
      </c>
      <c r="K104" s="166" t="n">
        <v>6376051.52831355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37836635.6326581</v>
      </c>
      <c r="C105" s="0" t="n">
        <v>36294226.0640923</v>
      </c>
      <c r="D105" s="0" t="n">
        <v>37946634.7032655</v>
      </c>
      <c r="E105" s="0" t="n">
        <v>36397623.4338087</v>
      </c>
      <c r="F105" s="0" t="n">
        <v>27004751.0049968</v>
      </c>
      <c r="G105" s="0" t="n">
        <v>9289475.05909551</v>
      </c>
      <c r="H105" s="0" t="n">
        <v>27108148.4230179</v>
      </c>
      <c r="I105" s="0" t="n">
        <v>9289475.01079075</v>
      </c>
      <c r="J105" s="166" t="n">
        <v>6702032.06940394</v>
      </c>
      <c r="K105" s="166" t="n">
        <v>6500971.10732182</v>
      </c>
      <c r="L105" s="0" t="n">
        <v>6303321.66823602</v>
      </c>
      <c r="M105" s="0" t="n">
        <v>5964428.45314495</v>
      </c>
      <c r="N105" s="0" t="n">
        <v>6321654.5404913</v>
      </c>
      <c r="O105" s="0" t="n">
        <v>5981666.98264773</v>
      </c>
      <c r="P105" s="0" t="n">
        <v>1117005.34490066</v>
      </c>
      <c r="Q105" s="0" t="n">
        <v>1083495.18455364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20141441.2052912</v>
      </c>
      <c r="C9" s="0" t="n">
        <v>19346410.7583359</v>
      </c>
      <c r="D9" s="0" t="n">
        <v>20211224.0737834</v>
      </c>
      <c r="E9" s="0" t="n">
        <v>19412006.6509146</v>
      </c>
      <c r="F9" s="0" t="n">
        <v>16251608.068473</v>
      </c>
      <c r="G9" s="0" t="n">
        <v>3094802.6898629</v>
      </c>
      <c r="H9" s="0" t="n">
        <v>16317204.6647819</v>
      </c>
      <c r="I9" s="0" t="n">
        <v>3094801.98613268</v>
      </c>
      <c r="J9" s="0" t="n">
        <v>23337.8622412895</v>
      </c>
      <c r="K9" s="0" t="n">
        <v>22637.7263740508</v>
      </c>
      <c r="L9" s="0" t="n">
        <v>3359065.17671046</v>
      </c>
      <c r="M9" s="0" t="n">
        <v>3173449.46286127</v>
      </c>
      <c r="N9" s="0" t="n">
        <v>3370695.65842171</v>
      </c>
      <c r="O9" s="0" t="n">
        <v>3184382.11507231</v>
      </c>
      <c r="P9" s="0" t="n">
        <v>3889.64370688159</v>
      </c>
      <c r="Q9" s="0" t="n">
        <v>3772.95439567514</v>
      </c>
    </row>
    <row r="10" customFormat="false" ht="12.8" hidden="false" customHeight="false" outlineLevel="0" collapsed="false">
      <c r="A10" s="0" t="n">
        <v>57</v>
      </c>
      <c r="B10" s="0" t="n">
        <v>19380545.1006079</v>
      </c>
      <c r="C10" s="0" t="n">
        <v>18613388.5454615</v>
      </c>
      <c r="D10" s="0" t="n">
        <v>19447072.6958332</v>
      </c>
      <c r="E10" s="0" t="n">
        <v>18675924.4816006</v>
      </c>
      <c r="F10" s="0" t="n">
        <v>15508964.3080501</v>
      </c>
      <c r="G10" s="0" t="n">
        <v>3104424.2374114</v>
      </c>
      <c r="H10" s="0" t="n">
        <v>15571500.6716147</v>
      </c>
      <c r="I10" s="0" t="n">
        <v>3104423.80998593</v>
      </c>
      <c r="J10" s="0" t="n">
        <v>56757.5644724725</v>
      </c>
      <c r="K10" s="0" t="n">
        <v>55054.8375382983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20702901.2617242</v>
      </c>
      <c r="C11" s="0" t="n">
        <v>19881986.5040956</v>
      </c>
      <c r="D11" s="0" t="n">
        <v>20775147.0783975</v>
      </c>
      <c r="E11" s="0" t="n">
        <v>19949897.5684003</v>
      </c>
      <c r="F11" s="0" t="n">
        <v>16493434.6878848</v>
      </c>
      <c r="G11" s="0" t="n">
        <v>3388551.81621075</v>
      </c>
      <c r="H11" s="0" t="n">
        <v>16561346.1666368</v>
      </c>
      <c r="I11" s="0" t="n">
        <v>3388551.40176348</v>
      </c>
      <c r="J11" s="0" t="n">
        <v>103889.089129635</v>
      </c>
      <c r="K11" s="0" t="n">
        <v>100772.416455746</v>
      </c>
      <c r="L11" s="0" t="n">
        <v>3452215.47996989</v>
      </c>
      <c r="M11" s="0" t="n">
        <v>3262220.29316205</v>
      </c>
      <c r="N11" s="0" t="n">
        <v>3464256.45317005</v>
      </c>
      <c r="O11" s="0" t="n">
        <v>3273538.80744826</v>
      </c>
      <c r="P11" s="0" t="n">
        <v>17314.8481882725</v>
      </c>
      <c r="Q11" s="0" t="n">
        <v>16795.4027426244</v>
      </c>
    </row>
    <row r="12" customFormat="false" ht="12.8" hidden="false" customHeight="false" outlineLevel="0" collapsed="false">
      <c r="A12" s="0" t="n">
        <v>59</v>
      </c>
      <c r="B12" s="0" t="n">
        <v>19879915.799873</v>
      </c>
      <c r="C12" s="0" t="n">
        <v>19091089.3454462</v>
      </c>
      <c r="D12" s="0" t="n">
        <v>19952060.064694</v>
      </c>
      <c r="E12" s="0" t="n">
        <v>19158904.9510581</v>
      </c>
      <c r="F12" s="0" t="n">
        <v>15814253.9962318</v>
      </c>
      <c r="G12" s="0" t="n">
        <v>3276835.34921439</v>
      </c>
      <c r="H12" s="0" t="n">
        <v>15882070.0527646</v>
      </c>
      <c r="I12" s="0" t="n">
        <v>3276834.89829352</v>
      </c>
      <c r="J12" s="0" t="n">
        <v>122787.536661513</v>
      </c>
      <c r="K12" s="0" t="n">
        <v>119103.910561667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21660183.4830631</v>
      </c>
      <c r="C13" s="0" t="n">
        <v>20798916.5371294</v>
      </c>
      <c r="D13" s="0" t="n">
        <v>21739517.2680878</v>
      </c>
      <c r="E13" s="0" t="n">
        <v>20873490.2917243</v>
      </c>
      <c r="F13" s="0" t="n">
        <v>17156672.4555374</v>
      </c>
      <c r="G13" s="0" t="n">
        <v>3642244.08159197</v>
      </c>
      <c r="H13" s="0" t="n">
        <v>17231246.6810996</v>
      </c>
      <c r="I13" s="0" t="n">
        <v>3642243.61062465</v>
      </c>
      <c r="J13" s="0" t="n">
        <v>170666.965766591</v>
      </c>
      <c r="K13" s="0" t="n">
        <v>165546.956793594</v>
      </c>
      <c r="L13" s="0" t="n">
        <v>3611307.7239704</v>
      </c>
      <c r="M13" s="0" t="n">
        <v>3413171.27584221</v>
      </c>
      <c r="N13" s="0" t="n">
        <v>3624530.025397</v>
      </c>
      <c r="O13" s="0" t="n">
        <v>3425600.23878441</v>
      </c>
      <c r="P13" s="0" t="n">
        <v>28444.4942944319</v>
      </c>
      <c r="Q13" s="0" t="n">
        <v>27591.1594655989</v>
      </c>
    </row>
    <row r="14" customFormat="false" ht="12.8" hidden="false" customHeight="false" outlineLevel="0" collapsed="false">
      <c r="A14" s="0" t="n">
        <v>61</v>
      </c>
      <c r="B14" s="0" t="n">
        <v>20149938.9890799</v>
      </c>
      <c r="C14" s="0" t="n">
        <v>19349425.4219625</v>
      </c>
      <c r="D14" s="0" t="n">
        <v>20224172.2998485</v>
      </c>
      <c r="E14" s="0" t="n">
        <v>19419204.7318828</v>
      </c>
      <c r="F14" s="0" t="n">
        <v>15946959.8318079</v>
      </c>
      <c r="G14" s="0" t="n">
        <v>3402465.59015458</v>
      </c>
      <c r="H14" s="0" t="n">
        <v>16016739.5260522</v>
      </c>
      <c r="I14" s="0" t="n">
        <v>3402465.20583056</v>
      </c>
      <c r="J14" s="0" t="n">
        <v>182916.844719855</v>
      </c>
      <c r="K14" s="0" t="n">
        <v>177429.339378259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19926721.287817</v>
      </c>
      <c r="C15" s="0" t="n">
        <v>19134902.3866202</v>
      </c>
      <c r="D15" s="0" t="n">
        <v>19999820.9713724</v>
      </c>
      <c r="E15" s="0" t="n">
        <v>19203616.0871538</v>
      </c>
      <c r="F15" s="0" t="n">
        <v>15726172.0620688</v>
      </c>
      <c r="G15" s="0" t="n">
        <v>3408730.32455139</v>
      </c>
      <c r="H15" s="0" t="n">
        <v>15794886.1026369</v>
      </c>
      <c r="I15" s="0" t="n">
        <v>3408729.98451689</v>
      </c>
      <c r="J15" s="0" t="n">
        <v>210023.427516025</v>
      </c>
      <c r="K15" s="0" t="n">
        <v>203722.724690545</v>
      </c>
      <c r="L15" s="0" t="n">
        <v>3323437.89955915</v>
      </c>
      <c r="M15" s="0" t="n">
        <v>3141597.09268116</v>
      </c>
      <c r="N15" s="0" t="n">
        <v>3335621.18390259</v>
      </c>
      <c r="O15" s="0" t="n">
        <v>3153049.37977657</v>
      </c>
      <c r="P15" s="0" t="n">
        <v>35003.9045860042</v>
      </c>
      <c r="Q15" s="0" t="n">
        <v>33953.7874484241</v>
      </c>
    </row>
    <row r="16" customFormat="false" ht="12.8" hidden="false" customHeight="false" outlineLevel="0" collapsed="false">
      <c r="A16" s="0" t="n">
        <v>63</v>
      </c>
      <c r="B16" s="0" t="n">
        <v>18930233.5194956</v>
      </c>
      <c r="C16" s="0" t="n">
        <v>18178107.784873</v>
      </c>
      <c r="D16" s="0" t="n">
        <v>19000737.8478045</v>
      </c>
      <c r="E16" s="0" t="n">
        <v>18244381.851694</v>
      </c>
      <c r="F16" s="0" t="n">
        <v>14896688.287842</v>
      </c>
      <c r="G16" s="0" t="n">
        <v>3281419.49703099</v>
      </c>
      <c r="H16" s="0" t="n">
        <v>14962962.535201</v>
      </c>
      <c r="I16" s="0" t="n">
        <v>3281419.31649295</v>
      </c>
      <c r="J16" s="0" t="n">
        <v>234372.705603495</v>
      </c>
      <c r="K16" s="0" t="n">
        <v>227341.52443539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17329029.6686851</v>
      </c>
      <c r="C17" s="0" t="n">
        <v>16642312.700119</v>
      </c>
      <c r="D17" s="0" t="n">
        <v>17393533.630726</v>
      </c>
      <c r="E17" s="0" t="n">
        <v>16702946.4229809</v>
      </c>
      <c r="F17" s="0" t="n">
        <v>13597387.2148848</v>
      </c>
      <c r="G17" s="0" t="n">
        <v>3044925.48523416</v>
      </c>
      <c r="H17" s="0" t="n">
        <v>13658021.0878523</v>
      </c>
      <c r="I17" s="0" t="n">
        <v>3044925.33512854</v>
      </c>
      <c r="J17" s="0" t="n">
        <v>242106.581687126</v>
      </c>
      <c r="K17" s="0" t="n">
        <v>234843.384236512</v>
      </c>
      <c r="L17" s="0" t="n">
        <v>2891245.26508916</v>
      </c>
      <c r="M17" s="0" t="n">
        <v>2734294.51817155</v>
      </c>
      <c r="N17" s="0" t="n">
        <v>2901995.92870031</v>
      </c>
      <c r="O17" s="0" t="n">
        <v>2744400.51564824</v>
      </c>
      <c r="P17" s="0" t="n">
        <v>40351.0969478543</v>
      </c>
      <c r="Q17" s="0" t="n">
        <v>39140.5640394187</v>
      </c>
    </row>
    <row r="18" customFormat="false" ht="12.8" hidden="false" customHeight="false" outlineLevel="0" collapsed="false">
      <c r="A18" s="0" t="n">
        <v>65</v>
      </c>
      <c r="B18" s="0" t="n">
        <v>17168363.763342</v>
      </c>
      <c r="C18" s="0" t="n">
        <v>16487305.2558287</v>
      </c>
      <c r="D18" s="0" t="n">
        <v>17233436.6648782</v>
      </c>
      <c r="E18" s="0" t="n">
        <v>16548473.7818654</v>
      </c>
      <c r="F18" s="0" t="n">
        <v>13448463.0462282</v>
      </c>
      <c r="G18" s="0" t="n">
        <v>3038842.20960052</v>
      </c>
      <c r="H18" s="0" t="n">
        <v>13509631.7165564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17343583.0108894</v>
      </c>
      <c r="C19" s="0" t="n">
        <v>16654555.2160016</v>
      </c>
      <c r="D19" s="0" t="n">
        <v>17413854.1172612</v>
      </c>
      <c r="E19" s="0" t="n">
        <v>16720610.0546102</v>
      </c>
      <c r="F19" s="0" t="n">
        <v>13593759.0729606</v>
      </c>
      <c r="G19" s="0" t="n">
        <v>3060796.14304093</v>
      </c>
      <c r="H19" s="0" t="n">
        <v>13659814.0383478</v>
      </c>
      <c r="I19" s="0" t="n">
        <v>3060796.01626237</v>
      </c>
      <c r="J19" s="0" t="n">
        <v>189500.232062338</v>
      </c>
      <c r="K19" s="0" t="n">
        <v>183815.225100467</v>
      </c>
      <c r="L19" s="0" t="n">
        <v>2893612.3537172</v>
      </c>
      <c r="M19" s="0" t="n">
        <v>2737563.97637194</v>
      </c>
      <c r="N19" s="0" t="n">
        <v>2905324.20801003</v>
      </c>
      <c r="O19" s="0" t="n">
        <v>2748573.48740721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17828922.4096037</v>
      </c>
      <c r="C20" s="0" t="n">
        <v>17118754.4014569</v>
      </c>
      <c r="D20" s="0" t="n">
        <v>17904955.3569408</v>
      </c>
      <c r="E20" s="0" t="n">
        <v>17190225.3705601</v>
      </c>
      <c r="F20" s="0" t="n">
        <v>13974912.6205702</v>
      </c>
      <c r="G20" s="0" t="n">
        <v>3143841.7808867</v>
      </c>
      <c r="H20" s="0" t="n">
        <v>14046383.7177998</v>
      </c>
      <c r="I20" s="0" t="n">
        <v>3143841.65276024</v>
      </c>
      <c r="J20" s="0" t="n">
        <v>204813.848140602</v>
      </c>
      <c r="K20" s="0" t="n">
        <v>198669.432696384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17552480.7959799</v>
      </c>
      <c r="C21" s="0" t="n">
        <v>16853403.6519526</v>
      </c>
      <c r="D21" s="0" t="n">
        <v>17628377.9050826</v>
      </c>
      <c r="E21" s="0" t="n">
        <v>16924746.9331688</v>
      </c>
      <c r="F21" s="0" t="n">
        <v>13755926.667709</v>
      </c>
      <c r="G21" s="0" t="n">
        <v>3097476.98424359</v>
      </c>
      <c r="H21" s="0" t="n">
        <v>13827270.0738257</v>
      </c>
      <c r="I21" s="0" t="n">
        <v>3097476.85934312</v>
      </c>
      <c r="J21" s="0" t="n">
        <v>223104.691917559</v>
      </c>
      <c r="K21" s="0" t="n">
        <v>216411.551160032</v>
      </c>
      <c r="L21" s="0" t="n">
        <v>2928502.34520681</v>
      </c>
      <c r="M21" s="0" t="n">
        <v>2769041.70158978</v>
      </c>
      <c r="N21" s="0" t="n">
        <v>2941151.86662076</v>
      </c>
      <c r="O21" s="0" t="n">
        <v>2780932.61889125</v>
      </c>
      <c r="P21" s="0" t="n">
        <v>37184.1153195932</v>
      </c>
      <c r="Q21" s="0" t="n">
        <v>36068.5918600054</v>
      </c>
    </row>
    <row r="22" customFormat="false" ht="12.8" hidden="false" customHeight="false" outlineLevel="0" collapsed="false">
      <c r="A22" s="0" t="n">
        <v>69</v>
      </c>
      <c r="B22" s="0" t="n">
        <v>17983588.4099065</v>
      </c>
      <c r="C22" s="0" t="n">
        <v>17267180.3164588</v>
      </c>
      <c r="D22" s="0" t="n">
        <v>18061337.8640605</v>
      </c>
      <c r="E22" s="0" t="n">
        <v>17340264.8021681</v>
      </c>
      <c r="F22" s="0" t="n">
        <v>14095330.7771816</v>
      </c>
      <c r="G22" s="0" t="n">
        <v>3171849.53927728</v>
      </c>
      <c r="H22" s="0" t="n">
        <v>14168415.4627751</v>
      </c>
      <c r="I22" s="0" t="n">
        <v>3171849.33939295</v>
      </c>
      <c r="J22" s="0" t="n">
        <v>249205.917218801</v>
      </c>
      <c r="K22" s="0" t="n">
        <v>241729.739702237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18648636.2388211</v>
      </c>
      <c r="C23" s="0" t="n">
        <v>17915769.8842981</v>
      </c>
      <c r="D23" s="0" t="n">
        <v>18652845.6177404</v>
      </c>
      <c r="E23" s="0" t="n">
        <v>17918878.9621266</v>
      </c>
      <c r="F23" s="0" t="n">
        <v>14562345.2060127</v>
      </c>
      <c r="G23" s="0" t="n">
        <v>3353424.67828542</v>
      </c>
      <c r="H23" s="0" t="n">
        <v>14633623.954028</v>
      </c>
      <c r="I23" s="0" t="n">
        <v>3285255.00809853</v>
      </c>
      <c r="J23" s="0" t="n">
        <v>308687.575520076</v>
      </c>
      <c r="K23" s="0" t="n">
        <v>299426.948254474</v>
      </c>
      <c r="L23" s="0" t="n">
        <v>3111015.92561335</v>
      </c>
      <c r="M23" s="0" t="n">
        <v>2936784.6023451</v>
      </c>
      <c r="N23" s="0" t="n">
        <v>3111629.34219734</v>
      </c>
      <c r="O23" s="0" t="n">
        <v>2937319.19213959</v>
      </c>
      <c r="P23" s="0" t="n">
        <v>51447.929253346</v>
      </c>
      <c r="Q23" s="0" t="n">
        <v>49904.4913757456</v>
      </c>
    </row>
    <row r="24" customFormat="false" ht="12.8" hidden="false" customHeight="false" outlineLevel="0" collapsed="false">
      <c r="A24" s="0" t="n">
        <v>71</v>
      </c>
      <c r="B24" s="0" t="n">
        <v>18547303.7400385</v>
      </c>
      <c r="C24" s="0" t="n">
        <v>17816450.4976808</v>
      </c>
      <c r="D24" s="0" t="n">
        <v>18554036.4562058</v>
      </c>
      <c r="E24" s="0" t="n">
        <v>17821979.2471077</v>
      </c>
      <c r="F24" s="0" t="n">
        <v>14431518.6497298</v>
      </c>
      <c r="G24" s="0" t="n">
        <v>3384931.84795098</v>
      </c>
      <c r="H24" s="0" t="n">
        <v>14503300.6148948</v>
      </c>
      <c r="I24" s="0" t="n">
        <v>3318678.63221288</v>
      </c>
      <c r="J24" s="0" t="n">
        <v>321032.005168901</v>
      </c>
      <c r="K24" s="0" t="n">
        <v>311401.045013834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18035954.1598382</v>
      </c>
      <c r="C25" s="0" t="n">
        <v>17323746.9660373</v>
      </c>
      <c r="D25" s="0" t="n">
        <v>18043452.9479159</v>
      </c>
      <c r="E25" s="0" t="n">
        <v>17330034.7919388</v>
      </c>
      <c r="F25" s="0" t="n">
        <v>13990626.6943767</v>
      </c>
      <c r="G25" s="0" t="n">
        <v>3333120.27166061</v>
      </c>
      <c r="H25" s="0" t="n">
        <v>14060867.9376381</v>
      </c>
      <c r="I25" s="0" t="n">
        <v>3269166.85430067</v>
      </c>
      <c r="J25" s="0" t="n">
        <v>318896.137466454</v>
      </c>
      <c r="K25" s="0" t="n">
        <v>309329.25334246</v>
      </c>
      <c r="L25" s="0" t="n">
        <v>3008677.8854022</v>
      </c>
      <c r="M25" s="0" t="n">
        <v>2839535.03673977</v>
      </c>
      <c r="N25" s="0" t="n">
        <v>3009850.06933017</v>
      </c>
      <c r="O25" s="0" t="n">
        <v>2840603.27824263</v>
      </c>
      <c r="P25" s="0" t="n">
        <v>53149.356244409</v>
      </c>
      <c r="Q25" s="0" t="n">
        <v>51554.8755570767</v>
      </c>
    </row>
    <row r="26" customFormat="false" ht="12.8" hidden="false" customHeight="false" outlineLevel="0" collapsed="false">
      <c r="A26" s="0" t="n">
        <v>73</v>
      </c>
      <c r="B26" s="0" t="n">
        <v>17417331.3675578</v>
      </c>
      <c r="C26" s="0" t="n">
        <v>16727497.6565004</v>
      </c>
      <c r="D26" s="0" t="n">
        <v>17426521.7544282</v>
      </c>
      <c r="E26" s="0" t="n">
        <v>16735406.2739957</v>
      </c>
      <c r="F26" s="0" t="n">
        <v>13469018.6931985</v>
      </c>
      <c r="G26" s="0" t="n">
        <v>3258478.96330184</v>
      </c>
      <c r="H26" s="0" t="n">
        <v>13538301.801605</v>
      </c>
      <c r="I26" s="0" t="n">
        <v>3197104.47239064</v>
      </c>
      <c r="J26" s="0" t="n">
        <v>325558.906325739</v>
      </c>
      <c r="K26" s="0" t="n">
        <v>315792.139135967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17772400.1574535</v>
      </c>
      <c r="C27" s="0" t="n">
        <v>17067358.8952354</v>
      </c>
      <c r="D27" s="0" t="n">
        <v>17784795.6202333</v>
      </c>
      <c r="E27" s="0" t="n">
        <v>17078289.8098876</v>
      </c>
      <c r="F27" s="0" t="n">
        <v>13679160.9670268</v>
      </c>
      <c r="G27" s="0" t="n">
        <v>3388197.92820859</v>
      </c>
      <c r="H27" s="0" t="n">
        <v>13751400.5584446</v>
      </c>
      <c r="I27" s="0" t="n">
        <v>3326889.25144307</v>
      </c>
      <c r="J27" s="0" t="n">
        <v>351511.164680033</v>
      </c>
      <c r="K27" s="0" t="n">
        <v>340965.829739632</v>
      </c>
      <c r="L27" s="0" t="n">
        <v>2964586.17006125</v>
      </c>
      <c r="M27" s="0" t="n">
        <v>2797313.55122372</v>
      </c>
      <c r="N27" s="0" t="n">
        <v>2966578.37868078</v>
      </c>
      <c r="O27" s="0" t="n">
        <v>2799155.3661811</v>
      </c>
      <c r="P27" s="0" t="n">
        <v>58585.1941133389</v>
      </c>
      <c r="Q27" s="0" t="n">
        <v>56827.6382899387</v>
      </c>
    </row>
    <row r="28" customFormat="false" ht="12.8" hidden="false" customHeight="false" outlineLevel="0" collapsed="false">
      <c r="A28" s="0" t="n">
        <v>75</v>
      </c>
      <c r="B28" s="0" t="n">
        <v>18237472.0571724</v>
      </c>
      <c r="C28" s="0" t="n">
        <v>17513205.8129785</v>
      </c>
      <c r="D28" s="0" t="n">
        <v>18253419.5368993</v>
      </c>
      <c r="E28" s="0" t="n">
        <v>17527526.1523034</v>
      </c>
      <c r="F28" s="0" t="n">
        <v>13963331.6275521</v>
      </c>
      <c r="G28" s="0" t="n">
        <v>3549874.18542639</v>
      </c>
      <c r="H28" s="0" t="n">
        <v>14038288.6556737</v>
      </c>
      <c r="I28" s="0" t="n">
        <v>3489237.49662965</v>
      </c>
      <c r="J28" s="0" t="n">
        <v>378166.678360457</v>
      </c>
      <c r="K28" s="0" t="n">
        <v>366821.678009643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18812065.0951305</v>
      </c>
      <c r="C29" s="0" t="n">
        <v>18062862.3522242</v>
      </c>
      <c r="D29" s="0" t="n">
        <v>18829600.1659589</v>
      </c>
      <c r="E29" s="0" t="n">
        <v>18078665.3332634</v>
      </c>
      <c r="F29" s="0" t="n">
        <v>14346532.8947906</v>
      </c>
      <c r="G29" s="0" t="n">
        <v>3716329.45743368</v>
      </c>
      <c r="H29" s="0" t="n">
        <v>14424350.8461341</v>
      </c>
      <c r="I29" s="0" t="n">
        <v>3654314.48712926</v>
      </c>
      <c r="J29" s="0" t="n">
        <v>387816.662900162</v>
      </c>
      <c r="K29" s="0" t="n">
        <v>376182.163013157</v>
      </c>
      <c r="L29" s="0" t="n">
        <v>3138003.53928478</v>
      </c>
      <c r="M29" s="0" t="n">
        <v>2960538.23206263</v>
      </c>
      <c r="N29" s="0" t="n">
        <v>3140859.66854444</v>
      </c>
      <c r="O29" s="0" t="n">
        <v>2963201.39809656</v>
      </c>
      <c r="P29" s="0" t="n">
        <v>64636.1104833604</v>
      </c>
      <c r="Q29" s="0" t="n">
        <v>62697.0271688595</v>
      </c>
    </row>
    <row r="30" customFormat="false" ht="12.8" hidden="false" customHeight="false" outlineLevel="0" collapsed="false">
      <c r="A30" s="0" t="n">
        <v>77</v>
      </c>
      <c r="B30" s="0" t="n">
        <v>19222514.4546564</v>
      </c>
      <c r="C30" s="0" t="n">
        <v>18456616.7020356</v>
      </c>
      <c r="D30" s="0" t="n">
        <v>19250433.6008436</v>
      </c>
      <c r="E30" s="0" t="n">
        <v>18482328.4149496</v>
      </c>
      <c r="F30" s="0" t="n">
        <v>14629329.6520986</v>
      </c>
      <c r="G30" s="0" t="n">
        <v>3827287.04993699</v>
      </c>
      <c r="H30" s="0" t="n">
        <v>14710364.3197213</v>
      </c>
      <c r="I30" s="0" t="n">
        <v>3771964.09522829</v>
      </c>
      <c r="J30" s="0" t="n">
        <v>438202.305555709</v>
      </c>
      <c r="K30" s="0" t="n">
        <v>425056.236389038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19562960.9891316</v>
      </c>
      <c r="C31" s="0" t="n">
        <v>18782574.2979938</v>
      </c>
      <c r="D31" s="0" t="n">
        <v>19592782.098369</v>
      </c>
      <c r="E31" s="0" t="n">
        <v>18810090.1507608</v>
      </c>
      <c r="F31" s="0" t="n">
        <v>14838965.7987396</v>
      </c>
      <c r="G31" s="0" t="n">
        <v>3943608.49925425</v>
      </c>
      <c r="H31" s="0" t="n">
        <v>14921925.5954698</v>
      </c>
      <c r="I31" s="0" t="n">
        <v>3888164.55529099</v>
      </c>
      <c r="J31" s="0" t="n">
        <v>455532.015396558</v>
      </c>
      <c r="K31" s="0" t="n">
        <v>441866.054934661</v>
      </c>
      <c r="L31" s="0" t="n">
        <v>3262892.29785178</v>
      </c>
      <c r="M31" s="0" t="n">
        <v>3078027.61028297</v>
      </c>
      <c r="N31" s="0" t="n">
        <v>3267823.19255858</v>
      </c>
      <c r="O31" s="0" t="n">
        <v>3082646.82118937</v>
      </c>
      <c r="P31" s="0" t="n">
        <v>75922.0025660929</v>
      </c>
      <c r="Q31" s="0" t="n">
        <v>73644.3424891101</v>
      </c>
    </row>
    <row r="32" customFormat="false" ht="12.8" hidden="false" customHeight="false" outlineLevel="0" collapsed="false">
      <c r="A32" s="0" t="n">
        <v>79</v>
      </c>
      <c r="B32" s="0" t="n">
        <v>19928717.5099962</v>
      </c>
      <c r="C32" s="0" t="n">
        <v>19131695.4279052</v>
      </c>
      <c r="D32" s="0" t="n">
        <v>19962619.8154828</v>
      </c>
      <c r="E32" s="0" t="n">
        <v>19163088.2530267</v>
      </c>
      <c r="F32" s="0" t="n">
        <v>15070435.8472406</v>
      </c>
      <c r="G32" s="0" t="n">
        <v>4061259.58066461</v>
      </c>
      <c r="H32" s="0" t="n">
        <v>15156567.481349</v>
      </c>
      <c r="I32" s="0" t="n">
        <v>4006520.7716777</v>
      </c>
      <c r="J32" s="0" t="n">
        <v>492497.01686723</v>
      </c>
      <c r="K32" s="0" t="n">
        <v>477722.106361213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20319975.7560372</v>
      </c>
      <c r="C33" s="0" t="n">
        <v>19505963.6050731</v>
      </c>
      <c r="D33" s="0" t="n">
        <v>20355225.2473673</v>
      </c>
      <c r="E33" s="0" t="n">
        <v>19538614.3331186</v>
      </c>
      <c r="F33" s="0" t="n">
        <v>15313505.7799661</v>
      </c>
      <c r="G33" s="0" t="n">
        <v>4192457.82510701</v>
      </c>
      <c r="H33" s="0" t="n">
        <v>15401779.7761051</v>
      </c>
      <c r="I33" s="0" t="n">
        <v>4136834.55701352</v>
      </c>
      <c r="J33" s="0" t="n">
        <v>526812.245319014</v>
      </c>
      <c r="K33" s="0" t="n">
        <v>511007.877959444</v>
      </c>
      <c r="L33" s="0" t="n">
        <v>3388229.25022801</v>
      </c>
      <c r="M33" s="0" t="n">
        <v>3195835.93277733</v>
      </c>
      <c r="N33" s="0" t="n">
        <v>3394072.22720174</v>
      </c>
      <c r="O33" s="0" t="n">
        <v>3201320.33388299</v>
      </c>
      <c r="P33" s="0" t="n">
        <v>87802.0408865024</v>
      </c>
      <c r="Q33" s="0" t="n">
        <v>85167.9796599073</v>
      </c>
    </row>
    <row r="34" customFormat="false" ht="12.8" hidden="false" customHeight="false" outlineLevel="0" collapsed="false">
      <c r="A34" s="0" t="n">
        <v>81</v>
      </c>
      <c r="B34" s="0" t="n">
        <v>20670782.4903782</v>
      </c>
      <c r="C34" s="0" t="n">
        <v>19841458.3275146</v>
      </c>
      <c r="D34" s="0" t="n">
        <v>20705811.0761923</v>
      </c>
      <c r="E34" s="0" t="n">
        <v>19873894.5735774</v>
      </c>
      <c r="F34" s="0" t="n">
        <v>15495549.5300029</v>
      </c>
      <c r="G34" s="0" t="n">
        <v>4345908.79751165</v>
      </c>
      <c r="H34" s="0" t="n">
        <v>15584394.4020679</v>
      </c>
      <c r="I34" s="0" t="n">
        <v>4289500.17150944</v>
      </c>
      <c r="J34" s="0" t="n">
        <v>550189.326932458</v>
      </c>
      <c r="K34" s="0" t="n">
        <v>533683.647124484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20985617.6681487</v>
      </c>
      <c r="C35" s="0" t="n">
        <v>20141964.3468189</v>
      </c>
      <c r="D35" s="0" t="n">
        <v>21023579.1086641</v>
      </c>
      <c r="E35" s="0" t="n">
        <v>20177178.5983451</v>
      </c>
      <c r="F35" s="0" t="n">
        <v>15702698.2572001</v>
      </c>
      <c r="G35" s="0" t="n">
        <v>4439266.08961884</v>
      </c>
      <c r="H35" s="0" t="n">
        <v>15794132.6192318</v>
      </c>
      <c r="I35" s="0" t="n">
        <v>4383045.97911332</v>
      </c>
      <c r="J35" s="0" t="n">
        <v>570689.496423295</v>
      </c>
      <c r="K35" s="0" t="n">
        <v>553568.811530596</v>
      </c>
      <c r="L35" s="0" t="n">
        <v>3498893.32160413</v>
      </c>
      <c r="M35" s="0" t="n">
        <v>3299678.53537312</v>
      </c>
      <c r="N35" s="0" t="n">
        <v>3505190.14531242</v>
      </c>
      <c r="O35" s="0" t="n">
        <v>3305592.36121593</v>
      </c>
      <c r="P35" s="0" t="n">
        <v>95114.9160705492</v>
      </c>
      <c r="Q35" s="0" t="n">
        <v>92261.4685884327</v>
      </c>
    </row>
    <row r="36" customFormat="false" ht="12.8" hidden="false" customHeight="false" outlineLevel="0" collapsed="false">
      <c r="A36" s="0" t="n">
        <v>83</v>
      </c>
      <c r="B36" s="0" t="n">
        <v>21297618.7400344</v>
      </c>
      <c r="C36" s="0" t="n">
        <v>20439540.757411</v>
      </c>
      <c r="D36" s="0" t="n">
        <v>21337950.0086158</v>
      </c>
      <c r="E36" s="0" t="n">
        <v>20476981.3463944</v>
      </c>
      <c r="F36" s="0" t="n">
        <v>15899307.9688505</v>
      </c>
      <c r="G36" s="0" t="n">
        <v>4540232.78856059</v>
      </c>
      <c r="H36" s="0" t="n">
        <v>15993512.1354446</v>
      </c>
      <c r="I36" s="0" t="n">
        <v>4483469.21094984</v>
      </c>
      <c r="J36" s="0" t="n">
        <v>587388.701141721</v>
      </c>
      <c r="K36" s="0" t="n">
        <v>569767.040107469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21592548.5816505</v>
      </c>
      <c r="C37" s="0" t="n">
        <v>20721683.8347774</v>
      </c>
      <c r="D37" s="0" t="n">
        <v>21635220.8488966</v>
      </c>
      <c r="E37" s="0" t="n">
        <v>20761339.6431475</v>
      </c>
      <c r="F37" s="0" t="n">
        <v>16071739.001775</v>
      </c>
      <c r="G37" s="0" t="n">
        <v>4649944.83300237</v>
      </c>
      <c r="H37" s="0" t="n">
        <v>16168184.6063699</v>
      </c>
      <c r="I37" s="0" t="n">
        <v>4593155.03677761</v>
      </c>
      <c r="J37" s="0" t="n">
        <v>620558.032592512</v>
      </c>
      <c r="K37" s="0" t="n">
        <v>601941.291614737</v>
      </c>
      <c r="L37" s="0" t="n">
        <v>3598420.39152109</v>
      </c>
      <c r="M37" s="0" t="n">
        <v>3392551.19334301</v>
      </c>
      <c r="N37" s="0" t="n">
        <v>3605506.02367052</v>
      </c>
      <c r="O37" s="0" t="n">
        <v>3399210.645606</v>
      </c>
      <c r="P37" s="0" t="n">
        <v>103426.338765419</v>
      </c>
      <c r="Q37" s="0" t="n">
        <v>100323.548602456</v>
      </c>
    </row>
    <row r="38" customFormat="false" ht="12.8" hidden="false" customHeight="false" outlineLevel="0" collapsed="false">
      <c r="A38" s="0" t="n">
        <v>85</v>
      </c>
      <c r="B38" s="0" t="n">
        <v>21908198.7470707</v>
      </c>
      <c r="C38" s="0" t="n">
        <v>21023620.882903</v>
      </c>
      <c r="D38" s="0" t="n">
        <v>21952168.1741514</v>
      </c>
      <c r="E38" s="0" t="n">
        <v>21064490.4112442</v>
      </c>
      <c r="F38" s="0" t="n">
        <v>16266987.7058857</v>
      </c>
      <c r="G38" s="0" t="n">
        <v>4756633.17701725</v>
      </c>
      <c r="H38" s="0" t="n">
        <v>16365345.5384507</v>
      </c>
      <c r="I38" s="0" t="n">
        <v>4699144.87279351</v>
      </c>
      <c r="J38" s="0" t="n">
        <v>666523.5038918</v>
      </c>
      <c r="K38" s="0" t="n">
        <v>646527.798775046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22206000.7998861</v>
      </c>
      <c r="C39" s="0" t="n">
        <v>21307758.1132025</v>
      </c>
      <c r="D39" s="0" t="n">
        <v>22251355.526825</v>
      </c>
      <c r="E39" s="0" t="n">
        <v>21349924.812241</v>
      </c>
      <c r="F39" s="0" t="n">
        <v>16459771.9627673</v>
      </c>
      <c r="G39" s="0" t="n">
        <v>4847986.15043524</v>
      </c>
      <c r="H39" s="0" t="n">
        <v>16560050.8871265</v>
      </c>
      <c r="I39" s="0" t="n">
        <v>4789873.92511444</v>
      </c>
      <c r="J39" s="0" t="n">
        <v>694023.503972327</v>
      </c>
      <c r="K39" s="0" t="n">
        <v>673202.798853157</v>
      </c>
      <c r="L39" s="0" t="n">
        <v>3702044.11987136</v>
      </c>
      <c r="M39" s="0" t="n">
        <v>3490251.523839</v>
      </c>
      <c r="N39" s="0" t="n">
        <v>3709576.21358921</v>
      </c>
      <c r="O39" s="0" t="n">
        <v>3497330.66339518</v>
      </c>
      <c r="P39" s="0" t="n">
        <v>115670.583995388</v>
      </c>
      <c r="Q39" s="0" t="n">
        <v>112200.466475526</v>
      </c>
    </row>
    <row r="40" customFormat="false" ht="12.8" hidden="false" customHeight="false" outlineLevel="0" collapsed="false">
      <c r="A40" s="0" t="n">
        <v>87</v>
      </c>
      <c r="B40" s="0" t="n">
        <v>22435935.0337956</v>
      </c>
      <c r="C40" s="0" t="n">
        <v>21527146.709572</v>
      </c>
      <c r="D40" s="0" t="n">
        <v>22480303.5160795</v>
      </c>
      <c r="E40" s="0" t="n">
        <v>21568382.8282576</v>
      </c>
      <c r="F40" s="0" t="n">
        <v>16586574.8760809</v>
      </c>
      <c r="G40" s="0" t="n">
        <v>4940571.83349111</v>
      </c>
      <c r="H40" s="0" t="n">
        <v>16686360.2936402</v>
      </c>
      <c r="I40" s="0" t="n">
        <v>4882022.53461742</v>
      </c>
      <c r="J40" s="0" t="n">
        <v>724702.948994051</v>
      </c>
      <c r="K40" s="0" t="n">
        <v>702961.860524229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22751274.4879533</v>
      </c>
      <c r="C41" s="0" t="n">
        <v>21828902.6454646</v>
      </c>
      <c r="D41" s="0" t="n">
        <v>22823381.9352348</v>
      </c>
      <c r="E41" s="0" t="n">
        <v>21896329.8021195</v>
      </c>
      <c r="F41" s="0" t="n">
        <v>16840002.2113668</v>
      </c>
      <c r="G41" s="0" t="n">
        <v>4988900.43409777</v>
      </c>
      <c r="H41" s="0" t="n">
        <v>16942470.0862286</v>
      </c>
      <c r="I41" s="0" t="n">
        <v>4953859.71589087</v>
      </c>
      <c r="J41" s="0" t="n">
        <v>823913.95013455</v>
      </c>
      <c r="K41" s="0" t="n">
        <v>799196.531630513</v>
      </c>
      <c r="L41" s="0" t="n">
        <v>3793910.07539367</v>
      </c>
      <c r="M41" s="0" t="n">
        <v>3577261.00748564</v>
      </c>
      <c r="N41" s="0" t="n">
        <v>3805896.90478148</v>
      </c>
      <c r="O41" s="0" t="n">
        <v>3588524.02897263</v>
      </c>
      <c r="P41" s="0" t="n">
        <v>137318.991689092</v>
      </c>
      <c r="Q41" s="0" t="n">
        <v>133199.421938419</v>
      </c>
    </row>
    <row r="42" customFormat="false" ht="12.8" hidden="false" customHeight="false" outlineLevel="0" collapsed="false">
      <c r="A42" s="0" t="n">
        <v>89</v>
      </c>
      <c r="B42" s="0" t="n">
        <v>23067875.3432533</v>
      </c>
      <c r="C42" s="0" t="n">
        <v>22131598.661173</v>
      </c>
      <c r="D42" s="0" t="n">
        <v>23141961.1043409</v>
      </c>
      <c r="E42" s="0" t="n">
        <v>22200882.2234986</v>
      </c>
      <c r="F42" s="0" t="n">
        <v>17058767.1302023</v>
      </c>
      <c r="G42" s="0" t="n">
        <v>5072831.53097069</v>
      </c>
      <c r="H42" s="0" t="n">
        <v>17163382.3933395</v>
      </c>
      <c r="I42" s="0" t="n">
        <v>5037499.83015911</v>
      </c>
      <c r="J42" s="0" t="n">
        <v>912136.377793808</v>
      </c>
      <c r="K42" s="0" t="n">
        <v>884772.286459994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23369219.0900068</v>
      </c>
      <c r="C43" s="0" t="n">
        <v>22420327.9150207</v>
      </c>
      <c r="D43" s="0" t="n">
        <v>23451837.3317885</v>
      </c>
      <c r="E43" s="0" t="n">
        <v>22497759.848028</v>
      </c>
      <c r="F43" s="0" t="n">
        <v>17248681.2619166</v>
      </c>
      <c r="G43" s="0" t="n">
        <v>5171646.65310415</v>
      </c>
      <c r="H43" s="0" t="n">
        <v>17354206.4504473</v>
      </c>
      <c r="I43" s="0" t="n">
        <v>5143553.39758076</v>
      </c>
      <c r="J43" s="0" t="n">
        <v>1004289.34872282</v>
      </c>
      <c r="K43" s="0" t="n">
        <v>974160.668261136</v>
      </c>
      <c r="L43" s="0" t="n">
        <v>3896230.81230224</v>
      </c>
      <c r="M43" s="0" t="n">
        <v>3674113.2472558</v>
      </c>
      <c r="N43" s="0" t="n">
        <v>3909964.478633</v>
      </c>
      <c r="O43" s="0" t="n">
        <v>3687014.07909052</v>
      </c>
      <c r="P43" s="0" t="n">
        <v>167381.55812047</v>
      </c>
      <c r="Q43" s="0" t="n">
        <v>162360.111376856</v>
      </c>
    </row>
    <row r="44" customFormat="false" ht="12.8" hidden="false" customHeight="false" outlineLevel="0" collapsed="false">
      <c r="A44" s="0" t="n">
        <v>91</v>
      </c>
      <c r="B44" s="0" t="n">
        <v>23662973.6332296</v>
      </c>
      <c r="C44" s="0" t="n">
        <v>22701125.3761476</v>
      </c>
      <c r="D44" s="0" t="n">
        <v>23746919.6752678</v>
      </c>
      <c r="E44" s="0" t="n">
        <v>22779810.1676965</v>
      </c>
      <c r="F44" s="0" t="n">
        <v>17456801.0556995</v>
      </c>
      <c r="G44" s="0" t="n">
        <v>5244324.32044809</v>
      </c>
      <c r="H44" s="0" t="n">
        <v>17563523.588015</v>
      </c>
      <c r="I44" s="0" t="n">
        <v>5216286.57968151</v>
      </c>
      <c r="J44" s="0" t="n">
        <v>1095723.55416371</v>
      </c>
      <c r="K44" s="0" t="n">
        <v>1062851.84753879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23841423.3262951</v>
      </c>
      <c r="C45" s="0" t="n">
        <v>22871199.0017644</v>
      </c>
      <c r="D45" s="0" t="n">
        <v>23926023.8273827</v>
      </c>
      <c r="E45" s="0" t="n">
        <v>22950501.2893048</v>
      </c>
      <c r="F45" s="0" t="n">
        <v>17547337.2891937</v>
      </c>
      <c r="G45" s="0" t="n">
        <v>5323861.7125707</v>
      </c>
      <c r="H45" s="0" t="n">
        <v>17654670.7883593</v>
      </c>
      <c r="I45" s="0" t="n">
        <v>5295830.50094549</v>
      </c>
      <c r="J45" s="0" t="n">
        <v>1166073.18500938</v>
      </c>
      <c r="K45" s="0" t="n">
        <v>1131090.9894591</v>
      </c>
      <c r="L45" s="0" t="n">
        <v>3974350.64138404</v>
      </c>
      <c r="M45" s="0" t="n">
        <v>3748128.07338503</v>
      </c>
      <c r="N45" s="0" t="n">
        <v>3988415.96976607</v>
      </c>
      <c r="O45" s="0" t="n">
        <v>3761342.18681777</v>
      </c>
      <c r="P45" s="0" t="n">
        <v>194345.530834896</v>
      </c>
      <c r="Q45" s="0" t="n">
        <v>188515.164909849</v>
      </c>
    </row>
    <row r="46" customFormat="false" ht="12.8" hidden="false" customHeight="false" outlineLevel="0" collapsed="false">
      <c r="A46" s="0" t="n">
        <v>93</v>
      </c>
      <c r="B46" s="0" t="n">
        <v>24170096.2284308</v>
      </c>
      <c r="C46" s="0" t="n">
        <v>23186190.2282073</v>
      </c>
      <c r="D46" s="0" t="n">
        <v>24255120.0118822</v>
      </c>
      <c r="E46" s="0" t="n">
        <v>23265901.5587865</v>
      </c>
      <c r="F46" s="0" t="n">
        <v>17746015.8903452</v>
      </c>
      <c r="G46" s="0" t="n">
        <v>5440174.33786213</v>
      </c>
      <c r="H46" s="0" t="n">
        <v>17853973.6902204</v>
      </c>
      <c r="I46" s="0" t="n">
        <v>5411927.86856608</v>
      </c>
      <c r="J46" s="0" t="n">
        <v>1284168.40449147</v>
      </c>
      <c r="K46" s="0" t="n">
        <v>1245643.35235673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24467045.1753425</v>
      </c>
      <c r="C47" s="0" t="n">
        <v>23470911.5643625</v>
      </c>
      <c r="D47" s="0" t="n">
        <v>24553246.0792082</v>
      </c>
      <c r="E47" s="0" t="n">
        <v>23551725.5827198</v>
      </c>
      <c r="F47" s="0" t="n">
        <v>17943292.7142204</v>
      </c>
      <c r="G47" s="0" t="n">
        <v>5527618.85014216</v>
      </c>
      <c r="H47" s="0" t="n">
        <v>18052680.2536808</v>
      </c>
      <c r="I47" s="0" t="n">
        <v>5499045.32903901</v>
      </c>
      <c r="J47" s="0" t="n">
        <v>1377416.97703094</v>
      </c>
      <c r="K47" s="0" t="n">
        <v>1336094.46772001</v>
      </c>
      <c r="L47" s="0" t="n">
        <v>4078899.82598906</v>
      </c>
      <c r="M47" s="0" t="n">
        <v>3847635.08802785</v>
      </c>
      <c r="N47" s="0" t="n">
        <v>4093233.27700236</v>
      </c>
      <c r="O47" s="0" t="n">
        <v>3861102.96467414</v>
      </c>
      <c r="P47" s="0" t="n">
        <v>229569.496171823</v>
      </c>
      <c r="Q47" s="0" t="n">
        <v>222682.411286669</v>
      </c>
    </row>
    <row r="48" customFormat="false" ht="12.8" hidden="false" customHeight="false" outlineLevel="0" collapsed="false">
      <c r="A48" s="0" t="n">
        <v>95</v>
      </c>
      <c r="B48" s="0" t="n">
        <v>24859154.5569833</v>
      </c>
      <c r="C48" s="0" t="n">
        <v>23846167.1590962</v>
      </c>
      <c r="D48" s="0" t="n">
        <v>24947113.8581904</v>
      </c>
      <c r="E48" s="0" t="n">
        <v>23928631.5939237</v>
      </c>
      <c r="F48" s="0" t="n">
        <v>18185427.197388</v>
      </c>
      <c r="G48" s="0" t="n">
        <v>5660739.96170815</v>
      </c>
      <c r="H48" s="0" t="n">
        <v>18296409.0853312</v>
      </c>
      <c r="I48" s="0" t="n">
        <v>5632222.50859254</v>
      </c>
      <c r="J48" s="0" t="n">
        <v>1464420.47515957</v>
      </c>
      <c r="K48" s="0" t="n">
        <v>1420487.86090478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25241161.3640305</v>
      </c>
      <c r="C49" s="0" t="n">
        <v>24212075.1006413</v>
      </c>
      <c r="D49" s="0" t="n">
        <v>25331695.678856</v>
      </c>
      <c r="E49" s="0" t="n">
        <v>24296963.9494515</v>
      </c>
      <c r="F49" s="0" t="n">
        <v>18438016.9252106</v>
      </c>
      <c r="G49" s="0" t="n">
        <v>5774058.1754307</v>
      </c>
      <c r="H49" s="0" t="n">
        <v>18551572.7870516</v>
      </c>
      <c r="I49" s="0" t="n">
        <v>5745391.16239992</v>
      </c>
      <c r="J49" s="0" t="n">
        <v>1491477.73618752</v>
      </c>
      <c r="K49" s="0" t="n">
        <v>1446733.4041019</v>
      </c>
      <c r="L49" s="0" t="n">
        <v>4204186.51576772</v>
      </c>
      <c r="M49" s="0" t="n">
        <v>3965029.45161071</v>
      </c>
      <c r="N49" s="0" t="n">
        <v>4219242.57383841</v>
      </c>
      <c r="O49" s="0" t="n">
        <v>3979177.62016191</v>
      </c>
      <c r="P49" s="0" t="n">
        <v>248579.62269792</v>
      </c>
      <c r="Q49" s="0" t="n">
        <v>241122.234016983</v>
      </c>
    </row>
    <row r="50" customFormat="false" ht="12.8" hidden="false" customHeight="false" outlineLevel="0" collapsed="false">
      <c r="A50" s="0" t="n">
        <v>97</v>
      </c>
      <c r="B50" s="0" t="n">
        <v>25415733.0828651</v>
      </c>
      <c r="C50" s="0" t="n">
        <v>24377923.534781</v>
      </c>
      <c r="D50" s="0" t="n">
        <v>25507166.7572417</v>
      </c>
      <c r="E50" s="0" t="n">
        <v>24463657.3688717</v>
      </c>
      <c r="F50" s="0" t="n">
        <v>18512615.9651023</v>
      </c>
      <c r="G50" s="0" t="n">
        <v>5865307.56967871</v>
      </c>
      <c r="H50" s="0" t="n">
        <v>18627137.9001559</v>
      </c>
      <c r="I50" s="0" t="n">
        <v>5836519.46871581</v>
      </c>
      <c r="J50" s="0" t="n">
        <v>1564855.27904806</v>
      </c>
      <c r="K50" s="0" t="n">
        <v>1517909.62067662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25715700.2193143</v>
      </c>
      <c r="C51" s="0" t="n">
        <v>24664837.6903733</v>
      </c>
      <c r="D51" s="0" t="n">
        <v>25809605.0488671</v>
      </c>
      <c r="E51" s="0" t="n">
        <v>24752903.4576326</v>
      </c>
      <c r="F51" s="0" t="n">
        <v>18719680.0344516</v>
      </c>
      <c r="G51" s="0" t="n">
        <v>5945157.65592178</v>
      </c>
      <c r="H51" s="0" t="n">
        <v>18835929.4461148</v>
      </c>
      <c r="I51" s="0" t="n">
        <v>5916974.01151783</v>
      </c>
      <c r="J51" s="0" t="n">
        <v>1700865.07246458</v>
      </c>
      <c r="K51" s="0" t="n">
        <v>1649839.12029064</v>
      </c>
      <c r="L51" s="0" t="n">
        <v>4286812.54576394</v>
      </c>
      <c r="M51" s="0" t="n">
        <v>4044555.36604743</v>
      </c>
      <c r="N51" s="0" t="n">
        <v>4302429.56601912</v>
      </c>
      <c r="O51" s="0" t="n">
        <v>4059230.31916167</v>
      </c>
      <c r="P51" s="0" t="n">
        <v>283477.51207743</v>
      </c>
      <c r="Q51" s="0" t="n">
        <v>274973.186715107</v>
      </c>
    </row>
    <row r="52" customFormat="false" ht="12.8" hidden="false" customHeight="false" outlineLevel="0" collapsed="false">
      <c r="A52" s="0" t="n">
        <v>99</v>
      </c>
      <c r="B52" s="0" t="n">
        <v>25945049.2906775</v>
      </c>
      <c r="C52" s="0" t="n">
        <v>24884065.2033534</v>
      </c>
      <c r="D52" s="0" t="n">
        <v>26039969.3954459</v>
      </c>
      <c r="E52" s="0" t="n">
        <v>24973084.1780559</v>
      </c>
      <c r="F52" s="0" t="n">
        <v>18873401.6091456</v>
      </c>
      <c r="G52" s="0" t="n">
        <v>6010663.59420781</v>
      </c>
      <c r="H52" s="0" t="n">
        <v>18990762.6657913</v>
      </c>
      <c r="I52" s="0" t="n">
        <v>5982321.51226459</v>
      </c>
      <c r="J52" s="0" t="n">
        <v>1791946.15461001</v>
      </c>
      <c r="K52" s="0" t="n">
        <v>1738187.76997171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26058314.3881982</v>
      </c>
      <c r="C53" s="0" t="n">
        <v>24992166.6458068</v>
      </c>
      <c r="D53" s="0" t="n">
        <v>26154586.4574108</v>
      </c>
      <c r="E53" s="0" t="n">
        <v>25082455.1109622</v>
      </c>
      <c r="F53" s="0" t="n">
        <v>18940286.8715367</v>
      </c>
      <c r="G53" s="0" t="n">
        <v>6051879.77427019</v>
      </c>
      <c r="H53" s="0" t="n">
        <v>19059072.8923545</v>
      </c>
      <c r="I53" s="0" t="n">
        <v>6023382.21860764</v>
      </c>
      <c r="J53" s="0" t="n">
        <v>1879667.89280808</v>
      </c>
      <c r="K53" s="0" t="n">
        <v>1823277.85602384</v>
      </c>
      <c r="L53" s="0" t="n">
        <v>4344700.9619405</v>
      </c>
      <c r="M53" s="0" t="n">
        <v>4099852.38569321</v>
      </c>
      <c r="N53" s="0" t="n">
        <v>4360712.10441339</v>
      </c>
      <c r="O53" s="0" t="n">
        <v>4114897.68599544</v>
      </c>
      <c r="P53" s="0" t="n">
        <v>313277.98213468</v>
      </c>
      <c r="Q53" s="0" t="n">
        <v>303879.642670639</v>
      </c>
    </row>
    <row r="54" customFormat="false" ht="12.8" hidden="false" customHeight="false" outlineLevel="0" collapsed="false">
      <c r="A54" s="0" t="n">
        <v>101</v>
      </c>
      <c r="B54" s="0" t="n">
        <v>26221889.0173663</v>
      </c>
      <c r="C54" s="0" t="n">
        <v>25147929.1380615</v>
      </c>
      <c r="D54" s="0" t="n">
        <v>26319081.1769809</v>
      </c>
      <c r="E54" s="0" t="n">
        <v>25239107.541549</v>
      </c>
      <c r="F54" s="0" t="n">
        <v>19002149.332018</v>
      </c>
      <c r="G54" s="0" t="n">
        <v>6145779.80604354</v>
      </c>
      <c r="H54" s="0" t="n">
        <v>19121117.6133026</v>
      </c>
      <c r="I54" s="0" t="n">
        <v>6117989.92824638</v>
      </c>
      <c r="J54" s="0" t="n">
        <v>1964111.77571728</v>
      </c>
      <c r="K54" s="0" t="n">
        <v>1905188.42244576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26388013.6966771</v>
      </c>
      <c r="C55" s="0" t="n">
        <v>25306337.7722771</v>
      </c>
      <c r="D55" s="0" t="n">
        <v>26484849.4307746</v>
      </c>
      <c r="E55" s="0" t="n">
        <v>25397218.0334973</v>
      </c>
      <c r="F55" s="0" t="n">
        <v>19057979.8573401</v>
      </c>
      <c r="G55" s="0" t="n">
        <v>6248357.91493697</v>
      </c>
      <c r="H55" s="0" t="n">
        <v>19175081.9187661</v>
      </c>
      <c r="I55" s="0" t="n">
        <v>6222136.1147312</v>
      </c>
      <c r="J55" s="0" t="n">
        <v>2031622.50516384</v>
      </c>
      <c r="K55" s="0" t="n">
        <v>1970673.83000892</v>
      </c>
      <c r="L55" s="0" t="n">
        <v>4395945.09795086</v>
      </c>
      <c r="M55" s="0" t="n">
        <v>4147705.6854342</v>
      </c>
      <c r="N55" s="0" t="n">
        <v>4412057.62825028</v>
      </c>
      <c r="O55" s="0" t="n">
        <v>4162853.61889814</v>
      </c>
      <c r="P55" s="0" t="n">
        <v>338603.750860639</v>
      </c>
      <c r="Q55" s="0" t="n">
        <v>328445.63833482</v>
      </c>
    </row>
    <row r="56" customFormat="false" ht="12.8" hidden="false" customHeight="false" outlineLevel="0" collapsed="false">
      <c r="A56" s="0" t="n">
        <v>103</v>
      </c>
      <c r="B56" s="0" t="n">
        <v>26641702.5364176</v>
      </c>
      <c r="C56" s="0" t="n">
        <v>25547370.7157706</v>
      </c>
      <c r="D56" s="0" t="n">
        <v>26739118.0270703</v>
      </c>
      <c r="E56" s="0" t="n">
        <v>25638795.4260719</v>
      </c>
      <c r="F56" s="0" t="n">
        <v>19234897.9099043</v>
      </c>
      <c r="G56" s="0" t="n">
        <v>6312472.80586627</v>
      </c>
      <c r="H56" s="0" t="n">
        <v>19353142.4667175</v>
      </c>
      <c r="I56" s="0" t="n">
        <v>6285652.95935436</v>
      </c>
      <c r="J56" s="0" t="n">
        <v>2098969.24568053</v>
      </c>
      <c r="K56" s="0" t="n">
        <v>2036000.16831012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26936049.263878</v>
      </c>
      <c r="C57" s="0" t="n">
        <v>25829254.987896</v>
      </c>
      <c r="D57" s="0" t="n">
        <v>27033660.0362717</v>
      </c>
      <c r="E57" s="0" t="n">
        <v>25920862.5681098</v>
      </c>
      <c r="F57" s="0" t="n">
        <v>19432241.4765648</v>
      </c>
      <c r="G57" s="0" t="n">
        <v>6397013.51133118</v>
      </c>
      <c r="H57" s="0" t="n">
        <v>19550774.8077805</v>
      </c>
      <c r="I57" s="0" t="n">
        <v>6370087.76032932</v>
      </c>
      <c r="J57" s="0" t="n">
        <v>2187497.3438025</v>
      </c>
      <c r="K57" s="0" t="n">
        <v>2121872.42348842</v>
      </c>
      <c r="L57" s="0" t="n">
        <v>4488808.83923165</v>
      </c>
      <c r="M57" s="0" t="n">
        <v>4236203.06527076</v>
      </c>
      <c r="N57" s="0" t="n">
        <v>4505078.92221937</v>
      </c>
      <c r="O57" s="0" t="n">
        <v>4251500.10649344</v>
      </c>
      <c r="P57" s="0" t="n">
        <v>364582.89063375</v>
      </c>
      <c r="Q57" s="0" t="n">
        <v>353645.403914737</v>
      </c>
    </row>
    <row r="58" customFormat="false" ht="12.8" hidden="false" customHeight="false" outlineLevel="0" collapsed="false">
      <c r="A58" s="0" t="n">
        <v>105</v>
      </c>
      <c r="B58" s="0" t="n">
        <v>27044180.6285333</v>
      </c>
      <c r="C58" s="0" t="n">
        <v>25932368.5122027</v>
      </c>
      <c r="D58" s="0" t="n">
        <v>27142553.343387</v>
      </c>
      <c r="E58" s="0" t="n">
        <v>26024692.0238846</v>
      </c>
      <c r="F58" s="0" t="n">
        <v>19512666.1953624</v>
      </c>
      <c r="G58" s="0" t="n">
        <v>6419702.31684028</v>
      </c>
      <c r="H58" s="0" t="n">
        <v>19631969.7196816</v>
      </c>
      <c r="I58" s="0" t="n">
        <v>6392722.30420307</v>
      </c>
      <c r="J58" s="0" t="n">
        <v>2238779.38173677</v>
      </c>
      <c r="K58" s="0" t="n">
        <v>2171616.00028467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27126935.619273</v>
      </c>
      <c r="C59" s="0" t="n">
        <v>26011607.9386214</v>
      </c>
      <c r="D59" s="0" t="n">
        <v>27223632.8187049</v>
      </c>
      <c r="E59" s="0" t="n">
        <v>26102356.3399758</v>
      </c>
      <c r="F59" s="0" t="n">
        <v>19513372.4249202</v>
      </c>
      <c r="G59" s="0" t="n">
        <v>6498235.51370119</v>
      </c>
      <c r="H59" s="0" t="n">
        <v>19631123.9590961</v>
      </c>
      <c r="I59" s="0" t="n">
        <v>6471232.38087969</v>
      </c>
      <c r="J59" s="0" t="n">
        <v>2331478.69541796</v>
      </c>
      <c r="K59" s="0" t="n">
        <v>2261534.33455542</v>
      </c>
      <c r="L59" s="0" t="n">
        <v>4519610.07726181</v>
      </c>
      <c r="M59" s="0" t="n">
        <v>4265482.47504205</v>
      </c>
      <c r="N59" s="0" t="n">
        <v>4535727.90293905</v>
      </c>
      <c r="O59" s="0" t="n">
        <v>4280636.40367136</v>
      </c>
      <c r="P59" s="0" t="n">
        <v>388579.78256966</v>
      </c>
      <c r="Q59" s="0" t="n">
        <v>376922.38909257</v>
      </c>
    </row>
    <row r="60" customFormat="false" ht="12.8" hidden="false" customHeight="false" outlineLevel="0" collapsed="false">
      <c r="A60" s="0" t="n">
        <v>107</v>
      </c>
      <c r="B60" s="0" t="n">
        <v>27254131.8301357</v>
      </c>
      <c r="C60" s="0" t="n">
        <v>26132960.4793807</v>
      </c>
      <c r="D60" s="0" t="n">
        <v>27350830.049742</v>
      </c>
      <c r="E60" s="0" t="n">
        <v>26223708.7898354</v>
      </c>
      <c r="F60" s="0" t="n">
        <v>19557565.9998875</v>
      </c>
      <c r="G60" s="0" t="n">
        <v>6575394.47949321</v>
      </c>
      <c r="H60" s="0" t="n">
        <v>19675349.2794074</v>
      </c>
      <c r="I60" s="0" t="n">
        <v>6548359.51042802</v>
      </c>
      <c r="J60" s="0" t="n">
        <v>2414360.55106505</v>
      </c>
      <c r="K60" s="0" t="n">
        <v>2341929.7345331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27321062.8792705</v>
      </c>
      <c r="C61" s="0" t="n">
        <v>26196425.232333</v>
      </c>
      <c r="D61" s="0" t="n">
        <v>27445133.7200688</v>
      </c>
      <c r="E61" s="0" t="n">
        <v>26313028.5222785</v>
      </c>
      <c r="F61" s="0" t="n">
        <v>19549373.0499138</v>
      </c>
      <c r="G61" s="0" t="n">
        <v>6647052.18241917</v>
      </c>
      <c r="H61" s="0" t="n">
        <v>19666649.1851257</v>
      </c>
      <c r="I61" s="0" t="n">
        <v>6646379.33715276</v>
      </c>
      <c r="J61" s="0" t="n">
        <v>2473603.798057</v>
      </c>
      <c r="K61" s="0" t="n">
        <v>2399395.68411529</v>
      </c>
      <c r="L61" s="0" t="n">
        <v>4546719.44056674</v>
      </c>
      <c r="M61" s="0" t="n">
        <v>4290209.30705999</v>
      </c>
      <c r="N61" s="0" t="n">
        <v>4567393.78708769</v>
      </c>
      <c r="O61" s="0" t="n">
        <v>4309640.93898819</v>
      </c>
      <c r="P61" s="0" t="n">
        <v>412267.299676167</v>
      </c>
      <c r="Q61" s="0" t="n">
        <v>399899.280685882</v>
      </c>
    </row>
    <row r="62" customFormat="false" ht="12.8" hidden="false" customHeight="false" outlineLevel="0" collapsed="false">
      <c r="A62" s="0" t="n">
        <v>109</v>
      </c>
      <c r="B62" s="0" t="n">
        <v>27328899.4894587</v>
      </c>
      <c r="C62" s="0" t="n">
        <v>26204476.8180263</v>
      </c>
      <c r="D62" s="0" t="n">
        <v>27452538.496266</v>
      </c>
      <c r="E62" s="0" t="n">
        <v>26320684.2723298</v>
      </c>
      <c r="F62" s="0" t="n">
        <v>19552151.7069547</v>
      </c>
      <c r="G62" s="0" t="n">
        <v>6652325.11107158</v>
      </c>
      <c r="H62" s="0" t="n">
        <v>19668705.8556274</v>
      </c>
      <c r="I62" s="0" t="n">
        <v>6651978.41670244</v>
      </c>
      <c r="J62" s="0" t="n">
        <v>2513501.95242712</v>
      </c>
      <c r="K62" s="0" t="n">
        <v>2438096.8938543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27328234.476843</v>
      </c>
      <c r="C63" s="0" t="n">
        <v>26204000.5578392</v>
      </c>
      <c r="D63" s="0" t="n">
        <v>27450806.4978709</v>
      </c>
      <c r="E63" s="0" t="n">
        <v>26319205.0454915</v>
      </c>
      <c r="F63" s="0" t="n">
        <v>19515749.4137796</v>
      </c>
      <c r="G63" s="0" t="n">
        <v>6688251.14405967</v>
      </c>
      <c r="H63" s="0" t="n">
        <v>19631350.9229509</v>
      </c>
      <c r="I63" s="0" t="n">
        <v>6687854.12254063</v>
      </c>
      <c r="J63" s="0" t="n">
        <v>2591367.71179871</v>
      </c>
      <c r="K63" s="0" t="n">
        <v>2513626.68044475</v>
      </c>
      <c r="L63" s="0" t="n">
        <v>4549041.48264916</v>
      </c>
      <c r="M63" s="0" t="n">
        <v>4293237.56313621</v>
      </c>
      <c r="N63" s="0" t="n">
        <v>4569467.81457712</v>
      </c>
      <c r="O63" s="0" t="n">
        <v>4312437.79558187</v>
      </c>
      <c r="P63" s="0" t="n">
        <v>431894.618633118</v>
      </c>
      <c r="Q63" s="0" t="n">
        <v>418937.780074125</v>
      </c>
    </row>
    <row r="64" customFormat="false" ht="12.8" hidden="false" customHeight="false" outlineLevel="0" collapsed="false">
      <c r="A64" s="0" t="n">
        <v>111</v>
      </c>
      <c r="B64" s="0" t="n">
        <v>27562859.7311698</v>
      </c>
      <c r="C64" s="0" t="n">
        <v>26427718.5616538</v>
      </c>
      <c r="D64" s="0" t="n">
        <v>27685444.6320227</v>
      </c>
      <c r="E64" s="0" t="n">
        <v>26542942.3552003</v>
      </c>
      <c r="F64" s="0" t="n">
        <v>19695525.8239117</v>
      </c>
      <c r="G64" s="0" t="n">
        <v>6732192.73774214</v>
      </c>
      <c r="H64" s="0" t="n">
        <v>19810915.5283549</v>
      </c>
      <c r="I64" s="0" t="n">
        <v>6732026.82684533</v>
      </c>
      <c r="J64" s="0" t="n">
        <v>2684049.98914637</v>
      </c>
      <c r="K64" s="0" t="n">
        <v>2603528.48947198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27737352.0529186</v>
      </c>
      <c r="C65" s="0" t="n">
        <v>26594909.5704374</v>
      </c>
      <c r="D65" s="0" t="n">
        <v>27861546.9277964</v>
      </c>
      <c r="E65" s="0" t="n">
        <v>26711646.722649</v>
      </c>
      <c r="F65" s="0" t="n">
        <v>19839544.2687229</v>
      </c>
      <c r="G65" s="0" t="n">
        <v>6755365.30171454</v>
      </c>
      <c r="H65" s="0" t="n">
        <v>19956447.8009789</v>
      </c>
      <c r="I65" s="0" t="n">
        <v>6755198.92167016</v>
      </c>
      <c r="J65" s="0" t="n">
        <v>2753302.73459095</v>
      </c>
      <c r="K65" s="0" t="n">
        <v>2670703.65255323</v>
      </c>
      <c r="L65" s="0" t="n">
        <v>4615873.18342353</v>
      </c>
      <c r="M65" s="0" t="n">
        <v>4356424.6055454</v>
      </c>
      <c r="N65" s="0" t="n">
        <v>4636571.26440542</v>
      </c>
      <c r="O65" s="0" t="n">
        <v>4375881.51577021</v>
      </c>
      <c r="P65" s="0" t="n">
        <v>458883.789098492</v>
      </c>
      <c r="Q65" s="0" t="n">
        <v>445117.275425538</v>
      </c>
    </row>
    <row r="66" customFormat="false" ht="12.8" hidden="false" customHeight="false" outlineLevel="0" collapsed="false">
      <c r="A66" s="0" t="n">
        <v>113</v>
      </c>
      <c r="B66" s="0" t="n">
        <v>27834539.5913422</v>
      </c>
      <c r="C66" s="0" t="n">
        <v>26688201.9728683</v>
      </c>
      <c r="D66" s="0" t="n">
        <v>27956551.1085052</v>
      </c>
      <c r="E66" s="0" t="n">
        <v>26802886.6943346</v>
      </c>
      <c r="F66" s="0" t="n">
        <v>19880307.6364836</v>
      </c>
      <c r="G66" s="0" t="n">
        <v>6807894.33638472</v>
      </c>
      <c r="H66" s="0" t="n">
        <v>19995158.7931802</v>
      </c>
      <c r="I66" s="0" t="n">
        <v>6807727.90115442</v>
      </c>
      <c r="J66" s="0" t="n">
        <v>2877114.20834341</v>
      </c>
      <c r="K66" s="0" t="n">
        <v>2790800.78209311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27990563.6273504</v>
      </c>
      <c r="C67" s="0" t="n">
        <v>26837522.8237088</v>
      </c>
      <c r="D67" s="0" t="n">
        <v>28111954.8381194</v>
      </c>
      <c r="E67" s="0" t="n">
        <v>26951623.192951</v>
      </c>
      <c r="F67" s="0" t="n">
        <v>19978575.9751478</v>
      </c>
      <c r="G67" s="0" t="n">
        <v>6858946.84856096</v>
      </c>
      <c r="H67" s="0" t="n">
        <v>20092883.5892182</v>
      </c>
      <c r="I67" s="0" t="n">
        <v>6858739.60373283</v>
      </c>
      <c r="J67" s="0" t="n">
        <v>2923081.87080593</v>
      </c>
      <c r="K67" s="0" t="n">
        <v>2835389.41468175</v>
      </c>
      <c r="L67" s="0" t="n">
        <v>4661036.06454676</v>
      </c>
      <c r="M67" s="0" t="n">
        <v>4400594.16957998</v>
      </c>
      <c r="N67" s="0" t="n">
        <v>4681266.63082853</v>
      </c>
      <c r="O67" s="0" t="n">
        <v>4419611.40257852</v>
      </c>
      <c r="P67" s="0" t="n">
        <v>487180.311800988</v>
      </c>
      <c r="Q67" s="0" t="n">
        <v>472564.902446958</v>
      </c>
    </row>
    <row r="68" customFormat="false" ht="12.8" hidden="false" customHeight="false" outlineLevel="0" collapsed="false">
      <c r="A68" s="0" t="n">
        <v>115</v>
      </c>
      <c r="B68" s="0" t="n">
        <v>28207701.4355618</v>
      </c>
      <c r="C68" s="0" t="n">
        <v>27044855.5408736</v>
      </c>
      <c r="D68" s="0" t="n">
        <v>28330156.4038322</v>
      </c>
      <c r="E68" s="0" t="n">
        <v>27159956.0302241</v>
      </c>
      <c r="F68" s="0" t="n">
        <v>20153941.354265</v>
      </c>
      <c r="G68" s="0" t="n">
        <v>6890914.18660863</v>
      </c>
      <c r="H68" s="0" t="n">
        <v>20269249.6335987</v>
      </c>
      <c r="I68" s="0" t="n">
        <v>6890706.39662541</v>
      </c>
      <c r="J68" s="0" t="n">
        <v>3013554.76102674</v>
      </c>
      <c r="K68" s="0" t="n">
        <v>2923148.11819594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28339102.2504436</v>
      </c>
      <c r="C69" s="0" t="n">
        <v>27170205.5757817</v>
      </c>
      <c r="D69" s="0" t="n">
        <v>28462372.391366</v>
      </c>
      <c r="E69" s="0" t="n">
        <v>27286079.1837412</v>
      </c>
      <c r="F69" s="0" t="n">
        <v>20237550.9480552</v>
      </c>
      <c r="G69" s="0" t="n">
        <v>6932654.62772646</v>
      </c>
      <c r="H69" s="0" t="n">
        <v>20353410.5770803</v>
      </c>
      <c r="I69" s="0" t="n">
        <v>6932668.60666094</v>
      </c>
      <c r="J69" s="0" t="n">
        <v>3033884.55245158</v>
      </c>
      <c r="K69" s="0" t="n">
        <v>2942868.01587803</v>
      </c>
      <c r="L69" s="0" t="n">
        <v>4721075.53170119</v>
      </c>
      <c r="M69" s="0" t="n">
        <v>4458075.5711085</v>
      </c>
      <c r="N69" s="0" t="n">
        <v>4741620.50203711</v>
      </c>
      <c r="O69" s="0" t="n">
        <v>4477389.53024401</v>
      </c>
      <c r="P69" s="0" t="n">
        <v>505647.425408597</v>
      </c>
      <c r="Q69" s="0" t="n">
        <v>490478.002646339</v>
      </c>
    </row>
    <row r="70" customFormat="false" ht="12.8" hidden="false" customHeight="false" outlineLevel="0" collapsed="false">
      <c r="A70" s="0" t="n">
        <v>117</v>
      </c>
      <c r="B70" s="0" t="n">
        <v>28631351.5774232</v>
      </c>
      <c r="C70" s="0" t="n">
        <v>27449675.6160829</v>
      </c>
      <c r="D70" s="0" t="n">
        <v>28754642.747227</v>
      </c>
      <c r="E70" s="0" t="n">
        <v>27565568.9904915</v>
      </c>
      <c r="F70" s="0" t="n">
        <v>20428358.1436004</v>
      </c>
      <c r="G70" s="0" t="n">
        <v>7021317.47248243</v>
      </c>
      <c r="H70" s="0" t="n">
        <v>20544237.509401</v>
      </c>
      <c r="I70" s="0" t="n">
        <v>7021331.48109053</v>
      </c>
      <c r="J70" s="0" t="n">
        <v>3127134.76795913</v>
      </c>
      <c r="K70" s="0" t="n">
        <v>3033320.72492035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28838777.4590594</v>
      </c>
      <c r="C71" s="0" t="n">
        <v>27647960.8772142</v>
      </c>
      <c r="D71" s="0" t="n">
        <v>28961502.7491281</v>
      </c>
      <c r="E71" s="0" t="n">
        <v>27763321.8786801</v>
      </c>
      <c r="F71" s="0" t="n">
        <v>20550509.4704285</v>
      </c>
      <c r="G71" s="0" t="n">
        <v>7097451.40678565</v>
      </c>
      <c r="H71" s="0" t="n">
        <v>20665870.8485097</v>
      </c>
      <c r="I71" s="0" t="n">
        <v>7097451.03017036</v>
      </c>
      <c r="J71" s="0" t="n">
        <v>3210424.39311676</v>
      </c>
      <c r="K71" s="0" t="n">
        <v>3114111.66132326</v>
      </c>
      <c r="L71" s="0" t="n">
        <v>4800210.43397808</v>
      </c>
      <c r="M71" s="0" t="n">
        <v>4532249.25008124</v>
      </c>
      <c r="N71" s="0" t="n">
        <v>4820664.51665513</v>
      </c>
      <c r="O71" s="0" t="n">
        <v>4551476.66613274</v>
      </c>
      <c r="P71" s="0" t="n">
        <v>535070.732186127</v>
      </c>
      <c r="Q71" s="0" t="n">
        <v>519018.610220543</v>
      </c>
    </row>
    <row r="72" customFormat="false" ht="12.8" hidden="false" customHeight="false" outlineLevel="0" collapsed="false">
      <c r="A72" s="0" t="n">
        <v>119</v>
      </c>
      <c r="B72" s="0" t="n">
        <v>28984629.3229763</v>
      </c>
      <c r="C72" s="0" t="n">
        <v>27787927.4758812</v>
      </c>
      <c r="D72" s="0" t="n">
        <v>29107455.7583069</v>
      </c>
      <c r="E72" s="0" t="n">
        <v>27903383.5518649</v>
      </c>
      <c r="F72" s="0" t="n">
        <v>20603262.3585912</v>
      </c>
      <c r="G72" s="0" t="n">
        <v>7184665.11728999</v>
      </c>
      <c r="H72" s="0" t="n">
        <v>20718718.8121808</v>
      </c>
      <c r="I72" s="0" t="n">
        <v>7184664.73968412</v>
      </c>
      <c r="J72" s="0" t="n">
        <v>3299836.30638581</v>
      </c>
      <c r="K72" s="0" t="n">
        <v>3200841.21719424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29101051.7184376</v>
      </c>
      <c r="C73" s="0" t="n">
        <v>27900161.3731501</v>
      </c>
      <c r="D73" s="0" t="n">
        <v>29222622.6294911</v>
      </c>
      <c r="E73" s="0" t="n">
        <v>28014437.7015112</v>
      </c>
      <c r="F73" s="0" t="n">
        <v>20680122.6303705</v>
      </c>
      <c r="G73" s="0" t="n">
        <v>7220038.74277966</v>
      </c>
      <c r="H73" s="0" t="n">
        <v>20794399.3384262</v>
      </c>
      <c r="I73" s="0" t="n">
        <v>7220038.36308498</v>
      </c>
      <c r="J73" s="0" t="n">
        <v>3409920.57024175</v>
      </c>
      <c r="K73" s="0" t="n">
        <v>3307622.95313449</v>
      </c>
      <c r="L73" s="0" t="n">
        <v>4840253.4848718</v>
      </c>
      <c r="M73" s="0" t="n">
        <v>4569664.38688462</v>
      </c>
      <c r="N73" s="0" t="n">
        <v>4860515.24964201</v>
      </c>
      <c r="O73" s="0" t="n">
        <v>4588711.0266661</v>
      </c>
      <c r="P73" s="0" t="n">
        <v>568320.095040291</v>
      </c>
      <c r="Q73" s="0" t="n">
        <v>551270.492189083</v>
      </c>
    </row>
    <row r="74" customFormat="false" ht="12.8" hidden="false" customHeight="false" outlineLevel="0" collapsed="false">
      <c r="A74" s="0" t="n">
        <v>121</v>
      </c>
      <c r="B74" s="0" t="n">
        <v>29216046.7135432</v>
      </c>
      <c r="C74" s="0" t="n">
        <v>28009334.4081249</v>
      </c>
      <c r="D74" s="0" t="n">
        <v>29336697.1417561</v>
      </c>
      <c r="E74" s="0" t="n">
        <v>28122745.1843154</v>
      </c>
      <c r="F74" s="0" t="n">
        <v>20715125.978618</v>
      </c>
      <c r="G74" s="0" t="n">
        <v>7294208.42950688</v>
      </c>
      <c r="H74" s="0" t="n">
        <v>20828537.1342715</v>
      </c>
      <c r="I74" s="0" t="n">
        <v>7294208.05004394</v>
      </c>
      <c r="J74" s="0" t="n">
        <v>3488088.45862427</v>
      </c>
      <c r="K74" s="0" t="n">
        <v>3383445.80486554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29277562.9882194</v>
      </c>
      <c r="C75" s="0" t="n">
        <v>28068315.3232175</v>
      </c>
      <c r="D75" s="0" t="n">
        <v>29398123.0666934</v>
      </c>
      <c r="E75" s="0" t="n">
        <v>28181641.5314109</v>
      </c>
      <c r="F75" s="0" t="n">
        <v>20759714.6370623</v>
      </c>
      <c r="G75" s="0" t="n">
        <v>7308600.68615512</v>
      </c>
      <c r="H75" s="0" t="n">
        <v>20873041.2247285</v>
      </c>
      <c r="I75" s="0" t="n">
        <v>7308600.30668236</v>
      </c>
      <c r="J75" s="0" t="n">
        <v>3559822.66368968</v>
      </c>
      <c r="K75" s="0" t="n">
        <v>3453027.98377899</v>
      </c>
      <c r="L75" s="0" t="n">
        <v>4868892.48754656</v>
      </c>
      <c r="M75" s="0" t="n">
        <v>4597059.63344187</v>
      </c>
      <c r="N75" s="0" t="n">
        <v>4888985.79129156</v>
      </c>
      <c r="O75" s="0" t="n">
        <v>4615947.91952013</v>
      </c>
      <c r="P75" s="0" t="n">
        <v>593303.777281614</v>
      </c>
      <c r="Q75" s="0" t="n">
        <v>575504.663963166</v>
      </c>
    </row>
    <row r="76" customFormat="false" ht="12.8" hidden="false" customHeight="false" outlineLevel="0" collapsed="false">
      <c r="A76" s="0" t="n">
        <v>123</v>
      </c>
      <c r="B76" s="0" t="n">
        <v>29369216.4337157</v>
      </c>
      <c r="C76" s="0" t="n">
        <v>28155768.6937178</v>
      </c>
      <c r="D76" s="0" t="n">
        <v>29489639.8769429</v>
      </c>
      <c r="E76" s="0" t="n">
        <v>28268966.7346249</v>
      </c>
      <c r="F76" s="0" t="n">
        <v>20829062.234226</v>
      </c>
      <c r="G76" s="0" t="n">
        <v>7326706.45949184</v>
      </c>
      <c r="H76" s="0" t="n">
        <v>20942260.6556575</v>
      </c>
      <c r="I76" s="0" t="n">
        <v>7326706.07896735</v>
      </c>
      <c r="J76" s="0" t="n">
        <v>3606849.98937695</v>
      </c>
      <c r="K76" s="0" t="n">
        <v>3498644.48969564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29546941.9378833</v>
      </c>
      <c r="C77" s="0" t="n">
        <v>28325763.1748302</v>
      </c>
      <c r="D77" s="0" t="n">
        <v>29667427.3214672</v>
      </c>
      <c r="E77" s="0" t="n">
        <v>28439019.8265913</v>
      </c>
      <c r="F77" s="0" t="n">
        <v>20959480.745564</v>
      </c>
      <c r="G77" s="0" t="n">
        <v>7366282.42926615</v>
      </c>
      <c r="H77" s="0" t="n">
        <v>21072737.7783654</v>
      </c>
      <c r="I77" s="0" t="n">
        <v>7366282.04822591</v>
      </c>
      <c r="J77" s="0" t="n">
        <v>3692728.14554724</v>
      </c>
      <c r="K77" s="0" t="n">
        <v>3581946.30118082</v>
      </c>
      <c r="L77" s="0" t="n">
        <v>4913631.62983218</v>
      </c>
      <c r="M77" s="0" t="n">
        <v>4639580.21687221</v>
      </c>
      <c r="N77" s="0" t="n">
        <v>4933712.60088484</v>
      </c>
      <c r="O77" s="0" t="n">
        <v>4658456.91131687</v>
      </c>
      <c r="P77" s="0" t="n">
        <v>615454.69092454</v>
      </c>
      <c r="Q77" s="0" t="n">
        <v>596991.050196804</v>
      </c>
    </row>
    <row r="78" customFormat="false" ht="12.8" hidden="false" customHeight="false" outlineLevel="0" collapsed="false">
      <c r="A78" s="0" t="n">
        <v>125</v>
      </c>
      <c r="B78" s="0" t="n">
        <v>29682290.9514796</v>
      </c>
      <c r="C78" s="0" t="n">
        <v>28455380.6998846</v>
      </c>
      <c r="D78" s="0" t="n">
        <v>29802926.0553445</v>
      </c>
      <c r="E78" s="0" t="n">
        <v>28568778.1183705</v>
      </c>
      <c r="F78" s="0" t="n">
        <v>21063055.341116</v>
      </c>
      <c r="G78" s="0" t="n">
        <v>7392325.3587686</v>
      </c>
      <c r="H78" s="0" t="n">
        <v>21176453.1409092</v>
      </c>
      <c r="I78" s="0" t="n">
        <v>7392324.97746131</v>
      </c>
      <c r="J78" s="0" t="n">
        <v>3808050.18876181</v>
      </c>
      <c r="K78" s="0" t="n">
        <v>3693808.68309895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29697551.8098498</v>
      </c>
      <c r="C79" s="0" t="n">
        <v>28470658.2340509</v>
      </c>
      <c r="D79" s="0" t="n">
        <v>29818532.6403069</v>
      </c>
      <c r="E79" s="0" t="n">
        <v>28584384.3721819</v>
      </c>
      <c r="F79" s="0" t="n">
        <v>21052720.0903492</v>
      </c>
      <c r="G79" s="0" t="n">
        <v>7417938.14370172</v>
      </c>
      <c r="H79" s="0" t="n">
        <v>21166446.6094003</v>
      </c>
      <c r="I79" s="0" t="n">
        <v>7417937.76278163</v>
      </c>
      <c r="J79" s="0" t="n">
        <v>3820756.55466707</v>
      </c>
      <c r="K79" s="0" t="n">
        <v>3706133.85802706</v>
      </c>
      <c r="L79" s="0" t="n">
        <v>4938522.96851779</v>
      </c>
      <c r="M79" s="0" t="n">
        <v>4663431.03139044</v>
      </c>
      <c r="N79" s="0" t="n">
        <v>4958687.18183861</v>
      </c>
      <c r="O79" s="0" t="n">
        <v>4682386.13198768</v>
      </c>
      <c r="P79" s="0" t="n">
        <v>636792.759111179</v>
      </c>
      <c r="Q79" s="0" t="n">
        <v>617688.976337844</v>
      </c>
    </row>
    <row r="80" customFormat="false" ht="12.8" hidden="false" customHeight="false" outlineLevel="0" collapsed="false">
      <c r="A80" s="0" t="n">
        <v>127</v>
      </c>
      <c r="B80" s="0" t="n">
        <v>29787028.2350189</v>
      </c>
      <c r="C80" s="0" t="n">
        <v>28556321.9195578</v>
      </c>
      <c r="D80" s="0" t="n">
        <v>29907670.3371441</v>
      </c>
      <c r="E80" s="0" t="n">
        <v>28669729.184595</v>
      </c>
      <c r="F80" s="0" t="n">
        <v>21079835.2307471</v>
      </c>
      <c r="G80" s="0" t="n">
        <v>7476486.68881068</v>
      </c>
      <c r="H80" s="0" t="n">
        <v>21193242.8775253</v>
      </c>
      <c r="I80" s="0" t="n">
        <v>7476486.3070696</v>
      </c>
      <c r="J80" s="0" t="n">
        <v>3871010.9228578</v>
      </c>
      <c r="K80" s="0" t="n">
        <v>3754880.59517207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29888124.9481447</v>
      </c>
      <c r="C81" s="0" t="n">
        <v>28654144.5007916</v>
      </c>
      <c r="D81" s="0" t="n">
        <v>30007888.7819239</v>
      </c>
      <c r="E81" s="0" t="n">
        <v>28766726.0738361</v>
      </c>
      <c r="F81" s="0" t="n">
        <v>21177378.8832137</v>
      </c>
      <c r="G81" s="0" t="n">
        <v>7476765.61757796</v>
      </c>
      <c r="H81" s="0" t="n">
        <v>21289960.8389849</v>
      </c>
      <c r="I81" s="0" t="n">
        <v>7476765.23485123</v>
      </c>
      <c r="J81" s="0" t="n">
        <v>3951667.91246967</v>
      </c>
      <c r="K81" s="0" t="n">
        <v>3833117.87509558</v>
      </c>
      <c r="L81" s="0" t="n">
        <v>4970561.35052867</v>
      </c>
      <c r="M81" s="0" t="n">
        <v>4694418.03906873</v>
      </c>
      <c r="N81" s="0" t="n">
        <v>4990522.62671158</v>
      </c>
      <c r="O81" s="0" t="n">
        <v>4713182.38226637</v>
      </c>
      <c r="P81" s="0" t="n">
        <v>658611.318744946</v>
      </c>
      <c r="Q81" s="0" t="n">
        <v>638852.979182597</v>
      </c>
    </row>
    <row r="82" customFormat="false" ht="12.8" hidden="false" customHeight="false" outlineLevel="0" collapsed="false">
      <c r="A82" s="0" t="n">
        <v>129</v>
      </c>
      <c r="B82" s="0" t="n">
        <v>30040885.4569727</v>
      </c>
      <c r="C82" s="0" t="n">
        <v>28801485.3343321</v>
      </c>
      <c r="D82" s="0" t="n">
        <v>30160910.050734</v>
      </c>
      <c r="E82" s="0" t="n">
        <v>28914312.4379419</v>
      </c>
      <c r="F82" s="0" t="n">
        <v>21278340.8912947</v>
      </c>
      <c r="G82" s="0" t="n">
        <v>7523144.44303748</v>
      </c>
      <c r="H82" s="0" t="n">
        <v>21391168.3783657</v>
      </c>
      <c r="I82" s="0" t="n">
        <v>7523144.05957622</v>
      </c>
      <c r="J82" s="0" t="n">
        <v>4062299.10133529</v>
      </c>
      <c r="K82" s="0" t="n">
        <v>3940430.12829523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30318613.7419308</v>
      </c>
      <c r="C83" s="0" t="n">
        <v>29067832.3062128</v>
      </c>
      <c r="D83" s="0" t="n">
        <v>30438526.7833852</v>
      </c>
      <c r="E83" s="0" t="n">
        <v>29180550.8837693</v>
      </c>
      <c r="F83" s="0" t="n">
        <v>21475901.3170744</v>
      </c>
      <c r="G83" s="0" t="n">
        <v>7591930.98913842</v>
      </c>
      <c r="H83" s="0" t="n">
        <v>21588620.2912298</v>
      </c>
      <c r="I83" s="0" t="n">
        <v>7591930.59253944</v>
      </c>
      <c r="J83" s="0" t="n">
        <v>4167856.31853603</v>
      </c>
      <c r="K83" s="0" t="n">
        <v>4042820.62897995</v>
      </c>
      <c r="L83" s="0" t="n">
        <v>5041524.72476873</v>
      </c>
      <c r="M83" s="0" t="n">
        <v>4761987.14665117</v>
      </c>
      <c r="N83" s="0" t="n">
        <v>5061510.2925487</v>
      </c>
      <c r="O83" s="0" t="n">
        <v>4780774.32683071</v>
      </c>
      <c r="P83" s="0" t="n">
        <v>694642.719756005</v>
      </c>
      <c r="Q83" s="0" t="n">
        <v>673803.438163325</v>
      </c>
    </row>
    <row r="84" customFormat="false" ht="12.8" hidden="false" customHeight="false" outlineLevel="0" collapsed="false">
      <c r="A84" s="0" t="n">
        <v>131</v>
      </c>
      <c r="B84" s="0" t="n">
        <v>30458998.7431161</v>
      </c>
      <c r="C84" s="0" t="n">
        <v>29202585.9718629</v>
      </c>
      <c r="D84" s="0" t="n">
        <v>30577042.0985495</v>
      </c>
      <c r="E84" s="0" t="n">
        <v>29313547.0451552</v>
      </c>
      <c r="F84" s="0" t="n">
        <v>21544128.4868382</v>
      </c>
      <c r="G84" s="0" t="n">
        <v>7658457.48502467</v>
      </c>
      <c r="H84" s="0" t="n">
        <v>21655089.9574709</v>
      </c>
      <c r="I84" s="0" t="n">
        <v>7658457.08768429</v>
      </c>
      <c r="J84" s="0" t="n">
        <v>4211746.58574002</v>
      </c>
      <c r="K84" s="0" t="n">
        <v>4085394.18816782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30632407.8232864</v>
      </c>
      <c r="C85" s="0" t="n">
        <v>29367727.5455803</v>
      </c>
      <c r="D85" s="0" t="n">
        <v>30749765.016846</v>
      </c>
      <c r="E85" s="0" t="n">
        <v>29478043.6794163</v>
      </c>
      <c r="F85" s="0" t="n">
        <v>21651680.4800282</v>
      </c>
      <c r="G85" s="0" t="n">
        <v>7716047.06555208</v>
      </c>
      <c r="H85" s="0" t="n">
        <v>21761997.0106772</v>
      </c>
      <c r="I85" s="0" t="n">
        <v>7716046.66873912</v>
      </c>
      <c r="J85" s="0" t="n">
        <v>4299555.78958937</v>
      </c>
      <c r="K85" s="0" t="n">
        <v>4170569.11590169</v>
      </c>
      <c r="L85" s="0" t="n">
        <v>5093751.97744246</v>
      </c>
      <c r="M85" s="0" t="n">
        <v>4811884.60889639</v>
      </c>
      <c r="N85" s="0" t="n">
        <v>5113311.58003704</v>
      </c>
      <c r="O85" s="0" t="n">
        <v>4830271.3840635</v>
      </c>
      <c r="P85" s="0" t="n">
        <v>716592.631598229</v>
      </c>
      <c r="Q85" s="0" t="n">
        <v>695094.852650282</v>
      </c>
    </row>
    <row r="86" customFormat="false" ht="12.8" hidden="false" customHeight="false" outlineLevel="0" collapsed="false">
      <c r="A86" s="0" t="n">
        <v>133</v>
      </c>
      <c r="B86" s="0" t="n">
        <v>30678756.3954833</v>
      </c>
      <c r="C86" s="0" t="n">
        <v>29413289.1383743</v>
      </c>
      <c r="D86" s="0" t="n">
        <v>30794218.0291787</v>
      </c>
      <c r="E86" s="0" t="n">
        <v>29521823.446071</v>
      </c>
      <c r="F86" s="0" t="n">
        <v>21682818.8244281</v>
      </c>
      <c r="G86" s="0" t="n">
        <v>7730470.31394619</v>
      </c>
      <c r="H86" s="0" t="n">
        <v>21791353.533522</v>
      </c>
      <c r="I86" s="0" t="n">
        <v>7730469.91254891</v>
      </c>
      <c r="J86" s="0" t="n">
        <v>4409423.49549885</v>
      </c>
      <c r="K86" s="0" t="n">
        <v>4277140.79063388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30815934.3889943</v>
      </c>
      <c r="C87" s="0" t="n">
        <v>29544639.2986351</v>
      </c>
      <c r="D87" s="0" t="n">
        <v>30930242.7940529</v>
      </c>
      <c r="E87" s="0" t="n">
        <v>29652089.5714992</v>
      </c>
      <c r="F87" s="0" t="n">
        <v>21748737.1355969</v>
      </c>
      <c r="G87" s="0" t="n">
        <v>7795902.16303816</v>
      </c>
      <c r="H87" s="0" t="n">
        <v>21856187.8046411</v>
      </c>
      <c r="I87" s="0" t="n">
        <v>7795901.76685803</v>
      </c>
      <c r="J87" s="0" t="n">
        <v>4471272.99209974</v>
      </c>
      <c r="K87" s="0" t="n">
        <v>4337134.80233675</v>
      </c>
      <c r="L87" s="0" t="n">
        <v>5123638.14836977</v>
      </c>
      <c r="M87" s="0" t="n">
        <v>4840539.71298888</v>
      </c>
      <c r="N87" s="0" t="n">
        <v>5142689.61958951</v>
      </c>
      <c r="O87" s="0" t="n">
        <v>4858448.84519324</v>
      </c>
      <c r="P87" s="0" t="n">
        <v>745212.165349957</v>
      </c>
      <c r="Q87" s="0" t="n">
        <v>722855.800389458</v>
      </c>
    </row>
    <row r="88" customFormat="false" ht="12.8" hidden="false" customHeight="false" outlineLevel="0" collapsed="false">
      <c r="A88" s="0" t="n">
        <v>135</v>
      </c>
      <c r="B88" s="0" t="n">
        <v>30934261.3561426</v>
      </c>
      <c r="C88" s="0" t="n">
        <v>29657765.3397859</v>
      </c>
      <c r="D88" s="0" t="n">
        <v>31048468.8137828</v>
      </c>
      <c r="E88" s="0" t="n">
        <v>29765120.7776132</v>
      </c>
      <c r="F88" s="0" t="n">
        <v>21835151.3880658</v>
      </c>
      <c r="G88" s="0" t="n">
        <v>7822613.95172007</v>
      </c>
      <c r="H88" s="0" t="n">
        <v>21942507.2229292</v>
      </c>
      <c r="I88" s="0" t="n">
        <v>7822613.55468397</v>
      </c>
      <c r="J88" s="0" t="n">
        <v>4521383.69333814</v>
      </c>
      <c r="K88" s="0" t="n">
        <v>4385742.182538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31117661.7905131</v>
      </c>
      <c r="C89" s="0" t="n">
        <v>29834233.7187975</v>
      </c>
      <c r="D89" s="0" t="n">
        <v>31231144.8541458</v>
      </c>
      <c r="E89" s="0" t="n">
        <v>29940908.2272256</v>
      </c>
      <c r="F89" s="0" t="n">
        <v>21962730.6558475</v>
      </c>
      <c r="G89" s="0" t="n">
        <v>7871503.06295</v>
      </c>
      <c r="H89" s="0" t="n">
        <v>22069405.5622102</v>
      </c>
      <c r="I89" s="0" t="n">
        <v>7871502.66501539</v>
      </c>
      <c r="J89" s="0" t="n">
        <v>4656286.52215676</v>
      </c>
      <c r="K89" s="0" t="n">
        <v>4516597.92649205</v>
      </c>
      <c r="L89" s="0" t="n">
        <v>5173665.37480869</v>
      </c>
      <c r="M89" s="0" t="n">
        <v>4888388.86247049</v>
      </c>
      <c r="N89" s="0" t="n">
        <v>5192579.2991621</v>
      </c>
      <c r="O89" s="0" t="n">
        <v>4906169.43814931</v>
      </c>
      <c r="P89" s="0" t="n">
        <v>776047.753692792</v>
      </c>
      <c r="Q89" s="0" t="n">
        <v>752766.321082009</v>
      </c>
    </row>
    <row r="90" customFormat="false" ht="12.8" hidden="false" customHeight="false" outlineLevel="0" collapsed="false">
      <c r="A90" s="0" t="n">
        <v>137</v>
      </c>
      <c r="B90" s="0" t="n">
        <v>31234904.2323591</v>
      </c>
      <c r="C90" s="0" t="n">
        <v>29945401.6726547</v>
      </c>
      <c r="D90" s="0" t="n">
        <v>31347880.8285695</v>
      </c>
      <c r="E90" s="0" t="n">
        <v>30051600.1020103</v>
      </c>
      <c r="F90" s="0" t="n">
        <v>22012860.484999</v>
      </c>
      <c r="G90" s="0" t="n">
        <v>7932541.18765571</v>
      </c>
      <c r="H90" s="0" t="n">
        <v>22119059.3097015</v>
      </c>
      <c r="I90" s="0" t="n">
        <v>7932540.79230877</v>
      </c>
      <c r="J90" s="0" t="n">
        <v>4727580.99463338</v>
      </c>
      <c r="K90" s="0" t="n">
        <v>4585753.56479438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31424277.4367536</v>
      </c>
      <c r="C91" s="0" t="n">
        <v>30127867.7534864</v>
      </c>
      <c r="D91" s="0" t="n">
        <v>31537229.2277997</v>
      </c>
      <c r="E91" s="0" t="n">
        <v>30234042.3819947</v>
      </c>
      <c r="F91" s="0" t="n">
        <v>22198294.3339017</v>
      </c>
      <c r="G91" s="0" t="n">
        <v>7929573.4195847</v>
      </c>
      <c r="H91" s="0" t="n">
        <v>22304469.3887327</v>
      </c>
      <c r="I91" s="0" t="n">
        <v>7929572.99326196</v>
      </c>
      <c r="J91" s="0" t="n">
        <v>4866671.46356958</v>
      </c>
      <c r="K91" s="0" t="n">
        <v>4720671.31966249</v>
      </c>
      <c r="L91" s="0" t="n">
        <v>5224353.73425575</v>
      </c>
      <c r="M91" s="0" t="n">
        <v>4937055.00575188</v>
      </c>
      <c r="N91" s="0" t="n">
        <v>5243179.02742031</v>
      </c>
      <c r="O91" s="0" t="n">
        <v>4954752.27107198</v>
      </c>
      <c r="P91" s="0" t="n">
        <v>811111.91059493</v>
      </c>
      <c r="Q91" s="0" t="n">
        <v>786778.553277082</v>
      </c>
    </row>
    <row r="92" customFormat="false" ht="12.8" hidden="false" customHeight="false" outlineLevel="0" collapsed="false">
      <c r="A92" s="0" t="n">
        <v>139</v>
      </c>
      <c r="B92" s="0" t="n">
        <v>31638155.3954031</v>
      </c>
      <c r="C92" s="0" t="n">
        <v>30331831.4879116</v>
      </c>
      <c r="D92" s="0" t="n">
        <v>31750926.5665299</v>
      </c>
      <c r="E92" s="0" t="n">
        <v>30437836.3336357</v>
      </c>
      <c r="F92" s="0" t="n">
        <v>22315006.3566843</v>
      </c>
      <c r="G92" s="0" t="n">
        <v>8016825.1312273</v>
      </c>
      <c r="H92" s="0" t="n">
        <v>22421011.6291961</v>
      </c>
      <c r="I92" s="0" t="n">
        <v>8016824.70443961</v>
      </c>
      <c r="J92" s="0" t="n">
        <v>4868009.64601726</v>
      </c>
      <c r="K92" s="0" t="n">
        <v>4721969.35663674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31812187.2681875</v>
      </c>
      <c r="C93" s="0" t="n">
        <v>30498999.228571</v>
      </c>
      <c r="D93" s="0" t="n">
        <v>31922757.7759307</v>
      </c>
      <c r="E93" s="0" t="n">
        <v>30602935.7663609</v>
      </c>
      <c r="F93" s="0" t="n">
        <v>22426094.1522544</v>
      </c>
      <c r="G93" s="0" t="n">
        <v>8072905.07631655</v>
      </c>
      <c r="H93" s="0" t="n">
        <v>22530031.1192974</v>
      </c>
      <c r="I93" s="0" t="n">
        <v>8072904.64706343</v>
      </c>
      <c r="J93" s="0" t="n">
        <v>4971486.32535108</v>
      </c>
      <c r="K93" s="0" t="n">
        <v>4822341.73559055</v>
      </c>
      <c r="L93" s="0" t="n">
        <v>5288718.97114006</v>
      </c>
      <c r="M93" s="0" t="n">
        <v>4998012.20102296</v>
      </c>
      <c r="N93" s="0" t="n">
        <v>5307147.43972044</v>
      </c>
      <c r="O93" s="0" t="n">
        <v>5015336.52318063</v>
      </c>
      <c r="P93" s="0" t="n">
        <v>828581.05422518</v>
      </c>
      <c r="Q93" s="0" t="n">
        <v>803723.622598424</v>
      </c>
    </row>
    <row r="94" customFormat="false" ht="12.8" hidden="false" customHeight="false" outlineLevel="0" collapsed="false">
      <c r="A94" s="0" t="n">
        <v>141</v>
      </c>
      <c r="B94" s="0" t="n">
        <v>31914368.0430251</v>
      </c>
      <c r="C94" s="0" t="n">
        <v>30597746.2429913</v>
      </c>
      <c r="D94" s="0" t="n">
        <v>32024736.7801052</v>
      </c>
      <c r="E94" s="0" t="n">
        <v>30701493.2397776</v>
      </c>
      <c r="F94" s="0" t="n">
        <v>22486838.396427</v>
      </c>
      <c r="G94" s="0" t="n">
        <v>8110907.84656423</v>
      </c>
      <c r="H94" s="0" t="n">
        <v>22590585.8416727</v>
      </c>
      <c r="I94" s="0" t="n">
        <v>8110907.39810498</v>
      </c>
      <c r="J94" s="0" t="n">
        <v>5032644.51629397</v>
      </c>
      <c r="K94" s="0" t="n">
        <v>4881665.18080515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32001656.9406448</v>
      </c>
      <c r="C95" s="0" t="n">
        <v>30682388.5627454</v>
      </c>
      <c r="D95" s="0" t="n">
        <v>32110570.0680617</v>
      </c>
      <c r="E95" s="0" t="n">
        <v>30784767.2867893</v>
      </c>
      <c r="F95" s="0" t="n">
        <v>22505905.5759132</v>
      </c>
      <c r="G95" s="0" t="n">
        <v>8176482.98683218</v>
      </c>
      <c r="H95" s="0" t="n">
        <v>22608284.7500312</v>
      </c>
      <c r="I95" s="0" t="n">
        <v>8176482.5367581</v>
      </c>
      <c r="J95" s="0" t="n">
        <v>5118076.46836694</v>
      </c>
      <c r="K95" s="0" t="n">
        <v>4964534.17431593</v>
      </c>
      <c r="L95" s="0" t="n">
        <v>5320611.62403089</v>
      </c>
      <c r="M95" s="0" t="n">
        <v>5028904.8152604</v>
      </c>
      <c r="N95" s="0" t="n">
        <v>5338763.88450751</v>
      </c>
      <c r="O95" s="0" t="n">
        <v>5045969.75738016</v>
      </c>
      <c r="P95" s="0" t="n">
        <v>853012.744727824</v>
      </c>
      <c r="Q95" s="0" t="n">
        <v>827422.362385989</v>
      </c>
    </row>
    <row r="96" customFormat="false" ht="12.8" hidden="false" customHeight="false" outlineLevel="0" collapsed="false">
      <c r="A96" s="0" t="n">
        <v>143</v>
      </c>
      <c r="B96" s="0" t="n">
        <v>32057048.7718014</v>
      </c>
      <c r="C96" s="0" t="n">
        <v>30736209.9537677</v>
      </c>
      <c r="D96" s="0" t="n">
        <v>32164680.054073</v>
      </c>
      <c r="E96" s="0" t="n">
        <v>30837383.8510425</v>
      </c>
      <c r="F96" s="0" t="n">
        <v>22570482.435057</v>
      </c>
      <c r="G96" s="0" t="n">
        <v>8165727.51871067</v>
      </c>
      <c r="H96" s="0" t="n">
        <v>22671656.7829038</v>
      </c>
      <c r="I96" s="0" t="n">
        <v>8165727.06813867</v>
      </c>
      <c r="J96" s="0" t="n">
        <v>5194932.69192426</v>
      </c>
      <c r="K96" s="0" t="n">
        <v>5039084.71116653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32263112.3554417</v>
      </c>
      <c r="C97" s="0" t="n">
        <v>30934042.9897289</v>
      </c>
      <c r="D97" s="0" t="n">
        <v>32366482.8467551</v>
      </c>
      <c r="E97" s="0" t="n">
        <v>31031211.7440011</v>
      </c>
      <c r="F97" s="0" t="n">
        <v>22722036.1372851</v>
      </c>
      <c r="G97" s="0" t="n">
        <v>8212006.85244382</v>
      </c>
      <c r="H97" s="0" t="n">
        <v>22819205.3425857</v>
      </c>
      <c r="I97" s="0" t="n">
        <v>8212006.40141547</v>
      </c>
      <c r="J97" s="0" t="n">
        <v>5288792.86072917</v>
      </c>
      <c r="K97" s="0" t="n">
        <v>5130129.07490729</v>
      </c>
      <c r="L97" s="0" t="n">
        <v>5363387.68867863</v>
      </c>
      <c r="M97" s="0" t="n">
        <v>5069737.00768559</v>
      </c>
      <c r="N97" s="0" t="n">
        <v>5380616.19565906</v>
      </c>
      <c r="O97" s="0" t="n">
        <v>5085933.83948048</v>
      </c>
      <c r="P97" s="0" t="n">
        <v>881465.476788194</v>
      </c>
      <c r="Q97" s="0" t="n">
        <v>855021.512484549</v>
      </c>
    </row>
    <row r="98" customFormat="false" ht="12.8" hidden="false" customHeight="false" outlineLevel="0" collapsed="false">
      <c r="A98" s="0" t="n">
        <v>145</v>
      </c>
      <c r="B98" s="0" t="n">
        <v>32335688.9362448</v>
      </c>
      <c r="C98" s="0" t="n">
        <v>31004891.2049225</v>
      </c>
      <c r="D98" s="0" t="n">
        <v>32437480.0900845</v>
      </c>
      <c r="E98" s="0" t="n">
        <v>31100575.7675184</v>
      </c>
      <c r="F98" s="0" t="n">
        <v>22793621.3596672</v>
      </c>
      <c r="G98" s="0" t="n">
        <v>8211269.84525531</v>
      </c>
      <c r="H98" s="0" t="n">
        <v>22889306.3742489</v>
      </c>
      <c r="I98" s="0" t="n">
        <v>8211269.39326952</v>
      </c>
      <c r="J98" s="0" t="n">
        <v>5420377.11548062</v>
      </c>
      <c r="K98" s="0" t="n">
        <v>5257765.8020162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32523530.1630655</v>
      </c>
      <c r="C99" s="0" t="n">
        <v>31186391.3598963</v>
      </c>
      <c r="D99" s="0" t="n">
        <v>32624269.8626413</v>
      </c>
      <c r="E99" s="0" t="n">
        <v>31281088.0571684</v>
      </c>
      <c r="F99" s="0" t="n">
        <v>22965487.5980821</v>
      </c>
      <c r="G99" s="0" t="n">
        <v>8220903.76181417</v>
      </c>
      <c r="H99" s="0" t="n">
        <v>23060184.7473021</v>
      </c>
      <c r="I99" s="0" t="n">
        <v>8220903.30986632</v>
      </c>
      <c r="J99" s="0" t="n">
        <v>5561440.86084155</v>
      </c>
      <c r="K99" s="0" t="n">
        <v>5394597.63501631</v>
      </c>
      <c r="L99" s="0" t="n">
        <v>5406594.53462859</v>
      </c>
      <c r="M99" s="0" t="n">
        <v>5111411.85015642</v>
      </c>
      <c r="N99" s="0" t="n">
        <v>5423384.7336228</v>
      </c>
      <c r="O99" s="0" t="n">
        <v>5127197.43001463</v>
      </c>
      <c r="P99" s="0" t="n">
        <v>926906.810140259</v>
      </c>
      <c r="Q99" s="0" t="n">
        <v>899099.605836051</v>
      </c>
    </row>
    <row r="100" customFormat="false" ht="12.8" hidden="false" customHeight="false" outlineLevel="0" collapsed="false">
      <c r="A100" s="0" t="n">
        <v>147</v>
      </c>
      <c r="B100" s="0" t="n">
        <v>32693899.7247952</v>
      </c>
      <c r="C100" s="0" t="n">
        <v>31350484.2464673</v>
      </c>
      <c r="D100" s="0" t="n">
        <v>32794066.8071853</v>
      </c>
      <c r="E100" s="0" t="n">
        <v>31444642.9476571</v>
      </c>
      <c r="F100" s="0" t="n">
        <v>23108578.2478265</v>
      </c>
      <c r="G100" s="0" t="n">
        <v>8241905.99864081</v>
      </c>
      <c r="H100" s="0" t="n">
        <v>23202737.4014064</v>
      </c>
      <c r="I100" s="0" t="n">
        <v>8241905.5462507</v>
      </c>
      <c r="J100" s="0" t="n">
        <v>5674805.71956282</v>
      </c>
      <c r="K100" s="0" t="n">
        <v>5504561.54797593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32811617.8198634</v>
      </c>
      <c r="C101" s="0" t="n">
        <v>31463114.011173</v>
      </c>
      <c r="D101" s="0" t="n">
        <v>32910925.482175</v>
      </c>
      <c r="E101" s="0" t="n">
        <v>31556464.8588449</v>
      </c>
      <c r="F101" s="0" t="n">
        <v>23224015.8838679</v>
      </c>
      <c r="G101" s="0" t="n">
        <v>8239098.12730503</v>
      </c>
      <c r="H101" s="0" t="n">
        <v>23317367.1843031</v>
      </c>
      <c r="I101" s="0" t="n">
        <v>8239097.67454173</v>
      </c>
      <c r="J101" s="0" t="n">
        <v>5717553.2933882</v>
      </c>
      <c r="K101" s="0" t="n">
        <v>5546026.69458656</v>
      </c>
      <c r="L101" s="0" t="n">
        <v>5455250.38285799</v>
      </c>
      <c r="M101" s="0" t="n">
        <v>5158072.10443654</v>
      </c>
      <c r="N101" s="0" t="n">
        <v>5471801.95604456</v>
      </c>
      <c r="O101" s="0" t="n">
        <v>5173635.0247695</v>
      </c>
      <c r="P101" s="0" t="n">
        <v>952925.548898034</v>
      </c>
      <c r="Q101" s="0" t="n">
        <v>924337.782431092</v>
      </c>
    </row>
    <row r="102" customFormat="false" ht="12.8" hidden="false" customHeight="false" outlineLevel="0" collapsed="false">
      <c r="A102" s="0" t="n">
        <v>149</v>
      </c>
      <c r="B102" s="0" t="n">
        <v>32967538.6758312</v>
      </c>
      <c r="C102" s="0" t="n">
        <v>31613918.9590455</v>
      </c>
      <c r="D102" s="0" t="n">
        <v>33066032.0428435</v>
      </c>
      <c r="E102" s="0" t="n">
        <v>31706504.3694645</v>
      </c>
      <c r="F102" s="0" t="n">
        <v>23360032.8961439</v>
      </c>
      <c r="G102" s="0" t="n">
        <v>8253886.06290161</v>
      </c>
      <c r="H102" s="0" t="n">
        <v>23452618.7333372</v>
      </c>
      <c r="I102" s="0" t="n">
        <v>8253885.63612726</v>
      </c>
      <c r="J102" s="0" t="n">
        <v>5835779.54546847</v>
      </c>
      <c r="K102" s="0" t="n">
        <v>5660706.15910442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33103123.1483926</v>
      </c>
      <c r="C103" s="0" t="n">
        <v>31745455.5811963</v>
      </c>
      <c r="D103" s="0" t="n">
        <v>33200017.2758802</v>
      </c>
      <c r="E103" s="0" t="n">
        <v>31836537.8467732</v>
      </c>
      <c r="F103" s="0" t="n">
        <v>23492389.5501959</v>
      </c>
      <c r="G103" s="0" t="n">
        <v>8253066.03100048</v>
      </c>
      <c r="H103" s="0" t="n">
        <v>23583472.2422453</v>
      </c>
      <c r="I103" s="0" t="n">
        <v>8253065.60452791</v>
      </c>
      <c r="J103" s="0" t="n">
        <v>5977343.64507046</v>
      </c>
      <c r="K103" s="0" t="n">
        <v>5798023.33571835</v>
      </c>
      <c r="L103" s="0" t="n">
        <v>5504713.70328171</v>
      </c>
      <c r="M103" s="0" t="n">
        <v>5205944.49331493</v>
      </c>
      <c r="N103" s="0" t="n">
        <v>5520863.04559812</v>
      </c>
      <c r="O103" s="0" t="n">
        <v>5221127.69946948</v>
      </c>
      <c r="P103" s="0" t="n">
        <v>996223.940845077</v>
      </c>
      <c r="Q103" s="0" t="n">
        <v>966337.222619725</v>
      </c>
    </row>
    <row r="104" customFormat="false" ht="12.8" hidden="false" customHeight="false" outlineLevel="0" collapsed="false">
      <c r="A104" s="0" t="n">
        <v>151</v>
      </c>
      <c r="B104" s="0" t="n">
        <v>33190312.0251694</v>
      </c>
      <c r="C104" s="0" t="n">
        <v>31829592.3965086</v>
      </c>
      <c r="D104" s="0" t="n">
        <v>33286568.8050972</v>
      </c>
      <c r="E104" s="0" t="n">
        <v>31920075.5559906</v>
      </c>
      <c r="F104" s="0" t="n">
        <v>23554287.6989587</v>
      </c>
      <c r="G104" s="0" t="n">
        <v>8275304.69754989</v>
      </c>
      <c r="H104" s="0" t="n">
        <v>23644771.2988271</v>
      </c>
      <c r="I104" s="0" t="n">
        <v>8275304.25716347</v>
      </c>
      <c r="J104" s="0" t="n">
        <v>6032342.95422987</v>
      </c>
      <c r="K104" s="0" t="n">
        <v>5851372.66560297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33348404.3993736</v>
      </c>
      <c r="C105" s="0" t="n">
        <v>31981843.4476158</v>
      </c>
      <c r="D105" s="0" t="n">
        <v>33443274.2650251</v>
      </c>
      <c r="E105" s="0" t="n">
        <v>32071022.9099129</v>
      </c>
      <c r="F105" s="0" t="n">
        <v>23666510.5095087</v>
      </c>
      <c r="G105" s="0" t="n">
        <v>8315332.93810716</v>
      </c>
      <c r="H105" s="0" t="n">
        <v>23755690.415803</v>
      </c>
      <c r="I105" s="0" t="n">
        <v>8315332.49410994</v>
      </c>
      <c r="J105" s="0" t="n">
        <v>6117391.47007919</v>
      </c>
      <c r="K105" s="0" t="n">
        <v>5933869.72597681</v>
      </c>
      <c r="L105" s="0" t="n">
        <v>5545558.43089517</v>
      </c>
      <c r="M105" s="0" t="n">
        <v>5245006.44325095</v>
      </c>
      <c r="N105" s="0" t="n">
        <v>5561370.39675093</v>
      </c>
      <c r="O105" s="0" t="n">
        <v>5259874.1867089</v>
      </c>
      <c r="P105" s="0" t="n">
        <v>1019565.2450132</v>
      </c>
      <c r="Q105" s="0" t="n">
        <v>988978.287662801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20141441.2052912</v>
      </c>
      <c r="C9" s="0" t="n">
        <v>19346410.7583359</v>
      </c>
      <c r="D9" s="0" t="n">
        <v>20211224.0737834</v>
      </c>
      <c r="E9" s="0" t="n">
        <v>19412006.6509146</v>
      </c>
      <c r="F9" s="0" t="n">
        <v>16251608.068473</v>
      </c>
      <c r="G9" s="0" t="n">
        <v>3094802.6898629</v>
      </c>
      <c r="H9" s="0" t="n">
        <v>16317204.6647819</v>
      </c>
      <c r="I9" s="0" t="n">
        <v>3094801.98613268</v>
      </c>
      <c r="J9" s="0" t="n">
        <v>23337.8622412895</v>
      </c>
      <c r="K9" s="0" t="n">
        <v>22637.7263740508</v>
      </c>
      <c r="L9" s="0" t="n">
        <v>3359065.17671046</v>
      </c>
      <c r="M9" s="0" t="n">
        <v>3173449.46286127</v>
      </c>
      <c r="N9" s="0" t="n">
        <v>3370695.65842171</v>
      </c>
      <c r="O9" s="0" t="n">
        <v>3184382.11507231</v>
      </c>
      <c r="P9" s="0" t="n">
        <v>3889.64370688159</v>
      </c>
      <c r="Q9" s="0" t="n">
        <v>3772.95439567514</v>
      </c>
    </row>
    <row r="10" customFormat="false" ht="12.8" hidden="false" customHeight="false" outlineLevel="0" collapsed="false">
      <c r="A10" s="0" t="n">
        <v>57</v>
      </c>
      <c r="B10" s="0" t="n">
        <v>19380545.1006079</v>
      </c>
      <c r="C10" s="0" t="n">
        <v>18613388.5454615</v>
      </c>
      <c r="D10" s="0" t="n">
        <v>19447072.6958332</v>
      </c>
      <c r="E10" s="0" t="n">
        <v>18675924.4816006</v>
      </c>
      <c r="F10" s="0" t="n">
        <v>15508964.3080501</v>
      </c>
      <c r="G10" s="0" t="n">
        <v>3104424.2374114</v>
      </c>
      <c r="H10" s="0" t="n">
        <v>15571500.6716147</v>
      </c>
      <c r="I10" s="0" t="n">
        <v>3104423.80998593</v>
      </c>
      <c r="J10" s="0" t="n">
        <v>56757.5644724725</v>
      </c>
      <c r="K10" s="0" t="n">
        <v>55054.8375382983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20702901.2617242</v>
      </c>
      <c r="C11" s="0" t="n">
        <v>19881986.5040956</v>
      </c>
      <c r="D11" s="0" t="n">
        <v>20775147.0783975</v>
      </c>
      <c r="E11" s="0" t="n">
        <v>19949897.5684003</v>
      </c>
      <c r="F11" s="0" t="n">
        <v>16493434.6878848</v>
      </c>
      <c r="G11" s="0" t="n">
        <v>3388551.81621075</v>
      </c>
      <c r="H11" s="0" t="n">
        <v>16561346.1666368</v>
      </c>
      <c r="I11" s="0" t="n">
        <v>3388551.40176348</v>
      </c>
      <c r="J11" s="0" t="n">
        <v>103889.089129635</v>
      </c>
      <c r="K11" s="0" t="n">
        <v>100772.416455746</v>
      </c>
      <c r="L11" s="0" t="n">
        <v>3452215.47996989</v>
      </c>
      <c r="M11" s="0" t="n">
        <v>3262220.29316205</v>
      </c>
      <c r="N11" s="0" t="n">
        <v>3464256.45317005</v>
      </c>
      <c r="O11" s="0" t="n">
        <v>3273538.80744826</v>
      </c>
      <c r="P11" s="0" t="n">
        <v>17314.8481882725</v>
      </c>
      <c r="Q11" s="0" t="n">
        <v>16795.4027426244</v>
      </c>
    </row>
    <row r="12" customFormat="false" ht="12.8" hidden="false" customHeight="false" outlineLevel="0" collapsed="false">
      <c r="A12" s="0" t="n">
        <v>59</v>
      </c>
      <c r="B12" s="0" t="n">
        <v>19879915.799873</v>
      </c>
      <c r="C12" s="0" t="n">
        <v>19091089.3454462</v>
      </c>
      <c r="D12" s="0" t="n">
        <v>19952060.064694</v>
      </c>
      <c r="E12" s="0" t="n">
        <v>19158904.9510581</v>
      </c>
      <c r="F12" s="0" t="n">
        <v>15814253.9962318</v>
      </c>
      <c r="G12" s="0" t="n">
        <v>3276835.34921439</v>
      </c>
      <c r="H12" s="0" t="n">
        <v>15882070.0527646</v>
      </c>
      <c r="I12" s="0" t="n">
        <v>3276834.89829352</v>
      </c>
      <c r="J12" s="0" t="n">
        <v>122787.536661513</v>
      </c>
      <c r="K12" s="0" t="n">
        <v>119103.910561667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21660183.4830631</v>
      </c>
      <c r="C13" s="0" t="n">
        <v>20798916.5371294</v>
      </c>
      <c r="D13" s="0" t="n">
        <v>21739517.2680878</v>
      </c>
      <c r="E13" s="0" t="n">
        <v>20873490.2917243</v>
      </c>
      <c r="F13" s="0" t="n">
        <v>17156672.4555374</v>
      </c>
      <c r="G13" s="0" t="n">
        <v>3642244.08159197</v>
      </c>
      <c r="H13" s="0" t="n">
        <v>17231246.6810996</v>
      </c>
      <c r="I13" s="0" t="n">
        <v>3642243.61062465</v>
      </c>
      <c r="J13" s="0" t="n">
        <v>170666.965766591</v>
      </c>
      <c r="K13" s="0" t="n">
        <v>165546.956793594</v>
      </c>
      <c r="L13" s="0" t="n">
        <v>3611307.7239704</v>
      </c>
      <c r="M13" s="0" t="n">
        <v>3413171.27584221</v>
      </c>
      <c r="N13" s="0" t="n">
        <v>3624530.025397</v>
      </c>
      <c r="O13" s="0" t="n">
        <v>3425600.23878441</v>
      </c>
      <c r="P13" s="0" t="n">
        <v>28444.4942944319</v>
      </c>
      <c r="Q13" s="0" t="n">
        <v>27591.1594655989</v>
      </c>
    </row>
    <row r="14" customFormat="false" ht="12.8" hidden="false" customHeight="false" outlineLevel="0" collapsed="false">
      <c r="A14" s="0" t="n">
        <v>61</v>
      </c>
      <c r="B14" s="0" t="n">
        <v>20149938.9890799</v>
      </c>
      <c r="C14" s="0" t="n">
        <v>19349425.4219625</v>
      </c>
      <c r="D14" s="0" t="n">
        <v>20224172.2998485</v>
      </c>
      <c r="E14" s="0" t="n">
        <v>19419204.7318828</v>
      </c>
      <c r="F14" s="0" t="n">
        <v>15946959.8318079</v>
      </c>
      <c r="G14" s="0" t="n">
        <v>3402465.59015458</v>
      </c>
      <c r="H14" s="0" t="n">
        <v>16016739.5260522</v>
      </c>
      <c r="I14" s="0" t="n">
        <v>3402465.20583056</v>
      </c>
      <c r="J14" s="0" t="n">
        <v>182916.844719855</v>
      </c>
      <c r="K14" s="0" t="n">
        <v>177429.339378259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19926721.287817</v>
      </c>
      <c r="C15" s="0" t="n">
        <v>19134902.3866202</v>
      </c>
      <c r="D15" s="0" t="n">
        <v>19999820.9713724</v>
      </c>
      <c r="E15" s="0" t="n">
        <v>19203616.0871538</v>
      </c>
      <c r="F15" s="0" t="n">
        <v>15726172.0620688</v>
      </c>
      <c r="G15" s="0" t="n">
        <v>3408730.32455139</v>
      </c>
      <c r="H15" s="0" t="n">
        <v>15794886.1026369</v>
      </c>
      <c r="I15" s="0" t="n">
        <v>3408729.98451689</v>
      </c>
      <c r="J15" s="0" t="n">
        <v>210023.427516025</v>
      </c>
      <c r="K15" s="0" t="n">
        <v>203722.724690545</v>
      </c>
      <c r="L15" s="0" t="n">
        <v>3323437.89955915</v>
      </c>
      <c r="M15" s="0" t="n">
        <v>3141597.09268116</v>
      </c>
      <c r="N15" s="0" t="n">
        <v>3335621.18390259</v>
      </c>
      <c r="O15" s="0" t="n">
        <v>3153049.37977657</v>
      </c>
      <c r="P15" s="0" t="n">
        <v>35003.9045860042</v>
      </c>
      <c r="Q15" s="0" t="n">
        <v>33953.7874484241</v>
      </c>
    </row>
    <row r="16" customFormat="false" ht="12.8" hidden="false" customHeight="false" outlineLevel="0" collapsed="false">
      <c r="A16" s="0" t="n">
        <v>63</v>
      </c>
      <c r="B16" s="0" t="n">
        <v>18930233.5194956</v>
      </c>
      <c r="C16" s="0" t="n">
        <v>18178107.784873</v>
      </c>
      <c r="D16" s="0" t="n">
        <v>19000737.8478045</v>
      </c>
      <c r="E16" s="0" t="n">
        <v>18244381.851694</v>
      </c>
      <c r="F16" s="0" t="n">
        <v>14896688.287842</v>
      </c>
      <c r="G16" s="0" t="n">
        <v>3281419.49703099</v>
      </c>
      <c r="H16" s="0" t="n">
        <v>14962962.535201</v>
      </c>
      <c r="I16" s="0" t="n">
        <v>3281419.31649295</v>
      </c>
      <c r="J16" s="0" t="n">
        <v>234372.705603495</v>
      </c>
      <c r="K16" s="0" t="n">
        <v>227341.52443539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17329029.6686851</v>
      </c>
      <c r="C17" s="0" t="n">
        <v>16642312.700119</v>
      </c>
      <c r="D17" s="0" t="n">
        <v>17393533.630726</v>
      </c>
      <c r="E17" s="0" t="n">
        <v>16702946.4229809</v>
      </c>
      <c r="F17" s="0" t="n">
        <v>13597387.2148848</v>
      </c>
      <c r="G17" s="0" t="n">
        <v>3044925.48523416</v>
      </c>
      <c r="H17" s="0" t="n">
        <v>13658021.0878523</v>
      </c>
      <c r="I17" s="0" t="n">
        <v>3044925.33512854</v>
      </c>
      <c r="J17" s="0" t="n">
        <v>242106.581687126</v>
      </c>
      <c r="K17" s="0" t="n">
        <v>234843.384236512</v>
      </c>
      <c r="L17" s="0" t="n">
        <v>2891245.26508916</v>
      </c>
      <c r="M17" s="0" t="n">
        <v>2734294.51817155</v>
      </c>
      <c r="N17" s="0" t="n">
        <v>2901995.92870031</v>
      </c>
      <c r="O17" s="0" t="n">
        <v>2744400.51564824</v>
      </c>
      <c r="P17" s="0" t="n">
        <v>40351.0969478543</v>
      </c>
      <c r="Q17" s="0" t="n">
        <v>39140.5640394187</v>
      </c>
    </row>
    <row r="18" customFormat="false" ht="12.8" hidden="false" customHeight="false" outlineLevel="0" collapsed="false">
      <c r="A18" s="0" t="n">
        <v>65</v>
      </c>
      <c r="B18" s="0" t="n">
        <v>17168363.763342</v>
      </c>
      <c r="C18" s="0" t="n">
        <v>16487305.2558287</v>
      </c>
      <c r="D18" s="0" t="n">
        <v>17233436.6648782</v>
      </c>
      <c r="E18" s="0" t="n">
        <v>16548473.7818654</v>
      </c>
      <c r="F18" s="0" t="n">
        <v>13448463.0462282</v>
      </c>
      <c r="G18" s="0" t="n">
        <v>3038842.20960052</v>
      </c>
      <c r="H18" s="0" t="n">
        <v>13509631.7165564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17343583.0108894</v>
      </c>
      <c r="C19" s="0" t="n">
        <v>16654555.2160016</v>
      </c>
      <c r="D19" s="0" t="n">
        <v>17413854.1172612</v>
      </c>
      <c r="E19" s="0" t="n">
        <v>16720610.0546102</v>
      </c>
      <c r="F19" s="0" t="n">
        <v>13593759.0729606</v>
      </c>
      <c r="G19" s="0" t="n">
        <v>3060796.14304093</v>
      </c>
      <c r="H19" s="0" t="n">
        <v>13659814.0383478</v>
      </c>
      <c r="I19" s="0" t="n">
        <v>3060796.01626237</v>
      </c>
      <c r="J19" s="0" t="n">
        <v>189500.232062338</v>
      </c>
      <c r="K19" s="0" t="n">
        <v>183815.225100467</v>
      </c>
      <c r="L19" s="0" t="n">
        <v>2893612.3537172</v>
      </c>
      <c r="M19" s="0" t="n">
        <v>2737563.97637194</v>
      </c>
      <c r="N19" s="0" t="n">
        <v>2905324.20801003</v>
      </c>
      <c r="O19" s="0" t="n">
        <v>2748573.48740721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17818228.1649014</v>
      </c>
      <c r="C20" s="0" t="n">
        <v>17108416.7782029</v>
      </c>
      <c r="D20" s="0" t="n">
        <v>17894261.1122384</v>
      </c>
      <c r="E20" s="0" t="n">
        <v>17179887.7473061</v>
      </c>
      <c r="F20" s="0" t="n">
        <v>13964574.9973162</v>
      </c>
      <c r="G20" s="0" t="n">
        <v>3143841.7808867</v>
      </c>
      <c r="H20" s="0" t="n">
        <v>14036046.0945458</v>
      </c>
      <c r="I20" s="0" t="n">
        <v>3143841.65276024</v>
      </c>
      <c r="J20" s="0" t="n">
        <v>204813.848140602</v>
      </c>
      <c r="K20" s="0" t="n">
        <v>198669.432696384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17522999.8237225</v>
      </c>
      <c r="C21" s="0" t="n">
        <v>16825372.0259075</v>
      </c>
      <c r="D21" s="0" t="n">
        <v>17598896.9328253</v>
      </c>
      <c r="E21" s="0" t="n">
        <v>16896715.3071237</v>
      </c>
      <c r="F21" s="0" t="n">
        <v>13727895.0416639</v>
      </c>
      <c r="G21" s="0" t="n">
        <v>3097476.98424359</v>
      </c>
      <c r="H21" s="0" t="n">
        <v>13799238.4477805</v>
      </c>
      <c r="I21" s="0" t="n">
        <v>3097476.85934312</v>
      </c>
      <c r="J21" s="0" t="n">
        <v>223104.691917559</v>
      </c>
      <c r="K21" s="0" t="n">
        <v>216411.551160032</v>
      </c>
      <c r="L21" s="0" t="n">
        <v>2923596.25445447</v>
      </c>
      <c r="M21" s="0" t="n">
        <v>2765395.32793262</v>
      </c>
      <c r="N21" s="0" t="n">
        <v>2936245.77586842</v>
      </c>
      <c r="O21" s="0" t="n">
        <v>2777286.24523409</v>
      </c>
      <c r="P21" s="0" t="n">
        <v>37184.1153195932</v>
      </c>
      <c r="Q21" s="0" t="n">
        <v>36068.5918600054</v>
      </c>
    </row>
    <row r="22" customFormat="false" ht="12.8" hidden="false" customHeight="false" outlineLevel="0" collapsed="false">
      <c r="A22" s="0" t="n">
        <v>69</v>
      </c>
      <c r="B22" s="0" t="n">
        <v>17951768.167756</v>
      </c>
      <c r="C22" s="0" t="n">
        <v>17237207.4354315</v>
      </c>
      <c r="D22" s="0" t="n">
        <v>18029515.7076759</v>
      </c>
      <c r="E22" s="0" t="n">
        <v>17310290.1217607</v>
      </c>
      <c r="F22" s="0" t="n">
        <v>14065357.8961542</v>
      </c>
      <c r="G22" s="0" t="n">
        <v>3171849.53927728</v>
      </c>
      <c r="H22" s="0" t="n">
        <v>14138440.7823678</v>
      </c>
      <c r="I22" s="0" t="n">
        <v>3171849.33939295</v>
      </c>
      <c r="J22" s="0" t="n">
        <v>249205.917218801</v>
      </c>
      <c r="K22" s="0" t="n">
        <v>241729.739702237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18630997.1518925</v>
      </c>
      <c r="C23" s="0" t="n">
        <v>17898727.7125171</v>
      </c>
      <c r="D23" s="0" t="n">
        <v>18635203.988218</v>
      </c>
      <c r="E23" s="0" t="n">
        <v>17901834.4003076</v>
      </c>
      <c r="F23" s="0" t="n">
        <v>14545303.0342317</v>
      </c>
      <c r="G23" s="0" t="n">
        <v>3353424.67828542</v>
      </c>
      <c r="H23" s="0" t="n">
        <v>14616579.392209</v>
      </c>
      <c r="I23" s="0" t="n">
        <v>3285255.00809853</v>
      </c>
      <c r="J23" s="0" t="n">
        <v>307422.512358391</v>
      </c>
      <c r="K23" s="0" t="n">
        <v>298199.836987639</v>
      </c>
      <c r="L23" s="0" t="n">
        <v>3108050.3233153</v>
      </c>
      <c r="M23" s="0" t="n">
        <v>2934364.32887952</v>
      </c>
      <c r="N23" s="0" t="n">
        <v>3108663.31613367</v>
      </c>
      <c r="O23" s="0" t="n">
        <v>2934898.52033433</v>
      </c>
      <c r="P23" s="0" t="n">
        <v>51237.0853930652</v>
      </c>
      <c r="Q23" s="0" t="n">
        <v>49699.9728312732</v>
      </c>
    </row>
    <row r="24" customFormat="false" ht="12.8" hidden="false" customHeight="false" outlineLevel="0" collapsed="false">
      <c r="A24" s="0" t="n">
        <v>71</v>
      </c>
      <c r="B24" s="0" t="n">
        <v>18531066.9083728</v>
      </c>
      <c r="C24" s="0" t="n">
        <v>17800766.8572315</v>
      </c>
      <c r="D24" s="0" t="n">
        <v>18537797.0180183</v>
      </c>
      <c r="E24" s="0" t="n">
        <v>17806293.156528</v>
      </c>
      <c r="F24" s="0" t="n">
        <v>14415825.7889331</v>
      </c>
      <c r="G24" s="0" t="n">
        <v>3384941.06829834</v>
      </c>
      <c r="H24" s="0" t="n">
        <v>14487605.3039677</v>
      </c>
      <c r="I24" s="0" t="n">
        <v>3318687.85256025</v>
      </c>
      <c r="J24" s="0" t="n">
        <v>319592.907817344</v>
      </c>
      <c r="K24" s="0" t="n">
        <v>310005.120582824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18021487.8012454</v>
      </c>
      <c r="C25" s="0" t="n">
        <v>17309992.6526685</v>
      </c>
      <c r="D25" s="0" t="n">
        <v>18029046.6032633</v>
      </c>
      <c r="E25" s="0" t="n">
        <v>17316336.8916737</v>
      </c>
      <c r="F25" s="0" t="n">
        <v>13974532.9340007</v>
      </c>
      <c r="G25" s="0" t="n">
        <v>3335459.71866784</v>
      </c>
      <c r="H25" s="0" t="n">
        <v>14044830.5903658</v>
      </c>
      <c r="I25" s="0" t="n">
        <v>3271506.3013079</v>
      </c>
      <c r="J25" s="0" t="n">
        <v>317200.530997173</v>
      </c>
      <c r="K25" s="0" t="n">
        <v>307684.515067257</v>
      </c>
      <c r="L25" s="0" t="n">
        <v>3005866.48305795</v>
      </c>
      <c r="M25" s="0" t="n">
        <v>2837079.61280999</v>
      </c>
      <c r="N25" s="0" t="n">
        <v>3007048.66930928</v>
      </c>
      <c r="O25" s="0" t="n">
        <v>2838157.2564968</v>
      </c>
      <c r="P25" s="0" t="n">
        <v>52866.7551661954</v>
      </c>
      <c r="Q25" s="0" t="n">
        <v>51280.7525112096</v>
      </c>
    </row>
    <row r="26" customFormat="false" ht="12.8" hidden="false" customHeight="false" outlineLevel="0" collapsed="false">
      <c r="A26" s="0" t="n">
        <v>73</v>
      </c>
      <c r="B26" s="0" t="n">
        <v>17484401.6544216</v>
      </c>
      <c r="C26" s="0" t="n">
        <v>16792371.4258705</v>
      </c>
      <c r="D26" s="0" t="n">
        <v>17493647.6196316</v>
      </c>
      <c r="E26" s="0" t="n">
        <v>16800328.3294117</v>
      </c>
      <c r="F26" s="0" t="n">
        <v>13516281.3873759</v>
      </c>
      <c r="G26" s="0" t="n">
        <v>3276090.03849466</v>
      </c>
      <c r="H26" s="0" t="n">
        <v>13585945.3573853</v>
      </c>
      <c r="I26" s="0" t="n">
        <v>3214382.97202647</v>
      </c>
      <c r="J26" s="0" t="n">
        <v>326688.563368115</v>
      </c>
      <c r="K26" s="0" t="n">
        <v>316887.906467071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18033374.4922161</v>
      </c>
      <c r="C27" s="0" t="n">
        <v>17318401.384779</v>
      </c>
      <c r="D27" s="0" t="n">
        <v>18045979.5563897</v>
      </c>
      <c r="E27" s="0" t="n">
        <v>17329517.8379851</v>
      </c>
      <c r="F27" s="0" t="n">
        <v>13872327.2793248</v>
      </c>
      <c r="G27" s="0" t="n">
        <v>3446074.10545421</v>
      </c>
      <c r="H27" s="0" t="n">
        <v>13945729.4042215</v>
      </c>
      <c r="I27" s="0" t="n">
        <v>3383788.43376352</v>
      </c>
      <c r="J27" s="0" t="n">
        <v>357373.254688486</v>
      </c>
      <c r="K27" s="0" t="n">
        <v>346652.057047831</v>
      </c>
      <c r="L27" s="0" t="n">
        <v>3007367.5041319</v>
      </c>
      <c r="M27" s="0" t="n">
        <v>2837738.55468091</v>
      </c>
      <c r="N27" s="0" t="n">
        <v>3009393.4718287</v>
      </c>
      <c r="O27" s="0" t="n">
        <v>2839611.61137786</v>
      </c>
      <c r="P27" s="0" t="n">
        <v>59562.2091147476</v>
      </c>
      <c r="Q27" s="0" t="n">
        <v>57775.3428413052</v>
      </c>
    </row>
    <row r="28" customFormat="false" ht="12.8" hidden="false" customHeight="false" outlineLevel="0" collapsed="false">
      <c r="A28" s="0" t="n">
        <v>75</v>
      </c>
      <c r="B28" s="0" t="n">
        <v>18583766.640417</v>
      </c>
      <c r="C28" s="0" t="n">
        <v>17846054.5655482</v>
      </c>
      <c r="D28" s="0" t="n">
        <v>18600061.7045521</v>
      </c>
      <c r="E28" s="0" t="n">
        <v>17860688.2399047</v>
      </c>
      <c r="F28" s="0" t="n">
        <v>14221305.9892824</v>
      </c>
      <c r="G28" s="0" t="n">
        <v>3624748.57626577</v>
      </c>
      <c r="H28" s="0" t="n">
        <v>14297788.0440476</v>
      </c>
      <c r="I28" s="0" t="n">
        <v>3562900.19585708</v>
      </c>
      <c r="J28" s="0" t="n">
        <v>384183.865227422</v>
      </c>
      <c r="K28" s="0" t="n">
        <v>372658.3492706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19353464.0912654</v>
      </c>
      <c r="C29" s="0" t="n">
        <v>18582845.1492091</v>
      </c>
      <c r="D29" s="0" t="n">
        <v>19371565.3052784</v>
      </c>
      <c r="E29" s="0" t="n">
        <v>18599160.8182626</v>
      </c>
      <c r="F29" s="0" t="n">
        <v>14753097.8394619</v>
      </c>
      <c r="G29" s="0" t="n">
        <v>3829747.30974721</v>
      </c>
      <c r="H29" s="0" t="n">
        <v>14833205.6631272</v>
      </c>
      <c r="I29" s="0" t="n">
        <v>3765955.15513541</v>
      </c>
      <c r="J29" s="0" t="n">
        <v>408045.041133517</v>
      </c>
      <c r="K29" s="0" t="n">
        <v>395803.689899512</v>
      </c>
      <c r="L29" s="0" t="n">
        <v>3227055.85527582</v>
      </c>
      <c r="M29" s="0" t="n">
        <v>3044502.20601189</v>
      </c>
      <c r="N29" s="0" t="n">
        <v>3230004.43938553</v>
      </c>
      <c r="O29" s="0" t="n">
        <v>3047251.66073605</v>
      </c>
      <c r="P29" s="0" t="n">
        <v>68007.5068555862</v>
      </c>
      <c r="Q29" s="0" t="n">
        <v>65967.2816499186</v>
      </c>
    </row>
    <row r="30" customFormat="false" ht="12.8" hidden="false" customHeight="false" outlineLevel="0" collapsed="false">
      <c r="A30" s="0" t="n">
        <v>77</v>
      </c>
      <c r="B30" s="0" t="n">
        <v>19985961.1722085</v>
      </c>
      <c r="C30" s="0" t="n">
        <v>19189571.6211396</v>
      </c>
      <c r="D30" s="0" t="n">
        <v>20015099.3323497</v>
      </c>
      <c r="E30" s="0" t="n">
        <v>19216407.955829</v>
      </c>
      <c r="F30" s="0" t="n">
        <v>15212419.0735498</v>
      </c>
      <c r="G30" s="0" t="n">
        <v>3977152.54758975</v>
      </c>
      <c r="H30" s="0" t="n">
        <v>15296787.1197099</v>
      </c>
      <c r="I30" s="0" t="n">
        <v>3919620.83611909</v>
      </c>
      <c r="J30" s="0" t="n">
        <v>447184.131092813</v>
      </c>
      <c r="K30" s="0" t="n">
        <v>433768.607160029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20590949.1335462</v>
      </c>
      <c r="C31" s="0" t="n">
        <v>19769483.3481529</v>
      </c>
      <c r="D31" s="0" t="n">
        <v>20622456.769471</v>
      </c>
      <c r="E31" s="0" t="n">
        <v>19798557.4231105</v>
      </c>
      <c r="F31" s="0" t="n">
        <v>15620778.6204763</v>
      </c>
      <c r="G31" s="0" t="n">
        <v>4148704.72767655</v>
      </c>
      <c r="H31" s="0" t="n">
        <v>15708201.130525</v>
      </c>
      <c r="I31" s="0" t="n">
        <v>4090356.29258541</v>
      </c>
      <c r="J31" s="0" t="n">
        <v>480276.015655783</v>
      </c>
      <c r="K31" s="0" t="n">
        <v>465867.73518611</v>
      </c>
      <c r="L31" s="0" t="n">
        <v>3434598.73051477</v>
      </c>
      <c r="M31" s="0" t="n">
        <v>3240302.42017415</v>
      </c>
      <c r="N31" s="0" t="n">
        <v>3439808.64016963</v>
      </c>
      <c r="O31" s="0" t="n">
        <v>3245183.07585383</v>
      </c>
      <c r="P31" s="0" t="n">
        <v>80046.0026092972</v>
      </c>
      <c r="Q31" s="0" t="n">
        <v>77644.6225310183</v>
      </c>
    </row>
    <row r="32" customFormat="false" ht="12.8" hidden="false" customHeight="false" outlineLevel="0" collapsed="false">
      <c r="A32" s="0" t="n">
        <v>79</v>
      </c>
      <c r="B32" s="0" t="n">
        <v>21176640.9071897</v>
      </c>
      <c r="C32" s="0" t="n">
        <v>20329664.4962646</v>
      </c>
      <c r="D32" s="0" t="n">
        <v>21213119.7821336</v>
      </c>
      <c r="E32" s="0" t="n">
        <v>20363449.7988421</v>
      </c>
      <c r="F32" s="0" t="n">
        <v>16018458.6750613</v>
      </c>
      <c r="G32" s="0" t="n">
        <v>4311205.82120322</v>
      </c>
      <c r="H32" s="0" t="n">
        <v>16110369.9572537</v>
      </c>
      <c r="I32" s="0" t="n">
        <v>4253079.84158838</v>
      </c>
      <c r="J32" s="0" t="n">
        <v>525719.752457899</v>
      </c>
      <c r="K32" s="0" t="n">
        <v>509948.159884162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21787032.7169949</v>
      </c>
      <c r="C33" s="0" t="n">
        <v>20914185.0310379</v>
      </c>
      <c r="D33" s="0" t="n">
        <v>21825378.7691174</v>
      </c>
      <c r="E33" s="0" t="n">
        <v>20949711.9248059</v>
      </c>
      <c r="F33" s="0" t="n">
        <v>16430015.2910078</v>
      </c>
      <c r="G33" s="0" t="n">
        <v>4484169.74003011</v>
      </c>
      <c r="H33" s="0" t="n">
        <v>16525133.7608146</v>
      </c>
      <c r="I33" s="0" t="n">
        <v>4424578.16399132</v>
      </c>
      <c r="J33" s="0" t="n">
        <v>558123.908877813</v>
      </c>
      <c r="K33" s="0" t="n">
        <v>541380.191611478</v>
      </c>
      <c r="L33" s="0" t="n">
        <v>3634141.22315171</v>
      </c>
      <c r="M33" s="0" t="n">
        <v>3428066.82862591</v>
      </c>
      <c r="N33" s="0" t="n">
        <v>3640497.99972862</v>
      </c>
      <c r="O33" s="0" t="n">
        <v>3434033.63081406</v>
      </c>
      <c r="P33" s="0" t="n">
        <v>93020.6514796354</v>
      </c>
      <c r="Q33" s="0" t="n">
        <v>90230.0319352464</v>
      </c>
    </row>
    <row r="34" customFormat="false" ht="12.8" hidden="false" customHeight="false" outlineLevel="0" collapsed="false">
      <c r="A34" s="0" t="n">
        <v>81</v>
      </c>
      <c r="B34" s="0" t="n">
        <v>22310358.7332085</v>
      </c>
      <c r="C34" s="0" t="n">
        <v>21415341.6519325</v>
      </c>
      <c r="D34" s="0" t="n">
        <v>22350358.600771</v>
      </c>
      <c r="E34" s="0" t="n">
        <v>21452412.3211317</v>
      </c>
      <c r="F34" s="0" t="n">
        <v>16780922.193596</v>
      </c>
      <c r="G34" s="0" t="n">
        <v>4634419.45833652</v>
      </c>
      <c r="H34" s="0" t="n">
        <v>16878827.2222877</v>
      </c>
      <c r="I34" s="0" t="n">
        <v>4573585.09884408</v>
      </c>
      <c r="J34" s="0" t="n">
        <v>598239.366200691</v>
      </c>
      <c r="K34" s="0" t="n">
        <v>580292.18521467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22890323.7050734</v>
      </c>
      <c r="C35" s="0" t="n">
        <v>21968833.1088262</v>
      </c>
      <c r="D35" s="0" t="n">
        <v>22933006.3213376</v>
      </c>
      <c r="E35" s="0" t="n">
        <v>22008444.6402452</v>
      </c>
      <c r="F35" s="0" t="n">
        <v>17119713.461213</v>
      </c>
      <c r="G35" s="0" t="n">
        <v>4849119.64761317</v>
      </c>
      <c r="H35" s="0" t="n">
        <v>17220399.032232</v>
      </c>
      <c r="I35" s="0" t="n">
        <v>4788045.60801328</v>
      </c>
      <c r="J35" s="0" t="n">
        <v>616881.885774585</v>
      </c>
      <c r="K35" s="0" t="n">
        <v>598375.429201347</v>
      </c>
      <c r="L35" s="0" t="n">
        <v>3817844.31028481</v>
      </c>
      <c r="M35" s="0" t="n">
        <v>3600671.97446851</v>
      </c>
      <c r="N35" s="0" t="n">
        <v>3824925.38345668</v>
      </c>
      <c r="O35" s="0" t="n">
        <v>3607322.54909008</v>
      </c>
      <c r="P35" s="0" t="n">
        <v>102813.647629097</v>
      </c>
      <c r="Q35" s="0" t="n">
        <v>99729.2382002245</v>
      </c>
    </row>
    <row r="36" customFormat="false" ht="12.8" hidden="false" customHeight="false" outlineLevel="0" collapsed="false">
      <c r="A36" s="0" t="n">
        <v>83</v>
      </c>
      <c r="B36" s="0" t="n">
        <v>23268751.3126502</v>
      </c>
      <c r="C36" s="0" t="n">
        <v>22330514.4574791</v>
      </c>
      <c r="D36" s="0" t="n">
        <v>23311643.8220049</v>
      </c>
      <c r="E36" s="0" t="n">
        <v>22370320.2731452</v>
      </c>
      <c r="F36" s="0" t="n">
        <v>17315762.2127599</v>
      </c>
      <c r="G36" s="0" t="n">
        <v>5014752.24471924</v>
      </c>
      <c r="H36" s="0" t="n">
        <v>17417425.4418753</v>
      </c>
      <c r="I36" s="0" t="n">
        <v>4952894.8312698</v>
      </c>
      <c r="J36" s="0" t="n">
        <v>641376.305841337</v>
      </c>
      <c r="K36" s="0" t="n">
        <v>622135.016666097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23780264.3495109</v>
      </c>
      <c r="C37" s="0" t="n">
        <v>22819601.0392609</v>
      </c>
      <c r="D37" s="0" t="n">
        <v>23826635.0780236</v>
      </c>
      <c r="E37" s="0" t="n">
        <v>22862691.0152147</v>
      </c>
      <c r="F37" s="0" t="n">
        <v>17635063.6640445</v>
      </c>
      <c r="G37" s="0" t="n">
        <v>5184537.37521642</v>
      </c>
      <c r="H37" s="0" t="n">
        <v>17740209.2402368</v>
      </c>
      <c r="I37" s="0" t="n">
        <v>5122481.77497787</v>
      </c>
      <c r="J37" s="0" t="n">
        <v>672551.273420361</v>
      </c>
      <c r="K37" s="0" t="n">
        <v>652374.73521775</v>
      </c>
      <c r="L37" s="0" t="n">
        <v>3964754.84368771</v>
      </c>
      <c r="M37" s="0" t="n">
        <v>3738282.36461234</v>
      </c>
      <c r="N37" s="0" t="n">
        <v>3972454.42062548</v>
      </c>
      <c r="O37" s="0" t="n">
        <v>3745518.83066388</v>
      </c>
      <c r="P37" s="0" t="n">
        <v>112091.878903394</v>
      </c>
      <c r="Q37" s="0" t="n">
        <v>108729.122536292</v>
      </c>
    </row>
    <row r="38" customFormat="false" ht="12.8" hidden="false" customHeight="false" outlineLevel="0" collapsed="false">
      <c r="A38" s="0" t="n">
        <v>85</v>
      </c>
      <c r="B38" s="0" t="n">
        <v>24140970.6603035</v>
      </c>
      <c r="C38" s="0" t="n">
        <v>23164380.4770418</v>
      </c>
      <c r="D38" s="0" t="n">
        <v>24187710.9283605</v>
      </c>
      <c r="E38" s="0" t="n">
        <v>23207810.7151741</v>
      </c>
      <c r="F38" s="0" t="n">
        <v>17833118.4813538</v>
      </c>
      <c r="G38" s="0" t="n">
        <v>5331261.99568805</v>
      </c>
      <c r="H38" s="0" t="n">
        <v>17939488.7656267</v>
      </c>
      <c r="I38" s="0" t="n">
        <v>5268321.94954738</v>
      </c>
      <c r="J38" s="0" t="n">
        <v>714451.277811311</v>
      </c>
      <c r="K38" s="0" t="n">
        <v>693017.739476972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24559748.7771446</v>
      </c>
      <c r="C39" s="0" t="n">
        <v>23564657.0877028</v>
      </c>
      <c r="D39" s="0" t="n">
        <v>24608968.9081587</v>
      </c>
      <c r="E39" s="0" t="n">
        <v>23610411.5776394</v>
      </c>
      <c r="F39" s="0" t="n">
        <v>18099343.1905004</v>
      </c>
      <c r="G39" s="0" t="n">
        <v>5465313.89720242</v>
      </c>
      <c r="H39" s="0" t="n">
        <v>18208886.6236383</v>
      </c>
      <c r="I39" s="0" t="n">
        <v>5401524.95400106</v>
      </c>
      <c r="J39" s="0" t="n">
        <v>760402.2801036</v>
      </c>
      <c r="K39" s="0" t="n">
        <v>737590.211700492</v>
      </c>
      <c r="L39" s="0" t="n">
        <v>4095288.98128487</v>
      </c>
      <c r="M39" s="0" t="n">
        <v>3861041.39527793</v>
      </c>
      <c r="N39" s="0" t="n">
        <v>4103462.65202322</v>
      </c>
      <c r="O39" s="0" t="n">
        <v>3868723.47776354</v>
      </c>
      <c r="P39" s="0" t="n">
        <v>126733.7133506</v>
      </c>
      <c r="Q39" s="0" t="n">
        <v>122931.701950082</v>
      </c>
    </row>
    <row r="40" customFormat="false" ht="12.8" hidden="false" customHeight="false" outlineLevel="0" collapsed="false">
      <c r="A40" s="0" t="n">
        <v>87</v>
      </c>
      <c r="B40" s="0" t="n">
        <v>24895608.7063065</v>
      </c>
      <c r="C40" s="0" t="n">
        <v>23885281.4860344</v>
      </c>
      <c r="D40" s="0" t="n">
        <v>24946900.4361078</v>
      </c>
      <c r="E40" s="0" t="n">
        <v>23932977.3666771</v>
      </c>
      <c r="F40" s="0" t="n">
        <v>18334961.0011214</v>
      </c>
      <c r="G40" s="0" t="n">
        <v>5550320.48491296</v>
      </c>
      <c r="H40" s="0" t="n">
        <v>18447181.800551</v>
      </c>
      <c r="I40" s="0" t="n">
        <v>5485795.5661261</v>
      </c>
      <c r="J40" s="0" t="n">
        <v>789611.164191698</v>
      </c>
      <c r="K40" s="0" t="n">
        <v>765922.829265947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25353077.0344911</v>
      </c>
      <c r="C41" s="0" t="n">
        <v>24322828.6689825</v>
      </c>
      <c r="D41" s="0" t="n">
        <v>25435746.8630314</v>
      </c>
      <c r="E41" s="0" t="n">
        <v>24400146.4144553</v>
      </c>
      <c r="F41" s="0" t="n">
        <v>18665084.0661065</v>
      </c>
      <c r="G41" s="0" t="n">
        <v>5657744.602876</v>
      </c>
      <c r="H41" s="0" t="n">
        <v>18781200.9256411</v>
      </c>
      <c r="I41" s="0" t="n">
        <v>5618945.48881427</v>
      </c>
      <c r="J41" s="0" t="n">
        <v>892596.91981366</v>
      </c>
      <c r="K41" s="0" t="n">
        <v>865819.01221925</v>
      </c>
      <c r="L41" s="0" t="n">
        <v>4227431.1381721</v>
      </c>
      <c r="M41" s="0" t="n">
        <v>3985712.44485603</v>
      </c>
      <c r="N41" s="0" t="n">
        <v>4241175.01382842</v>
      </c>
      <c r="O41" s="0" t="n">
        <v>3998626.55675381</v>
      </c>
      <c r="P41" s="0" t="n">
        <v>148766.153302277</v>
      </c>
      <c r="Q41" s="0" t="n">
        <v>144303.168703208</v>
      </c>
    </row>
    <row r="42" customFormat="false" ht="12.8" hidden="false" customHeight="false" outlineLevel="0" collapsed="false">
      <c r="A42" s="0" t="n">
        <v>89</v>
      </c>
      <c r="B42" s="0" t="n">
        <v>25688876.0099236</v>
      </c>
      <c r="C42" s="0" t="n">
        <v>24643536.129936</v>
      </c>
      <c r="D42" s="0" t="n">
        <v>25773898.262575</v>
      </c>
      <c r="E42" s="0" t="n">
        <v>24723061.3741362</v>
      </c>
      <c r="F42" s="0" t="n">
        <v>18876274.9861696</v>
      </c>
      <c r="G42" s="0" t="n">
        <v>5767261.14376638</v>
      </c>
      <c r="H42" s="0" t="n">
        <v>18994946.5291467</v>
      </c>
      <c r="I42" s="0" t="n">
        <v>5728114.84498957</v>
      </c>
      <c r="J42" s="0" t="n">
        <v>986418.508239452</v>
      </c>
      <c r="K42" s="0" t="n">
        <v>956825.952992269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26029262.6271087</v>
      </c>
      <c r="C43" s="0" t="n">
        <v>24969143.9579078</v>
      </c>
      <c r="D43" s="0" t="n">
        <v>26124505.4898154</v>
      </c>
      <c r="E43" s="0" t="n">
        <v>25058419.2183604</v>
      </c>
      <c r="F43" s="0" t="n">
        <v>19069243.349091</v>
      </c>
      <c r="G43" s="0" t="n">
        <v>5899900.60881686</v>
      </c>
      <c r="H43" s="0" t="n">
        <v>19189621.2551863</v>
      </c>
      <c r="I43" s="0" t="n">
        <v>5868797.96317414</v>
      </c>
      <c r="J43" s="0" t="n">
        <v>1107015.36965097</v>
      </c>
      <c r="K43" s="0" t="n">
        <v>1073804.90856144</v>
      </c>
      <c r="L43" s="0" t="n">
        <v>4340899.07942329</v>
      </c>
      <c r="M43" s="0" t="n">
        <v>4093403.05432894</v>
      </c>
      <c r="N43" s="0" t="n">
        <v>4356733.11928777</v>
      </c>
      <c r="O43" s="0" t="n">
        <v>4108277.1879098</v>
      </c>
      <c r="P43" s="0" t="n">
        <v>184502.561608495</v>
      </c>
      <c r="Q43" s="0" t="n">
        <v>178967.48476024</v>
      </c>
    </row>
    <row r="44" customFormat="false" ht="12.8" hidden="false" customHeight="false" outlineLevel="0" collapsed="false">
      <c r="A44" s="0" t="n">
        <v>91</v>
      </c>
      <c r="B44" s="0" t="n">
        <v>26464102.4791416</v>
      </c>
      <c r="C44" s="0" t="n">
        <v>25385191.2994992</v>
      </c>
      <c r="D44" s="0" t="n">
        <v>26559828.4741753</v>
      </c>
      <c r="E44" s="0" t="n">
        <v>25474924.925501</v>
      </c>
      <c r="F44" s="0" t="n">
        <v>19380918.2981941</v>
      </c>
      <c r="G44" s="0" t="n">
        <v>6004273.00130506</v>
      </c>
      <c r="H44" s="0" t="n">
        <v>19501820.2483107</v>
      </c>
      <c r="I44" s="0" t="n">
        <v>5973104.67719033</v>
      </c>
      <c r="J44" s="0" t="n">
        <v>1236669.6467178</v>
      </c>
      <c r="K44" s="0" t="n">
        <v>1199569.55731626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26762817.0869236</v>
      </c>
      <c r="C45" s="0" t="n">
        <v>25670304.7028567</v>
      </c>
      <c r="D45" s="0" t="n">
        <v>26858297.4226492</v>
      </c>
      <c r="E45" s="0" t="n">
        <v>25759798.5205993</v>
      </c>
      <c r="F45" s="0" t="n">
        <v>19584219.4912657</v>
      </c>
      <c r="G45" s="0" t="n">
        <v>6086085.21159101</v>
      </c>
      <c r="H45" s="0" t="n">
        <v>19706137.6773115</v>
      </c>
      <c r="I45" s="0" t="n">
        <v>6053660.84328779</v>
      </c>
      <c r="J45" s="0" t="n">
        <v>1308922.86366487</v>
      </c>
      <c r="K45" s="0" t="n">
        <v>1269655.17775492</v>
      </c>
      <c r="L45" s="0" t="n">
        <v>4462504.39497904</v>
      </c>
      <c r="M45" s="0" t="n">
        <v>4208435.39184252</v>
      </c>
      <c r="N45" s="0" t="n">
        <v>4478381.98266235</v>
      </c>
      <c r="O45" s="0" t="n">
        <v>4223354.79858038</v>
      </c>
      <c r="P45" s="0" t="n">
        <v>218153.810610811</v>
      </c>
      <c r="Q45" s="0" t="n">
        <v>211609.196292487</v>
      </c>
    </row>
    <row r="46" customFormat="false" ht="12.8" hidden="false" customHeight="false" outlineLevel="0" collapsed="false">
      <c r="A46" s="0" t="n">
        <v>93</v>
      </c>
      <c r="B46" s="0" t="n">
        <v>27309613.5161196</v>
      </c>
      <c r="C46" s="0" t="n">
        <v>26193818.0659134</v>
      </c>
      <c r="D46" s="0" t="n">
        <v>27408016.3017107</v>
      </c>
      <c r="E46" s="0" t="n">
        <v>26286055.4315438</v>
      </c>
      <c r="F46" s="0" t="n">
        <v>19982930.8653172</v>
      </c>
      <c r="G46" s="0" t="n">
        <v>6210887.20059613</v>
      </c>
      <c r="H46" s="0" t="n">
        <v>20108040.0349064</v>
      </c>
      <c r="I46" s="0" t="n">
        <v>6178015.39663733</v>
      </c>
      <c r="J46" s="0" t="n">
        <v>1430950.61049323</v>
      </c>
      <c r="K46" s="0" t="n">
        <v>1388022.09217843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27887002.5651429</v>
      </c>
      <c r="C47" s="0" t="n">
        <v>26746398.9497381</v>
      </c>
      <c r="D47" s="0" t="n">
        <v>27986977.9963557</v>
      </c>
      <c r="E47" s="0" t="n">
        <v>26840109.3217407</v>
      </c>
      <c r="F47" s="0" t="n">
        <v>20366581.0483408</v>
      </c>
      <c r="G47" s="0" t="n">
        <v>6379817.9013973</v>
      </c>
      <c r="H47" s="0" t="n">
        <v>20493738.8022536</v>
      </c>
      <c r="I47" s="0" t="n">
        <v>6346370.51948717</v>
      </c>
      <c r="J47" s="0" t="n">
        <v>1538813.08714882</v>
      </c>
      <c r="K47" s="0" t="n">
        <v>1492648.69453436</v>
      </c>
      <c r="L47" s="0" t="n">
        <v>4649717.25402887</v>
      </c>
      <c r="M47" s="0" t="n">
        <v>4385622.7917785</v>
      </c>
      <c r="N47" s="0" t="n">
        <v>4666342.76036522</v>
      </c>
      <c r="O47" s="0" t="n">
        <v>4401244.90970792</v>
      </c>
      <c r="P47" s="0" t="n">
        <v>256468.847858137</v>
      </c>
      <c r="Q47" s="0" t="n">
        <v>248774.782422393</v>
      </c>
    </row>
    <row r="48" customFormat="false" ht="12.8" hidden="false" customHeight="false" outlineLevel="0" collapsed="false">
      <c r="A48" s="0" t="n">
        <v>95</v>
      </c>
      <c r="B48" s="0" t="n">
        <v>28446686.0520188</v>
      </c>
      <c r="C48" s="0" t="n">
        <v>27282067.6920756</v>
      </c>
      <c r="D48" s="0" t="n">
        <v>28550837.0085369</v>
      </c>
      <c r="E48" s="0" t="n">
        <v>27379722.8068487</v>
      </c>
      <c r="F48" s="0" t="n">
        <v>20729158.6269293</v>
      </c>
      <c r="G48" s="0" t="n">
        <v>6552909.06514627</v>
      </c>
      <c r="H48" s="0" t="n">
        <v>20859196.5887297</v>
      </c>
      <c r="I48" s="0" t="n">
        <v>6520526.21811902</v>
      </c>
      <c r="J48" s="0" t="n">
        <v>1585538.85136811</v>
      </c>
      <c r="K48" s="0" t="n">
        <v>1537972.68582707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28976242.3756613</v>
      </c>
      <c r="C49" s="0" t="n">
        <v>27789246.9787924</v>
      </c>
      <c r="D49" s="0" t="n">
        <v>29083055.2131353</v>
      </c>
      <c r="E49" s="0" t="n">
        <v>27889412.1115271</v>
      </c>
      <c r="F49" s="0" t="n">
        <v>21077740.3957757</v>
      </c>
      <c r="G49" s="0" t="n">
        <v>6711506.58301675</v>
      </c>
      <c r="H49" s="0" t="n">
        <v>21210616.7391181</v>
      </c>
      <c r="I49" s="0" t="n">
        <v>6678795.37240901</v>
      </c>
      <c r="J49" s="0" t="n">
        <v>1647959.47515789</v>
      </c>
      <c r="K49" s="0" t="n">
        <v>1598520.69090315</v>
      </c>
      <c r="L49" s="0" t="n">
        <v>4829514.69295556</v>
      </c>
      <c r="M49" s="0" t="n">
        <v>4554919.48489257</v>
      </c>
      <c r="N49" s="0" t="n">
        <v>4847279.99533724</v>
      </c>
      <c r="O49" s="0" t="n">
        <v>4571613.70965261</v>
      </c>
      <c r="P49" s="0" t="n">
        <v>274659.912526314</v>
      </c>
      <c r="Q49" s="0" t="n">
        <v>266420.115150525</v>
      </c>
    </row>
    <row r="50" customFormat="false" ht="12.8" hidden="false" customHeight="false" outlineLevel="0" collapsed="false">
      <c r="A50" s="0" t="n">
        <v>97</v>
      </c>
      <c r="B50" s="0" t="n">
        <v>29309198.5124736</v>
      </c>
      <c r="C50" s="0" t="n">
        <v>28107525.9955826</v>
      </c>
      <c r="D50" s="0" t="n">
        <v>29418580.6306752</v>
      </c>
      <c r="E50" s="0" t="n">
        <v>28210105.8521983</v>
      </c>
      <c r="F50" s="0" t="n">
        <v>21280288.2105813</v>
      </c>
      <c r="G50" s="0" t="n">
        <v>6827237.78500136</v>
      </c>
      <c r="H50" s="0" t="n">
        <v>21415847.353141</v>
      </c>
      <c r="I50" s="0" t="n">
        <v>6794258.4990573</v>
      </c>
      <c r="J50" s="0" t="n">
        <v>1733885.90457488</v>
      </c>
      <c r="K50" s="0" t="n">
        <v>1681869.32743763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29751375.1612329</v>
      </c>
      <c r="C51" s="0" t="n">
        <v>28530968.4838874</v>
      </c>
      <c r="D51" s="0" t="n">
        <v>29862827.3604397</v>
      </c>
      <c r="E51" s="0" t="n">
        <v>28635503.2876936</v>
      </c>
      <c r="F51" s="0" t="n">
        <v>21521972.3445254</v>
      </c>
      <c r="G51" s="0" t="n">
        <v>7008996.13936195</v>
      </c>
      <c r="H51" s="0" t="n">
        <v>21658908.6550892</v>
      </c>
      <c r="I51" s="0" t="n">
        <v>6976594.63260436</v>
      </c>
      <c r="J51" s="0" t="n">
        <v>1858801.32127429</v>
      </c>
      <c r="K51" s="0" t="n">
        <v>1803037.28163607</v>
      </c>
      <c r="L51" s="0" t="n">
        <v>4957800.7723737</v>
      </c>
      <c r="M51" s="0" t="n">
        <v>4676457.61478671</v>
      </c>
      <c r="N51" s="0" t="n">
        <v>4976338.21208084</v>
      </c>
      <c r="O51" s="0" t="n">
        <v>4693877.01219576</v>
      </c>
      <c r="P51" s="0" t="n">
        <v>309800.220212382</v>
      </c>
      <c r="Q51" s="0" t="n">
        <v>300506.213606011</v>
      </c>
    </row>
    <row r="52" customFormat="false" ht="12.8" hidden="false" customHeight="false" outlineLevel="0" collapsed="false">
      <c r="A52" s="0" t="n">
        <v>99</v>
      </c>
      <c r="B52" s="0" t="n">
        <v>30147030.4088567</v>
      </c>
      <c r="C52" s="0" t="n">
        <v>28909626.4791093</v>
      </c>
      <c r="D52" s="0" t="n">
        <v>30258341.5092732</v>
      </c>
      <c r="E52" s="0" t="n">
        <v>29014026.2954209</v>
      </c>
      <c r="F52" s="0" t="n">
        <v>21782290.8078437</v>
      </c>
      <c r="G52" s="0" t="n">
        <v>7127335.67126553</v>
      </c>
      <c r="H52" s="0" t="n">
        <v>21919408.0336747</v>
      </c>
      <c r="I52" s="0" t="n">
        <v>7094618.26174623</v>
      </c>
      <c r="J52" s="0" t="n">
        <v>1970953.3023964</v>
      </c>
      <c r="K52" s="0" t="n">
        <v>1911824.70332451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30477524.1608106</v>
      </c>
      <c r="C53" s="0" t="n">
        <v>29225396.8055463</v>
      </c>
      <c r="D53" s="0" t="n">
        <v>30590135.2217874</v>
      </c>
      <c r="E53" s="0" t="n">
        <v>29331017.6700031</v>
      </c>
      <c r="F53" s="0" t="n">
        <v>21946452.4921905</v>
      </c>
      <c r="G53" s="0" t="n">
        <v>7278944.3133558</v>
      </c>
      <c r="H53" s="0" t="n">
        <v>22085072.0972618</v>
      </c>
      <c r="I53" s="0" t="n">
        <v>7245945.57274131</v>
      </c>
      <c r="J53" s="0" t="n">
        <v>2044168.64947638</v>
      </c>
      <c r="K53" s="0" t="n">
        <v>1982843.58999209</v>
      </c>
      <c r="L53" s="0" t="n">
        <v>5079087.5471303</v>
      </c>
      <c r="M53" s="0" t="n">
        <v>4791471.29845867</v>
      </c>
      <c r="N53" s="0" t="n">
        <v>5097817.60279989</v>
      </c>
      <c r="O53" s="0" t="n">
        <v>4809071.57245575</v>
      </c>
      <c r="P53" s="0" t="n">
        <v>340694.77491273</v>
      </c>
      <c r="Q53" s="0" t="n">
        <v>330473.931665348</v>
      </c>
    </row>
    <row r="54" customFormat="false" ht="12.8" hidden="false" customHeight="false" outlineLevel="0" collapsed="false">
      <c r="A54" s="0" t="n">
        <v>101</v>
      </c>
      <c r="B54" s="0" t="n">
        <v>30804734.6838078</v>
      </c>
      <c r="C54" s="0" t="n">
        <v>29538389.9775169</v>
      </c>
      <c r="D54" s="0" t="n">
        <v>30920059.3638518</v>
      </c>
      <c r="E54" s="0" t="n">
        <v>29646589.5883267</v>
      </c>
      <c r="F54" s="0" t="n">
        <v>22136911.5322696</v>
      </c>
      <c r="G54" s="0" t="n">
        <v>7401478.44524734</v>
      </c>
      <c r="H54" s="0" t="n">
        <v>22277391.0449863</v>
      </c>
      <c r="I54" s="0" t="n">
        <v>7369198.54334041</v>
      </c>
      <c r="J54" s="0" t="n">
        <v>2182576.38134071</v>
      </c>
      <c r="K54" s="0" t="n">
        <v>2117099.08990049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31050524.61438</v>
      </c>
      <c r="C55" s="0" t="n">
        <v>29773995.4809695</v>
      </c>
      <c r="D55" s="0" t="n">
        <v>31168779.2961661</v>
      </c>
      <c r="E55" s="0" t="n">
        <v>29884991.7875603</v>
      </c>
      <c r="F55" s="0" t="n">
        <v>22317605.9608724</v>
      </c>
      <c r="G55" s="0" t="n">
        <v>7456389.52009704</v>
      </c>
      <c r="H55" s="0" t="n">
        <v>22459159.6839666</v>
      </c>
      <c r="I55" s="0" t="n">
        <v>7425832.10359365</v>
      </c>
      <c r="J55" s="0" t="n">
        <v>2252998.08154813</v>
      </c>
      <c r="K55" s="0" t="n">
        <v>2185408.13910169</v>
      </c>
      <c r="L55" s="0" t="n">
        <v>5172525.76724923</v>
      </c>
      <c r="M55" s="0" t="n">
        <v>4879647.48878894</v>
      </c>
      <c r="N55" s="0" t="n">
        <v>5192204.80836691</v>
      </c>
      <c r="O55" s="0" t="n">
        <v>4898147.7746124</v>
      </c>
      <c r="P55" s="0" t="n">
        <v>375499.680258022</v>
      </c>
      <c r="Q55" s="0" t="n">
        <v>364234.689850282</v>
      </c>
    </row>
    <row r="56" customFormat="false" ht="12.8" hidden="false" customHeight="false" outlineLevel="0" collapsed="false">
      <c r="A56" s="0" t="n">
        <v>103</v>
      </c>
      <c r="B56" s="0" t="n">
        <v>31405735.8902832</v>
      </c>
      <c r="C56" s="0" t="n">
        <v>30114003.6666414</v>
      </c>
      <c r="D56" s="0" t="n">
        <v>31521841.340119</v>
      </c>
      <c r="E56" s="0" t="n">
        <v>30222978.6472179</v>
      </c>
      <c r="F56" s="0" t="n">
        <v>22519417.0792862</v>
      </c>
      <c r="G56" s="0" t="n">
        <v>7594586.58735522</v>
      </c>
      <c r="H56" s="0" t="n">
        <v>22659734.6514321</v>
      </c>
      <c r="I56" s="0" t="n">
        <v>7563243.99578583</v>
      </c>
      <c r="J56" s="0" t="n">
        <v>2357382.66841452</v>
      </c>
      <c r="K56" s="0" t="n">
        <v>2286661.18836208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31847995.2273487</v>
      </c>
      <c r="C57" s="0" t="n">
        <v>30537534.9352327</v>
      </c>
      <c r="D57" s="0" t="n">
        <v>31966504.8886619</v>
      </c>
      <c r="E57" s="0" t="n">
        <v>30648762.678228</v>
      </c>
      <c r="F57" s="0" t="n">
        <v>22827612.4586331</v>
      </c>
      <c r="G57" s="0" t="n">
        <v>7709922.4765995</v>
      </c>
      <c r="H57" s="0" t="n">
        <v>22970404.367108</v>
      </c>
      <c r="I57" s="0" t="n">
        <v>7678358.31112</v>
      </c>
      <c r="J57" s="0" t="n">
        <v>2494756.9791724</v>
      </c>
      <c r="K57" s="0" t="n">
        <v>2419914.26979722</v>
      </c>
      <c r="L57" s="0" t="n">
        <v>5307294.15782102</v>
      </c>
      <c r="M57" s="0" t="n">
        <v>5007996.38542569</v>
      </c>
      <c r="N57" s="0" t="n">
        <v>5327047.74849673</v>
      </c>
      <c r="O57" s="0" t="n">
        <v>5026566.74526453</v>
      </c>
      <c r="P57" s="0" t="n">
        <v>415792.829862066</v>
      </c>
      <c r="Q57" s="0" t="n">
        <v>403319.044966204</v>
      </c>
    </row>
    <row r="58" customFormat="false" ht="12.8" hidden="false" customHeight="false" outlineLevel="0" collapsed="false">
      <c r="A58" s="0" t="n">
        <v>105</v>
      </c>
      <c r="B58" s="0" t="n">
        <v>32128349.4178509</v>
      </c>
      <c r="C58" s="0" t="n">
        <v>30806402.4251858</v>
      </c>
      <c r="D58" s="0" t="n">
        <v>32247428.7063343</v>
      </c>
      <c r="E58" s="0" t="n">
        <v>30918164.7465653</v>
      </c>
      <c r="F58" s="0" t="n">
        <v>22979667.0436352</v>
      </c>
      <c r="G58" s="0" t="n">
        <v>7826735.38155059</v>
      </c>
      <c r="H58" s="0" t="n">
        <v>23123173.5513162</v>
      </c>
      <c r="I58" s="0" t="n">
        <v>7794991.19524913</v>
      </c>
      <c r="J58" s="0" t="n">
        <v>2574647.48376819</v>
      </c>
      <c r="K58" s="0" t="n">
        <v>2497408.05925514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32325460.0832133</v>
      </c>
      <c r="C59" s="0" t="n">
        <v>30995246.0954685</v>
      </c>
      <c r="D59" s="0" t="n">
        <v>32444626.323805</v>
      </c>
      <c r="E59" s="0" t="n">
        <v>31107089.3506432</v>
      </c>
      <c r="F59" s="0" t="n">
        <v>23100009.8148615</v>
      </c>
      <c r="G59" s="0" t="n">
        <v>7895236.28060691</v>
      </c>
      <c r="H59" s="0" t="n">
        <v>23243744.9425908</v>
      </c>
      <c r="I59" s="0" t="n">
        <v>7863344.40805234</v>
      </c>
      <c r="J59" s="0" t="n">
        <v>2686662.95912135</v>
      </c>
      <c r="K59" s="0" t="n">
        <v>2606063.07034771</v>
      </c>
      <c r="L59" s="0" t="n">
        <v>5387523.06021609</v>
      </c>
      <c r="M59" s="0" t="n">
        <v>5084476.03447307</v>
      </c>
      <c r="N59" s="0" t="n">
        <v>5407386.12053966</v>
      </c>
      <c r="O59" s="0" t="n">
        <v>5103149.46087707</v>
      </c>
      <c r="P59" s="0" t="n">
        <v>447777.159853559</v>
      </c>
      <c r="Q59" s="0" t="n">
        <v>434343.845057952</v>
      </c>
    </row>
    <row r="60" customFormat="false" ht="12.8" hidden="false" customHeight="false" outlineLevel="0" collapsed="false">
      <c r="A60" s="0" t="n">
        <v>107</v>
      </c>
      <c r="B60" s="0" t="n">
        <v>32622978.0005788</v>
      </c>
      <c r="C60" s="0" t="n">
        <v>31279708.5529755</v>
      </c>
      <c r="D60" s="0" t="n">
        <v>32742616.266419</v>
      </c>
      <c r="E60" s="0" t="n">
        <v>31391994.7378456</v>
      </c>
      <c r="F60" s="0" t="n">
        <v>23298141.1833101</v>
      </c>
      <c r="G60" s="0" t="n">
        <v>7981567.36966537</v>
      </c>
      <c r="H60" s="0" t="n">
        <v>23442467.3829555</v>
      </c>
      <c r="I60" s="0" t="n">
        <v>7949527.35489002</v>
      </c>
      <c r="J60" s="0" t="n">
        <v>2771547.20276667</v>
      </c>
      <c r="K60" s="0" t="n">
        <v>2688400.78668367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32843551.4085454</v>
      </c>
      <c r="C61" s="0" t="n">
        <v>31490362.31361</v>
      </c>
      <c r="D61" s="0" t="n">
        <v>32996043.2623469</v>
      </c>
      <c r="E61" s="0" t="n">
        <v>31633678.5864017</v>
      </c>
      <c r="F61" s="0" t="n">
        <v>23434233.6028202</v>
      </c>
      <c r="G61" s="0" t="n">
        <v>8056128.71078981</v>
      </c>
      <c r="H61" s="0" t="n">
        <v>23578349.723783</v>
      </c>
      <c r="I61" s="0" t="n">
        <v>8055328.8626187</v>
      </c>
      <c r="J61" s="0" t="n">
        <v>2866073.89710358</v>
      </c>
      <c r="K61" s="0" t="n">
        <v>2780091.68019048</v>
      </c>
      <c r="L61" s="0" t="n">
        <v>5474323.12128516</v>
      </c>
      <c r="M61" s="0" t="n">
        <v>5167116.82819378</v>
      </c>
      <c r="N61" s="0" t="n">
        <v>5499733.81310266</v>
      </c>
      <c r="O61" s="0" t="n">
        <v>5190999.25289534</v>
      </c>
      <c r="P61" s="0" t="n">
        <v>477678.982850597</v>
      </c>
      <c r="Q61" s="0" t="n">
        <v>463348.613365079</v>
      </c>
    </row>
    <row r="62" customFormat="false" ht="12.8" hidden="false" customHeight="false" outlineLevel="0" collapsed="false">
      <c r="A62" s="0" t="n">
        <v>109</v>
      </c>
      <c r="B62" s="0" t="n">
        <v>33043808.3210641</v>
      </c>
      <c r="C62" s="0" t="n">
        <v>31682025.3714846</v>
      </c>
      <c r="D62" s="0" t="n">
        <v>33196688.6218538</v>
      </c>
      <c r="E62" s="0" t="n">
        <v>31825719.1468916</v>
      </c>
      <c r="F62" s="0" t="n">
        <v>23563564.958551</v>
      </c>
      <c r="G62" s="0" t="n">
        <v>8118460.41293358</v>
      </c>
      <c r="H62" s="0" t="n">
        <v>23707672.2863616</v>
      </c>
      <c r="I62" s="0" t="n">
        <v>8118046.86053003</v>
      </c>
      <c r="J62" s="0" t="n">
        <v>2928375.08144614</v>
      </c>
      <c r="K62" s="0" t="n">
        <v>2840523.82900275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33200001.8107281</v>
      </c>
      <c r="C63" s="0" t="n">
        <v>31832532.3295824</v>
      </c>
      <c r="D63" s="0" t="n">
        <v>33353393.0976707</v>
      </c>
      <c r="E63" s="0" t="n">
        <v>31976706.3800084</v>
      </c>
      <c r="F63" s="0" t="n">
        <v>23681365.5894451</v>
      </c>
      <c r="G63" s="0" t="n">
        <v>8151166.74013733</v>
      </c>
      <c r="H63" s="0" t="n">
        <v>23826015.0651504</v>
      </c>
      <c r="I63" s="0" t="n">
        <v>8150691.31485797</v>
      </c>
      <c r="J63" s="0" t="n">
        <v>3002026.67957224</v>
      </c>
      <c r="K63" s="0" t="n">
        <v>2911965.87918507</v>
      </c>
      <c r="L63" s="0" t="n">
        <v>5533699.07105213</v>
      </c>
      <c r="M63" s="0" t="n">
        <v>5223718.71582809</v>
      </c>
      <c r="N63" s="0" t="n">
        <v>5559261.85113993</v>
      </c>
      <c r="O63" s="0" t="n">
        <v>5247745.78908544</v>
      </c>
      <c r="P63" s="0" t="n">
        <v>500337.779928706</v>
      </c>
      <c r="Q63" s="0" t="n">
        <v>485327.646530845</v>
      </c>
    </row>
    <row r="64" customFormat="false" ht="12.8" hidden="false" customHeight="false" outlineLevel="0" collapsed="false">
      <c r="A64" s="0" t="n">
        <v>111</v>
      </c>
      <c r="B64" s="0" t="n">
        <v>33362598.0296863</v>
      </c>
      <c r="C64" s="0" t="n">
        <v>31988665.2579514</v>
      </c>
      <c r="D64" s="0" t="n">
        <v>33515205.3819805</v>
      </c>
      <c r="E64" s="0" t="n">
        <v>32132111.6407759</v>
      </c>
      <c r="F64" s="0" t="n">
        <v>23769348.150153</v>
      </c>
      <c r="G64" s="0" t="n">
        <v>8219317.10779833</v>
      </c>
      <c r="H64" s="0" t="n">
        <v>23912993.5230602</v>
      </c>
      <c r="I64" s="0" t="n">
        <v>8219118.11771573</v>
      </c>
      <c r="J64" s="0" t="n">
        <v>3092174.53259802</v>
      </c>
      <c r="K64" s="0" t="n">
        <v>2999409.29662008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33699654.3022982</v>
      </c>
      <c r="C65" s="0" t="n">
        <v>32312033.4127</v>
      </c>
      <c r="D65" s="0" t="n">
        <v>33854530.5184148</v>
      </c>
      <c r="E65" s="0" t="n">
        <v>32457612.5031673</v>
      </c>
      <c r="F65" s="0" t="n">
        <v>23997654.0658853</v>
      </c>
      <c r="G65" s="0" t="n">
        <v>8314379.34681475</v>
      </c>
      <c r="H65" s="0" t="n">
        <v>24143433.216471</v>
      </c>
      <c r="I65" s="0" t="n">
        <v>8314179.28669634</v>
      </c>
      <c r="J65" s="0" t="n">
        <v>3192796.80128854</v>
      </c>
      <c r="K65" s="0" t="n">
        <v>3097012.89724989</v>
      </c>
      <c r="L65" s="0" t="n">
        <v>5616307.82029277</v>
      </c>
      <c r="M65" s="0" t="n">
        <v>5302216.8835821</v>
      </c>
      <c r="N65" s="0" t="n">
        <v>5642119.72100534</v>
      </c>
      <c r="O65" s="0" t="n">
        <v>5326479.60062587</v>
      </c>
      <c r="P65" s="0" t="n">
        <v>532132.800214757</v>
      </c>
      <c r="Q65" s="0" t="n">
        <v>516168.816208314</v>
      </c>
    </row>
    <row r="66" customFormat="false" ht="12.8" hidden="false" customHeight="false" outlineLevel="0" collapsed="false">
      <c r="A66" s="0" t="n">
        <v>113</v>
      </c>
      <c r="B66" s="0" t="n">
        <v>33931225.4050196</v>
      </c>
      <c r="C66" s="0" t="n">
        <v>32535087.5246111</v>
      </c>
      <c r="D66" s="0" t="n">
        <v>34087030.5928293</v>
      </c>
      <c r="E66" s="0" t="n">
        <v>32681539.3593575</v>
      </c>
      <c r="F66" s="0" t="n">
        <v>24179282.9392109</v>
      </c>
      <c r="G66" s="0" t="n">
        <v>8355804.5854002</v>
      </c>
      <c r="H66" s="0" t="n">
        <v>24325935.7650643</v>
      </c>
      <c r="I66" s="0" t="n">
        <v>8355603.59429321</v>
      </c>
      <c r="J66" s="0" t="n">
        <v>3364477.82936461</v>
      </c>
      <c r="K66" s="0" t="n">
        <v>3263543.49448367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34161483.1420875</v>
      </c>
      <c r="C67" s="0" t="n">
        <v>32755522.7294688</v>
      </c>
      <c r="D67" s="0" t="n">
        <v>34317402.0002263</v>
      </c>
      <c r="E67" s="0" t="n">
        <v>32902080.2825661</v>
      </c>
      <c r="F67" s="0" t="n">
        <v>24366899.8426967</v>
      </c>
      <c r="G67" s="0" t="n">
        <v>8388622.88677215</v>
      </c>
      <c r="H67" s="0" t="n">
        <v>24513708.3302099</v>
      </c>
      <c r="I67" s="0" t="n">
        <v>8388371.95235623</v>
      </c>
      <c r="J67" s="0" t="n">
        <v>3454780.94318041</v>
      </c>
      <c r="K67" s="0" t="n">
        <v>3351137.514885</v>
      </c>
      <c r="L67" s="0" t="n">
        <v>5693578.37795245</v>
      </c>
      <c r="M67" s="0" t="n">
        <v>5375931.65086607</v>
      </c>
      <c r="N67" s="0" t="n">
        <v>5719563.75970729</v>
      </c>
      <c r="O67" s="0" t="n">
        <v>5400357.1747751</v>
      </c>
      <c r="P67" s="0" t="n">
        <v>575796.823863402</v>
      </c>
      <c r="Q67" s="0" t="n">
        <v>558522.9191475</v>
      </c>
    </row>
    <row r="68" customFormat="false" ht="12.8" hidden="false" customHeight="false" outlineLevel="0" collapsed="false">
      <c r="A68" s="0" t="n">
        <v>115</v>
      </c>
      <c r="B68" s="0" t="n">
        <v>34517862.9362599</v>
      </c>
      <c r="C68" s="0" t="n">
        <v>33096800.8367338</v>
      </c>
      <c r="D68" s="0" t="n">
        <v>34674432.9622306</v>
      </c>
      <c r="E68" s="0" t="n">
        <v>33243970.7194716</v>
      </c>
      <c r="F68" s="0" t="n">
        <v>24607713.3092936</v>
      </c>
      <c r="G68" s="0" t="n">
        <v>8489087.5274402</v>
      </c>
      <c r="H68" s="0" t="n">
        <v>24755135.3722975</v>
      </c>
      <c r="I68" s="0" t="n">
        <v>8488835.34717412</v>
      </c>
      <c r="J68" s="0" t="n">
        <v>3589828.99269386</v>
      </c>
      <c r="K68" s="0" t="n">
        <v>3482134.12291304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34845447.2038995</v>
      </c>
      <c r="C69" s="0" t="n">
        <v>33409399.5380909</v>
      </c>
      <c r="D69" s="0" t="n">
        <v>35002322.8556013</v>
      </c>
      <c r="E69" s="0" t="n">
        <v>33556865.0583383</v>
      </c>
      <c r="F69" s="0" t="n">
        <v>24777349.5928705</v>
      </c>
      <c r="G69" s="0" t="n">
        <v>8632049.94522036</v>
      </c>
      <c r="H69" s="0" t="n">
        <v>24924797.6484465</v>
      </c>
      <c r="I69" s="0" t="n">
        <v>8632067.40989187</v>
      </c>
      <c r="J69" s="0" t="n">
        <v>3659996.619922</v>
      </c>
      <c r="K69" s="0" t="n">
        <v>3550196.72132434</v>
      </c>
      <c r="L69" s="0" t="n">
        <v>5805908.02326631</v>
      </c>
      <c r="M69" s="0" t="n">
        <v>5482264.79650422</v>
      </c>
      <c r="N69" s="0" t="n">
        <v>5832054.39210451</v>
      </c>
      <c r="O69" s="0" t="n">
        <v>5506844.43797069</v>
      </c>
      <c r="P69" s="0" t="n">
        <v>609999.436653667</v>
      </c>
      <c r="Q69" s="0" t="n">
        <v>591699.453554057</v>
      </c>
    </row>
    <row r="70" customFormat="false" ht="12.8" hidden="false" customHeight="false" outlineLevel="0" collapsed="false">
      <c r="A70" s="0" t="n">
        <v>117</v>
      </c>
      <c r="B70" s="0" t="n">
        <v>35241247.4819076</v>
      </c>
      <c r="C70" s="0" t="n">
        <v>33789563.6984059</v>
      </c>
      <c r="D70" s="0" t="n">
        <v>35399743.4369262</v>
      </c>
      <c r="E70" s="0" t="n">
        <v>33938552.3622261</v>
      </c>
      <c r="F70" s="0" t="n">
        <v>25057738.525434</v>
      </c>
      <c r="G70" s="0" t="n">
        <v>8731825.17297197</v>
      </c>
      <c r="H70" s="0" t="n">
        <v>25206709.6547319</v>
      </c>
      <c r="I70" s="0" t="n">
        <v>8731842.70749425</v>
      </c>
      <c r="J70" s="0" t="n">
        <v>3794845.55858827</v>
      </c>
      <c r="K70" s="0" t="n">
        <v>3681000.19183062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35464583.4157347</v>
      </c>
      <c r="C71" s="0" t="n">
        <v>34003916.047052</v>
      </c>
      <c r="D71" s="0" t="n">
        <v>35622141.7942835</v>
      </c>
      <c r="E71" s="0" t="n">
        <v>34152022.8538336</v>
      </c>
      <c r="F71" s="0" t="n">
        <v>25205993.1617498</v>
      </c>
      <c r="G71" s="0" t="n">
        <v>8797922.88530222</v>
      </c>
      <c r="H71" s="0" t="n">
        <v>25354099.9772397</v>
      </c>
      <c r="I71" s="0" t="n">
        <v>8797922.87659395</v>
      </c>
      <c r="J71" s="0" t="n">
        <v>3897057.91420564</v>
      </c>
      <c r="K71" s="0" t="n">
        <v>3780146.17677947</v>
      </c>
      <c r="L71" s="0" t="n">
        <v>5909105.24840915</v>
      </c>
      <c r="M71" s="0" t="n">
        <v>5580414.97174542</v>
      </c>
      <c r="N71" s="0" t="n">
        <v>5935365.32053355</v>
      </c>
      <c r="O71" s="0" t="n">
        <v>5605101.41678166</v>
      </c>
      <c r="P71" s="0" t="n">
        <v>649509.652367606</v>
      </c>
      <c r="Q71" s="0" t="n">
        <v>630024.362796578</v>
      </c>
    </row>
    <row r="72" customFormat="false" ht="12.8" hidden="false" customHeight="false" outlineLevel="0" collapsed="false">
      <c r="A72" s="0" t="n">
        <v>119</v>
      </c>
      <c r="B72" s="0" t="n">
        <v>35731387.2532478</v>
      </c>
      <c r="C72" s="0" t="n">
        <v>34260008.7836306</v>
      </c>
      <c r="D72" s="0" t="n">
        <v>35888241.9763743</v>
      </c>
      <c r="E72" s="0" t="n">
        <v>34407454.0491929</v>
      </c>
      <c r="F72" s="0" t="n">
        <v>25354856.418716</v>
      </c>
      <c r="G72" s="0" t="n">
        <v>8905152.36491457</v>
      </c>
      <c r="H72" s="0" t="n">
        <v>25502301.6829272</v>
      </c>
      <c r="I72" s="0" t="n">
        <v>8905152.3662657</v>
      </c>
      <c r="J72" s="0" t="n">
        <v>4034286.3279792</v>
      </c>
      <c r="K72" s="0" t="n">
        <v>3913257.73813982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35945628.1401297</v>
      </c>
      <c r="C73" s="0" t="n">
        <v>34465192.4087976</v>
      </c>
      <c r="D73" s="0" t="n">
        <v>36101969.502347</v>
      </c>
      <c r="E73" s="0" t="n">
        <v>34612153.9057791</v>
      </c>
      <c r="F73" s="0" t="n">
        <v>25477951.3165805</v>
      </c>
      <c r="G73" s="0" t="n">
        <v>8987241.09221712</v>
      </c>
      <c r="H73" s="0" t="n">
        <v>25624912.8139309</v>
      </c>
      <c r="I73" s="0" t="n">
        <v>8987241.09184827</v>
      </c>
      <c r="J73" s="0" t="n">
        <v>4107960.33699502</v>
      </c>
      <c r="K73" s="0" t="n">
        <v>3984721.52688517</v>
      </c>
      <c r="L73" s="0" t="n">
        <v>5990351.1931431</v>
      </c>
      <c r="M73" s="0" t="n">
        <v>5658284.4909804</v>
      </c>
      <c r="N73" s="0" t="n">
        <v>6016408.19615401</v>
      </c>
      <c r="O73" s="0" t="n">
        <v>5682780.06618231</v>
      </c>
      <c r="P73" s="0" t="n">
        <v>684660.056165837</v>
      </c>
      <c r="Q73" s="0" t="n">
        <v>664120.254480862</v>
      </c>
    </row>
    <row r="74" customFormat="false" ht="12.8" hidden="false" customHeight="false" outlineLevel="0" collapsed="false">
      <c r="A74" s="0" t="n">
        <v>121</v>
      </c>
      <c r="B74" s="0" t="n">
        <v>35983886.7952454</v>
      </c>
      <c r="C74" s="0" t="n">
        <v>34503944.8857957</v>
      </c>
      <c r="D74" s="0" t="n">
        <v>36139949.9662408</v>
      </c>
      <c r="E74" s="0" t="n">
        <v>34650643.3309333</v>
      </c>
      <c r="F74" s="0" t="n">
        <v>25509395.9894334</v>
      </c>
      <c r="G74" s="0" t="n">
        <v>8994548.89636232</v>
      </c>
      <c r="H74" s="0" t="n">
        <v>25656094.4493532</v>
      </c>
      <c r="I74" s="0" t="n">
        <v>8994548.88158014</v>
      </c>
      <c r="J74" s="0" t="n">
        <v>4216440.90939719</v>
      </c>
      <c r="K74" s="0" t="n">
        <v>4089947.68211528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36183439.6507176</v>
      </c>
      <c r="C75" s="0" t="n">
        <v>34696061.4483294</v>
      </c>
      <c r="D75" s="0" t="n">
        <v>36339043.7043759</v>
      </c>
      <c r="E75" s="0" t="n">
        <v>34842332.913392</v>
      </c>
      <c r="F75" s="0" t="n">
        <v>25667768.6219239</v>
      </c>
      <c r="G75" s="0" t="n">
        <v>9028292.82640545</v>
      </c>
      <c r="H75" s="0" t="n">
        <v>25814040.1176913</v>
      </c>
      <c r="I75" s="0" t="n">
        <v>9028292.79570064</v>
      </c>
      <c r="J75" s="0" t="n">
        <v>4265069.48488023</v>
      </c>
      <c r="K75" s="0" t="n">
        <v>4137117.40033382</v>
      </c>
      <c r="L75" s="0" t="n">
        <v>6030199.2818871</v>
      </c>
      <c r="M75" s="0" t="n">
        <v>5696489.05617003</v>
      </c>
      <c r="N75" s="0" t="n">
        <v>6056133.93881309</v>
      </c>
      <c r="O75" s="0" t="n">
        <v>5720869.63734611</v>
      </c>
      <c r="P75" s="0" t="n">
        <v>710844.914146705</v>
      </c>
      <c r="Q75" s="0" t="n">
        <v>689519.566722304</v>
      </c>
    </row>
    <row r="76" customFormat="false" ht="12.8" hidden="false" customHeight="false" outlineLevel="0" collapsed="false">
      <c r="A76" s="0" t="n">
        <v>123</v>
      </c>
      <c r="B76" s="0" t="n">
        <v>36283494.4773289</v>
      </c>
      <c r="C76" s="0" t="n">
        <v>34791844.1202316</v>
      </c>
      <c r="D76" s="0" t="n">
        <v>36439032.4512299</v>
      </c>
      <c r="E76" s="0" t="n">
        <v>34938053.5278228</v>
      </c>
      <c r="F76" s="0" t="n">
        <v>25726472.988215</v>
      </c>
      <c r="G76" s="0" t="n">
        <v>9065371.13201665</v>
      </c>
      <c r="H76" s="0" t="n">
        <v>25872682.4266199</v>
      </c>
      <c r="I76" s="0" t="n">
        <v>9065371.1012029</v>
      </c>
      <c r="J76" s="0" t="n">
        <v>4358513.18227622</v>
      </c>
      <c r="K76" s="0" t="n">
        <v>4227757.78680794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36614533.0211271</v>
      </c>
      <c r="C77" s="0" t="n">
        <v>35108710.128446</v>
      </c>
      <c r="D77" s="0" t="n">
        <v>36769310.2498581</v>
      </c>
      <c r="E77" s="0" t="n">
        <v>35254198.9608278</v>
      </c>
      <c r="F77" s="0" t="n">
        <v>25949790.8689152</v>
      </c>
      <c r="G77" s="0" t="n">
        <v>9158919.25953088</v>
      </c>
      <c r="H77" s="0" t="n">
        <v>26095279.740178</v>
      </c>
      <c r="I77" s="0" t="n">
        <v>9158919.22064974</v>
      </c>
      <c r="J77" s="0" t="n">
        <v>4511685.75590854</v>
      </c>
      <c r="K77" s="0" t="n">
        <v>4376335.18323128</v>
      </c>
      <c r="L77" s="0" t="n">
        <v>6099993.63982806</v>
      </c>
      <c r="M77" s="0" t="n">
        <v>5762496.97040846</v>
      </c>
      <c r="N77" s="0" t="n">
        <v>6125789.53209432</v>
      </c>
      <c r="O77" s="0" t="n">
        <v>5786745.7326984</v>
      </c>
      <c r="P77" s="0" t="n">
        <v>751947.625984757</v>
      </c>
      <c r="Q77" s="0" t="n">
        <v>729389.197205214</v>
      </c>
    </row>
    <row r="78" customFormat="false" ht="12.8" hidden="false" customHeight="false" outlineLevel="0" collapsed="false">
      <c r="A78" s="0" t="n">
        <v>125</v>
      </c>
      <c r="B78" s="0" t="n">
        <v>36834131.5942651</v>
      </c>
      <c r="C78" s="0" t="n">
        <v>35319873.087945</v>
      </c>
      <c r="D78" s="0" t="n">
        <v>36988469.2967754</v>
      </c>
      <c r="E78" s="0" t="n">
        <v>35464949.0644571</v>
      </c>
      <c r="F78" s="0" t="n">
        <v>26155667.3340009</v>
      </c>
      <c r="G78" s="0" t="n">
        <v>9164205.75394417</v>
      </c>
      <c r="H78" s="0" t="n">
        <v>26300743.352632</v>
      </c>
      <c r="I78" s="0" t="n">
        <v>9164205.71182511</v>
      </c>
      <c r="J78" s="0" t="n">
        <v>4620765.0734885</v>
      </c>
      <c r="K78" s="0" t="n">
        <v>4482142.12128384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37082744.4062374</v>
      </c>
      <c r="C79" s="0" t="n">
        <v>35557856.4744763</v>
      </c>
      <c r="D79" s="0" t="n">
        <v>37237896.2092566</v>
      </c>
      <c r="E79" s="0" t="n">
        <v>35703697.6996774</v>
      </c>
      <c r="F79" s="0" t="n">
        <v>26300675.2407755</v>
      </c>
      <c r="G79" s="0" t="n">
        <v>9257181.23370085</v>
      </c>
      <c r="H79" s="0" t="n">
        <v>26446516.5082622</v>
      </c>
      <c r="I79" s="0" t="n">
        <v>9257181.19141521</v>
      </c>
      <c r="J79" s="0" t="n">
        <v>4687161.16026825</v>
      </c>
      <c r="K79" s="0" t="n">
        <v>4546546.3254602</v>
      </c>
      <c r="L79" s="0" t="n">
        <v>6177063.14131358</v>
      </c>
      <c r="M79" s="0" t="n">
        <v>5835510.96641574</v>
      </c>
      <c r="N79" s="0" t="n">
        <v>6202921.51457619</v>
      </c>
      <c r="O79" s="0" t="n">
        <v>5859818.46593847</v>
      </c>
      <c r="P79" s="0" t="n">
        <v>781193.526711375</v>
      </c>
      <c r="Q79" s="0" t="n">
        <v>757757.720910034</v>
      </c>
    </row>
    <row r="80" customFormat="false" ht="12.8" hidden="false" customHeight="false" outlineLevel="0" collapsed="false">
      <c r="A80" s="0" t="n">
        <v>127</v>
      </c>
      <c r="B80" s="0" t="n">
        <v>37284816.5100496</v>
      </c>
      <c r="C80" s="0" t="n">
        <v>35752715.1457564</v>
      </c>
      <c r="D80" s="0" t="n">
        <v>37437233.2682156</v>
      </c>
      <c r="E80" s="0" t="n">
        <v>35895985.7968682</v>
      </c>
      <c r="F80" s="0" t="n">
        <v>26426852.9674699</v>
      </c>
      <c r="G80" s="0" t="n">
        <v>9325862.17828647</v>
      </c>
      <c r="H80" s="0" t="n">
        <v>26570123.6843275</v>
      </c>
      <c r="I80" s="0" t="n">
        <v>9325862.11254072</v>
      </c>
      <c r="J80" s="0" t="n">
        <v>4807221.94161162</v>
      </c>
      <c r="K80" s="0" t="n">
        <v>4663005.28336327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37524690.084082</v>
      </c>
      <c r="C81" s="0" t="n">
        <v>35983001.9816304</v>
      </c>
      <c r="D81" s="0" t="n">
        <v>37676739.3442219</v>
      </c>
      <c r="E81" s="0" t="n">
        <v>36125927.1787532</v>
      </c>
      <c r="F81" s="0" t="n">
        <v>26616489.2704043</v>
      </c>
      <c r="G81" s="0" t="n">
        <v>9366512.71122615</v>
      </c>
      <c r="H81" s="0" t="n">
        <v>26759414.5336216</v>
      </c>
      <c r="I81" s="0" t="n">
        <v>9366512.64513158</v>
      </c>
      <c r="J81" s="0" t="n">
        <v>4964607.48987436</v>
      </c>
      <c r="K81" s="0" t="n">
        <v>4815669.26517813</v>
      </c>
      <c r="L81" s="0" t="n">
        <v>6251901.25861757</v>
      </c>
      <c r="M81" s="0" t="n">
        <v>5907622.42165975</v>
      </c>
      <c r="N81" s="0" t="n">
        <v>6277242.60562515</v>
      </c>
      <c r="O81" s="0" t="n">
        <v>5931443.92296516</v>
      </c>
      <c r="P81" s="0" t="n">
        <v>827434.581645726</v>
      </c>
      <c r="Q81" s="0" t="n">
        <v>802611.544196354</v>
      </c>
    </row>
    <row r="82" customFormat="false" ht="12.8" hidden="false" customHeight="false" outlineLevel="0" collapsed="false">
      <c r="A82" s="0" t="n">
        <v>129</v>
      </c>
      <c r="B82" s="0" t="n">
        <v>37868660.0326234</v>
      </c>
      <c r="C82" s="0" t="n">
        <v>36313150.4721368</v>
      </c>
      <c r="D82" s="0" t="n">
        <v>38019234.5447819</v>
      </c>
      <c r="E82" s="0" t="n">
        <v>36454689.4669018</v>
      </c>
      <c r="F82" s="0" t="n">
        <v>26836781.7646052</v>
      </c>
      <c r="G82" s="0" t="n">
        <v>9476368.7075316</v>
      </c>
      <c r="H82" s="0" t="n">
        <v>26978320.8274175</v>
      </c>
      <c r="I82" s="0" t="n">
        <v>9476368.63948425</v>
      </c>
      <c r="J82" s="0" t="n">
        <v>5080507.47338523</v>
      </c>
      <c r="K82" s="0" t="n">
        <v>4928092.24918368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38157806.0471138</v>
      </c>
      <c r="C83" s="0" t="n">
        <v>36590831.7952635</v>
      </c>
      <c r="D83" s="0" t="n">
        <v>38304729.7461974</v>
      </c>
      <c r="E83" s="0" t="n">
        <v>36728939.4007562</v>
      </c>
      <c r="F83" s="0" t="n">
        <v>27015717.3741114</v>
      </c>
      <c r="G83" s="0" t="n">
        <v>9575114.42115208</v>
      </c>
      <c r="H83" s="0" t="n">
        <v>27153825.0479949</v>
      </c>
      <c r="I83" s="0" t="n">
        <v>9575114.35276131</v>
      </c>
      <c r="J83" s="0" t="n">
        <v>5208264.84501415</v>
      </c>
      <c r="K83" s="0" t="n">
        <v>5052016.89966373</v>
      </c>
      <c r="L83" s="0" t="n">
        <v>6357829.12487432</v>
      </c>
      <c r="M83" s="0" t="n">
        <v>6008453.47396865</v>
      </c>
      <c r="N83" s="0" t="n">
        <v>6382316.28896877</v>
      </c>
      <c r="O83" s="0" t="n">
        <v>6031472.04976496</v>
      </c>
      <c r="P83" s="0" t="n">
        <v>868044.140835692</v>
      </c>
      <c r="Q83" s="0" t="n">
        <v>842002.816610621</v>
      </c>
    </row>
    <row r="84" customFormat="false" ht="12.8" hidden="false" customHeight="false" outlineLevel="0" collapsed="false">
      <c r="A84" s="0" t="n">
        <v>131</v>
      </c>
      <c r="B84" s="0" t="n">
        <v>38470795.4617485</v>
      </c>
      <c r="C84" s="0" t="n">
        <v>36891614.4056967</v>
      </c>
      <c r="D84" s="0" t="n">
        <v>38618085.9982172</v>
      </c>
      <c r="E84" s="0" t="n">
        <v>37030066.8350668</v>
      </c>
      <c r="F84" s="0" t="n">
        <v>27255067.0632149</v>
      </c>
      <c r="G84" s="0" t="n">
        <v>9636547.34248184</v>
      </c>
      <c r="H84" s="0" t="n">
        <v>27393519.5612876</v>
      </c>
      <c r="I84" s="0" t="n">
        <v>9636547.27377919</v>
      </c>
      <c r="J84" s="0" t="n">
        <v>5291678.7484959</v>
      </c>
      <c r="K84" s="0" t="n">
        <v>5132928.38604102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38750229.6569277</v>
      </c>
      <c r="C85" s="0" t="n">
        <v>37159190.3179899</v>
      </c>
      <c r="D85" s="0" t="n">
        <v>38896309.788894</v>
      </c>
      <c r="E85" s="0" t="n">
        <v>37296504.9643905</v>
      </c>
      <c r="F85" s="0" t="n">
        <v>27434924.7042943</v>
      </c>
      <c r="G85" s="0" t="n">
        <v>9724265.61369566</v>
      </c>
      <c r="H85" s="0" t="n">
        <v>27572239.4196761</v>
      </c>
      <c r="I85" s="0" t="n">
        <v>9724265.54471437</v>
      </c>
      <c r="J85" s="0" t="n">
        <v>5380503.10230977</v>
      </c>
      <c r="K85" s="0" t="n">
        <v>5219088.00924048</v>
      </c>
      <c r="L85" s="0" t="n">
        <v>6457379.42106039</v>
      </c>
      <c r="M85" s="0" t="n">
        <v>6103297.50394463</v>
      </c>
      <c r="N85" s="0" t="n">
        <v>6481725.98957113</v>
      </c>
      <c r="O85" s="0" t="n">
        <v>6126184.57804697</v>
      </c>
      <c r="P85" s="0" t="n">
        <v>896750.517051629</v>
      </c>
      <c r="Q85" s="0" t="n">
        <v>869848.00154008</v>
      </c>
    </row>
    <row r="86" customFormat="false" ht="12.8" hidden="false" customHeight="false" outlineLevel="0" collapsed="false">
      <c r="A86" s="0" t="n">
        <v>133</v>
      </c>
      <c r="B86" s="0" t="n">
        <v>38997726.8257528</v>
      </c>
      <c r="C86" s="0" t="n">
        <v>37396574.9314369</v>
      </c>
      <c r="D86" s="0" t="n">
        <v>39143053.9034032</v>
      </c>
      <c r="E86" s="0" t="n">
        <v>37533183.9684943</v>
      </c>
      <c r="F86" s="0" t="n">
        <v>27588282.481556</v>
      </c>
      <c r="G86" s="0" t="n">
        <v>9808292.44988088</v>
      </c>
      <c r="H86" s="0" t="n">
        <v>27724891.58788</v>
      </c>
      <c r="I86" s="0" t="n">
        <v>9808292.38061436</v>
      </c>
      <c r="J86" s="0" t="n">
        <v>5484492.17679949</v>
      </c>
      <c r="K86" s="0" t="n">
        <v>5319957.4114955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39281517.5835653</v>
      </c>
      <c r="C87" s="0" t="n">
        <v>37668385.4320344</v>
      </c>
      <c r="D87" s="0" t="n">
        <v>39426348.8058796</v>
      </c>
      <c r="E87" s="0" t="n">
        <v>37804528.5265244</v>
      </c>
      <c r="F87" s="0" t="n">
        <v>27784737.9462451</v>
      </c>
      <c r="G87" s="0" t="n">
        <v>9883647.48578932</v>
      </c>
      <c r="H87" s="0" t="n">
        <v>27920881.1102979</v>
      </c>
      <c r="I87" s="0" t="n">
        <v>9883647.41622649</v>
      </c>
      <c r="J87" s="0" t="n">
        <v>5599035.47389048</v>
      </c>
      <c r="K87" s="0" t="n">
        <v>5431064.40967377</v>
      </c>
      <c r="L87" s="0" t="n">
        <v>6545515.40010038</v>
      </c>
      <c r="M87" s="0" t="n">
        <v>6187076.50182437</v>
      </c>
      <c r="N87" s="0" t="n">
        <v>6569654.24664115</v>
      </c>
      <c r="O87" s="0" t="n">
        <v>6209768.3282212</v>
      </c>
      <c r="P87" s="0" t="n">
        <v>933172.578981747</v>
      </c>
      <c r="Q87" s="0" t="n">
        <v>905177.401612295</v>
      </c>
    </row>
    <row r="88" customFormat="false" ht="12.8" hidden="false" customHeight="false" outlineLevel="0" collapsed="false">
      <c r="A88" s="0" t="n">
        <v>135</v>
      </c>
      <c r="B88" s="0" t="n">
        <v>39553829.8223285</v>
      </c>
      <c r="C88" s="0" t="n">
        <v>37929943.2563464</v>
      </c>
      <c r="D88" s="0" t="n">
        <v>39697806.9588213</v>
      </c>
      <c r="E88" s="0" t="n">
        <v>38065283.4155561</v>
      </c>
      <c r="F88" s="0" t="n">
        <v>27941508.9659688</v>
      </c>
      <c r="G88" s="0" t="n">
        <v>9988434.29037768</v>
      </c>
      <c r="H88" s="0" t="n">
        <v>28076849.1806308</v>
      </c>
      <c r="I88" s="0" t="n">
        <v>9988434.23492528</v>
      </c>
      <c r="J88" s="0" t="n">
        <v>5687468.48122076</v>
      </c>
      <c r="K88" s="0" t="n">
        <v>5516844.42678413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39967471.956987</v>
      </c>
      <c r="C89" s="0" t="n">
        <v>38326780.0191923</v>
      </c>
      <c r="D89" s="0" t="n">
        <v>40112208.8407153</v>
      </c>
      <c r="E89" s="0" t="n">
        <v>38462834.5944594</v>
      </c>
      <c r="F89" s="0" t="n">
        <v>28281099.7519945</v>
      </c>
      <c r="G89" s="0" t="n">
        <v>10045680.2671977</v>
      </c>
      <c r="H89" s="0" t="n">
        <v>28417154.4231205</v>
      </c>
      <c r="I89" s="0" t="n">
        <v>10045680.1713389</v>
      </c>
      <c r="J89" s="0" t="n">
        <v>5820065.1100835</v>
      </c>
      <c r="K89" s="0" t="n">
        <v>5645463.15678099</v>
      </c>
      <c r="L89" s="0" t="n">
        <v>6658855.14656249</v>
      </c>
      <c r="M89" s="0" t="n">
        <v>6294531.65305613</v>
      </c>
      <c r="N89" s="0" t="n">
        <v>6682978.2982056</v>
      </c>
      <c r="O89" s="0" t="n">
        <v>6317208.74201548</v>
      </c>
      <c r="P89" s="0" t="n">
        <v>970010.851680583</v>
      </c>
      <c r="Q89" s="0" t="n">
        <v>940910.526130165</v>
      </c>
    </row>
    <row r="90" customFormat="false" ht="12.8" hidden="false" customHeight="false" outlineLevel="0" collapsed="false">
      <c r="A90" s="0" t="n">
        <v>137</v>
      </c>
      <c r="B90" s="0" t="n">
        <v>40138443.5174893</v>
      </c>
      <c r="C90" s="0" t="n">
        <v>38491613.090117</v>
      </c>
      <c r="D90" s="0" t="n">
        <v>40281365.8722414</v>
      </c>
      <c r="E90" s="0" t="n">
        <v>38625962.3927973</v>
      </c>
      <c r="F90" s="0" t="n">
        <v>28345680.8328145</v>
      </c>
      <c r="G90" s="0" t="n">
        <v>10145932.2573025</v>
      </c>
      <c r="H90" s="0" t="n">
        <v>28480030.2313242</v>
      </c>
      <c r="I90" s="0" t="n">
        <v>10145932.1614731</v>
      </c>
      <c r="J90" s="0" t="n">
        <v>5895111.32552467</v>
      </c>
      <c r="K90" s="0" t="n">
        <v>5718257.98575893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40562325.0038714</v>
      </c>
      <c r="C91" s="0" t="n">
        <v>38898601.8908399</v>
      </c>
      <c r="D91" s="0" t="n">
        <v>40705515.4385443</v>
      </c>
      <c r="E91" s="0" t="n">
        <v>39033202.72577</v>
      </c>
      <c r="F91" s="0" t="n">
        <v>28700267.5715197</v>
      </c>
      <c r="G91" s="0" t="n">
        <v>10198334.3193203</v>
      </c>
      <c r="H91" s="0" t="n">
        <v>28834868.5026619</v>
      </c>
      <c r="I91" s="0" t="n">
        <v>10198334.2231081</v>
      </c>
      <c r="J91" s="0" t="n">
        <v>6118422.57587124</v>
      </c>
      <c r="K91" s="0" t="n">
        <v>5934869.89859511</v>
      </c>
      <c r="L91" s="0" t="n">
        <v>6754853.64748715</v>
      </c>
      <c r="M91" s="0" t="n">
        <v>6385112.64823878</v>
      </c>
      <c r="N91" s="0" t="n">
        <v>6778719.04375134</v>
      </c>
      <c r="O91" s="0" t="n">
        <v>6407547.45206703</v>
      </c>
      <c r="P91" s="0" t="n">
        <v>1019737.09597854</v>
      </c>
      <c r="Q91" s="0" t="n">
        <v>989144.983099184</v>
      </c>
    </row>
    <row r="92" customFormat="false" ht="12.8" hidden="false" customHeight="false" outlineLevel="0" collapsed="false">
      <c r="A92" s="0" t="n">
        <v>139</v>
      </c>
      <c r="B92" s="0" t="n">
        <v>40827449.3850328</v>
      </c>
      <c r="C92" s="0" t="n">
        <v>39154146.2736231</v>
      </c>
      <c r="D92" s="0" t="n">
        <v>40969688.0756011</v>
      </c>
      <c r="E92" s="0" t="n">
        <v>39287853.1526235</v>
      </c>
      <c r="F92" s="0" t="n">
        <v>28932038.1347702</v>
      </c>
      <c r="G92" s="0" t="n">
        <v>10222108.1388529</v>
      </c>
      <c r="H92" s="0" t="n">
        <v>29065745.1110247</v>
      </c>
      <c r="I92" s="0" t="n">
        <v>10222108.0415988</v>
      </c>
      <c r="J92" s="0" t="n">
        <v>6199934.08748041</v>
      </c>
      <c r="K92" s="0" t="n">
        <v>6013936.06485599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41133228.9702032</v>
      </c>
      <c r="C93" s="0" t="n">
        <v>39448188.7679492</v>
      </c>
      <c r="D93" s="0" t="n">
        <v>41275088.0882592</v>
      </c>
      <c r="E93" s="0" t="n">
        <v>39581538.8595701</v>
      </c>
      <c r="F93" s="0" t="n">
        <v>29137363.2750854</v>
      </c>
      <c r="G93" s="0" t="n">
        <v>10310825.4928638</v>
      </c>
      <c r="H93" s="0" t="n">
        <v>29270713.4643783</v>
      </c>
      <c r="I93" s="0" t="n">
        <v>10310825.3951918</v>
      </c>
      <c r="J93" s="0" t="n">
        <v>6296252.45160392</v>
      </c>
      <c r="K93" s="0" t="n">
        <v>6107364.8780558</v>
      </c>
      <c r="L93" s="0" t="n">
        <v>6853507.53691799</v>
      </c>
      <c r="M93" s="0" t="n">
        <v>6480255.09355785</v>
      </c>
      <c r="N93" s="0" t="n">
        <v>6877151.17018411</v>
      </c>
      <c r="O93" s="0" t="n">
        <v>6502481.44323647</v>
      </c>
      <c r="P93" s="0" t="n">
        <v>1049375.40860065</v>
      </c>
      <c r="Q93" s="0" t="n">
        <v>1017894.14634263</v>
      </c>
    </row>
    <row r="94" customFormat="false" ht="12.8" hidden="false" customHeight="false" outlineLevel="0" collapsed="false">
      <c r="A94" s="0" t="n">
        <v>141</v>
      </c>
      <c r="B94" s="0" t="n">
        <v>41374841.0558954</v>
      </c>
      <c r="C94" s="0" t="n">
        <v>39681398.0834693</v>
      </c>
      <c r="D94" s="0" t="n">
        <v>41516924.1117059</v>
      </c>
      <c r="E94" s="0" t="n">
        <v>39814961.910698</v>
      </c>
      <c r="F94" s="0" t="n">
        <v>29286245.9570939</v>
      </c>
      <c r="G94" s="0" t="n">
        <v>10395152.1263754</v>
      </c>
      <c r="H94" s="0" t="n">
        <v>29419809.8872679</v>
      </c>
      <c r="I94" s="0" t="n">
        <v>10395152.0234301</v>
      </c>
      <c r="J94" s="0" t="n">
        <v>6424331.6537502</v>
      </c>
      <c r="K94" s="0" t="n">
        <v>6231601.70413769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41609061.4714172</v>
      </c>
      <c r="C95" s="0" t="n">
        <v>39907403.388057</v>
      </c>
      <c r="D95" s="0" t="n">
        <v>41750833.5254616</v>
      </c>
      <c r="E95" s="0" t="n">
        <v>40040675.5564006</v>
      </c>
      <c r="F95" s="0" t="n">
        <v>29496444.7818902</v>
      </c>
      <c r="G95" s="0" t="n">
        <v>10410958.6061668</v>
      </c>
      <c r="H95" s="0" t="n">
        <v>29629717.0587048</v>
      </c>
      <c r="I95" s="0" t="n">
        <v>10410958.4976958</v>
      </c>
      <c r="J95" s="0" t="n">
        <v>6493806.55720431</v>
      </c>
      <c r="K95" s="0" t="n">
        <v>6298992.36048818</v>
      </c>
      <c r="L95" s="0" t="n">
        <v>6933427.78281799</v>
      </c>
      <c r="M95" s="0" t="n">
        <v>6556578.0775478</v>
      </c>
      <c r="N95" s="0" t="n">
        <v>6957057.59990019</v>
      </c>
      <c r="O95" s="0" t="n">
        <v>6578791.31082749</v>
      </c>
      <c r="P95" s="0" t="n">
        <v>1082301.09286738</v>
      </c>
      <c r="Q95" s="0" t="n">
        <v>1049832.06008136</v>
      </c>
    </row>
    <row r="96" customFormat="false" ht="12.8" hidden="false" customHeight="false" outlineLevel="0" collapsed="false">
      <c r="A96" s="0" t="n">
        <v>143</v>
      </c>
      <c r="B96" s="0" t="n">
        <v>41907851.7491866</v>
      </c>
      <c r="C96" s="0" t="n">
        <v>40193893.0244433</v>
      </c>
      <c r="D96" s="0" t="n">
        <v>42047208.7847687</v>
      </c>
      <c r="E96" s="0" t="n">
        <v>40324895.7063117</v>
      </c>
      <c r="F96" s="0" t="n">
        <v>29705338.1993563</v>
      </c>
      <c r="G96" s="0" t="n">
        <v>10488554.8250869</v>
      </c>
      <c r="H96" s="0" t="n">
        <v>29836340.9682614</v>
      </c>
      <c r="I96" s="0" t="n">
        <v>10488554.7380503</v>
      </c>
      <c r="J96" s="0" t="n">
        <v>6565242.12083856</v>
      </c>
      <c r="K96" s="0" t="n">
        <v>6368284.8572134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42173002.7030044</v>
      </c>
      <c r="C97" s="0" t="n">
        <v>40448824.1099827</v>
      </c>
      <c r="D97" s="0" t="n">
        <v>42312042.1743838</v>
      </c>
      <c r="E97" s="0" t="n">
        <v>40579527.7749623</v>
      </c>
      <c r="F97" s="0" t="n">
        <v>29944659.3644492</v>
      </c>
      <c r="G97" s="0" t="n">
        <v>10504164.7455335</v>
      </c>
      <c r="H97" s="0" t="n">
        <v>30075363.1097385</v>
      </c>
      <c r="I97" s="0" t="n">
        <v>10504164.6652237</v>
      </c>
      <c r="J97" s="0" t="n">
        <v>6708890.66028502</v>
      </c>
      <c r="K97" s="0" t="n">
        <v>6507623.94047647</v>
      </c>
      <c r="L97" s="0" t="n">
        <v>7026629.25136676</v>
      </c>
      <c r="M97" s="0" t="n">
        <v>6645191.00732816</v>
      </c>
      <c r="N97" s="0" t="n">
        <v>7049803.66005108</v>
      </c>
      <c r="O97" s="0" t="n">
        <v>6666976.16528309</v>
      </c>
      <c r="P97" s="0" t="n">
        <v>1118148.44338084</v>
      </c>
      <c r="Q97" s="0" t="n">
        <v>1084603.99007941</v>
      </c>
    </row>
    <row r="98" customFormat="false" ht="12.8" hidden="false" customHeight="false" outlineLevel="0" collapsed="false">
      <c r="A98" s="0" t="n">
        <v>145</v>
      </c>
      <c r="B98" s="0" t="n">
        <v>42533815.6003773</v>
      </c>
      <c r="C98" s="0" t="n">
        <v>40796868.2139656</v>
      </c>
      <c r="D98" s="0" t="n">
        <v>42671722.0114102</v>
      </c>
      <c r="E98" s="0" t="n">
        <v>40926506.8278866</v>
      </c>
      <c r="F98" s="0" t="n">
        <v>30205539.6706303</v>
      </c>
      <c r="G98" s="0" t="n">
        <v>10591328.5433353</v>
      </c>
      <c r="H98" s="0" t="n">
        <v>30335178.3673973</v>
      </c>
      <c r="I98" s="0" t="n">
        <v>10591328.4604893</v>
      </c>
      <c r="J98" s="0" t="n">
        <v>6931867.28615604</v>
      </c>
      <c r="K98" s="0" t="n">
        <v>6723911.26757136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42915912.0164136</v>
      </c>
      <c r="C99" s="0" t="n">
        <v>41162478.7057317</v>
      </c>
      <c r="D99" s="0" t="n">
        <v>43052670.6943251</v>
      </c>
      <c r="E99" s="0" t="n">
        <v>41291038.4767812</v>
      </c>
      <c r="F99" s="0" t="n">
        <v>30468997.4508625</v>
      </c>
      <c r="G99" s="0" t="n">
        <v>10693481.2548691</v>
      </c>
      <c r="H99" s="0" t="n">
        <v>30597557.3146314</v>
      </c>
      <c r="I99" s="0" t="n">
        <v>10693481.1621497</v>
      </c>
      <c r="J99" s="0" t="n">
        <v>7096084.6242501</v>
      </c>
      <c r="K99" s="0" t="n">
        <v>6883202.0855226</v>
      </c>
      <c r="L99" s="0" t="n">
        <v>7148131.93974572</v>
      </c>
      <c r="M99" s="0" t="n">
        <v>6760466.55807153</v>
      </c>
      <c r="N99" s="0" t="n">
        <v>7170926.22539279</v>
      </c>
      <c r="O99" s="0" t="n">
        <v>6781894.42214548</v>
      </c>
      <c r="P99" s="0" t="n">
        <v>1182680.77070835</v>
      </c>
      <c r="Q99" s="0" t="n">
        <v>1147200.3475871</v>
      </c>
    </row>
    <row r="100" customFormat="false" ht="12.8" hidden="false" customHeight="false" outlineLevel="0" collapsed="false">
      <c r="A100" s="0" t="n">
        <v>147</v>
      </c>
      <c r="B100" s="0" t="n">
        <v>43145928.5316022</v>
      </c>
      <c r="C100" s="0" t="n">
        <v>41385006.5425287</v>
      </c>
      <c r="D100" s="0" t="n">
        <v>43282028.0476553</v>
      </c>
      <c r="E100" s="0" t="n">
        <v>41512946.7622058</v>
      </c>
      <c r="F100" s="0" t="n">
        <v>30685951.0175872</v>
      </c>
      <c r="G100" s="0" t="n">
        <v>10699055.5249415</v>
      </c>
      <c r="H100" s="0" t="n">
        <v>30813891.3615798</v>
      </c>
      <c r="I100" s="0" t="n">
        <v>10699055.4006261</v>
      </c>
      <c r="J100" s="0" t="n">
        <v>7199464.59078906</v>
      </c>
      <c r="K100" s="0" t="n">
        <v>6983480.65306539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43544844.515823</v>
      </c>
      <c r="C101" s="0" t="n">
        <v>41769103.9120915</v>
      </c>
      <c r="D101" s="0" t="n">
        <v>43678520.2399459</v>
      </c>
      <c r="E101" s="0" t="n">
        <v>41894766.6381689</v>
      </c>
      <c r="F101" s="0" t="n">
        <v>30976606.2709879</v>
      </c>
      <c r="G101" s="0" t="n">
        <v>10792497.6411036</v>
      </c>
      <c r="H101" s="0" t="n">
        <v>31102269.1029935</v>
      </c>
      <c r="I101" s="0" t="n">
        <v>10792497.5351754</v>
      </c>
      <c r="J101" s="0" t="n">
        <v>7361086.09947178</v>
      </c>
      <c r="K101" s="0" t="n">
        <v>7140253.51648763</v>
      </c>
      <c r="L101" s="0" t="n">
        <v>7250249.71107807</v>
      </c>
      <c r="M101" s="0" t="n">
        <v>6856272.62807656</v>
      </c>
      <c r="N101" s="0" t="n">
        <v>7272530.33626909</v>
      </c>
      <c r="O101" s="0" t="n">
        <v>6877217.93452466</v>
      </c>
      <c r="P101" s="0" t="n">
        <v>1226847.6832453</v>
      </c>
      <c r="Q101" s="0" t="n">
        <v>1190042.25274794</v>
      </c>
    </row>
    <row r="102" customFormat="false" ht="12.8" hidden="false" customHeight="false" outlineLevel="0" collapsed="false">
      <c r="A102" s="0" t="n">
        <v>149</v>
      </c>
      <c r="B102" s="0" t="n">
        <v>43728751.6142629</v>
      </c>
      <c r="C102" s="0" t="n">
        <v>41946022.8833721</v>
      </c>
      <c r="D102" s="0" t="n">
        <v>43861321.4388047</v>
      </c>
      <c r="E102" s="0" t="n">
        <v>42070645.3596386</v>
      </c>
      <c r="F102" s="0" t="n">
        <v>31099634.2338886</v>
      </c>
      <c r="G102" s="0" t="n">
        <v>10846388.6494835</v>
      </c>
      <c r="H102" s="0" t="n">
        <v>31224256.8178479</v>
      </c>
      <c r="I102" s="0" t="n">
        <v>10846388.5417907</v>
      </c>
      <c r="J102" s="0" t="n">
        <v>7497577.07514162</v>
      </c>
      <c r="K102" s="0" t="n">
        <v>7272649.76288737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44044606.0251795</v>
      </c>
      <c r="C103" s="0" t="n">
        <v>42249914.0510075</v>
      </c>
      <c r="D103" s="0" t="n">
        <v>44176169.157655</v>
      </c>
      <c r="E103" s="0" t="n">
        <v>42373589.4373051</v>
      </c>
      <c r="F103" s="0" t="n">
        <v>31346109.6575727</v>
      </c>
      <c r="G103" s="0" t="n">
        <v>10903804.3934348</v>
      </c>
      <c r="H103" s="0" t="n">
        <v>31469785.1442759</v>
      </c>
      <c r="I103" s="0" t="n">
        <v>10903804.2930292</v>
      </c>
      <c r="J103" s="0" t="n">
        <v>7643349.66162486</v>
      </c>
      <c r="K103" s="0" t="n">
        <v>7414049.17177611</v>
      </c>
      <c r="L103" s="0" t="n">
        <v>7334226.30619191</v>
      </c>
      <c r="M103" s="0" t="n">
        <v>6936855.31608784</v>
      </c>
      <c r="N103" s="0" t="n">
        <v>7356154.56617374</v>
      </c>
      <c r="O103" s="0" t="n">
        <v>6957471.29905222</v>
      </c>
      <c r="P103" s="0" t="n">
        <v>1273891.61027081</v>
      </c>
      <c r="Q103" s="0" t="n">
        <v>1235674.86196269</v>
      </c>
    </row>
    <row r="104" customFormat="false" ht="12.8" hidden="false" customHeight="false" outlineLevel="0" collapsed="false">
      <c r="A104" s="0" t="n">
        <v>151</v>
      </c>
      <c r="B104" s="0" t="n">
        <v>44362593.7492179</v>
      </c>
      <c r="C104" s="0" t="n">
        <v>42557133.1465075</v>
      </c>
      <c r="D104" s="0" t="n">
        <v>44492169.7049367</v>
      </c>
      <c r="E104" s="0" t="n">
        <v>42678939.8517078</v>
      </c>
      <c r="F104" s="0" t="n">
        <v>31551374.8774797</v>
      </c>
      <c r="G104" s="0" t="n">
        <v>11005758.2690278</v>
      </c>
      <c r="H104" s="0" t="n">
        <v>31673181.6834771</v>
      </c>
      <c r="I104" s="0" t="n">
        <v>11005758.1682307</v>
      </c>
      <c r="J104" s="0" t="n">
        <v>7748608.1223492</v>
      </c>
      <c r="K104" s="0" t="n">
        <v>7516149.87867872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44718977.5371371</v>
      </c>
      <c r="C105" s="0" t="n">
        <v>42899778.0679979</v>
      </c>
      <c r="D105" s="0" t="n">
        <v>44844260.6612894</v>
      </c>
      <c r="E105" s="0" t="n">
        <v>43017550.1414843</v>
      </c>
      <c r="F105" s="0" t="n">
        <v>31801881.7627258</v>
      </c>
      <c r="G105" s="0" t="n">
        <v>11097896.3052721</v>
      </c>
      <c r="H105" s="0" t="n">
        <v>31919653.932911</v>
      </c>
      <c r="I105" s="0" t="n">
        <v>11097896.2085734</v>
      </c>
      <c r="J105" s="0" t="n">
        <v>7890663.74362403</v>
      </c>
      <c r="K105" s="0" t="n">
        <v>7653943.83131531</v>
      </c>
      <c r="L105" s="0" t="n">
        <v>7441189.10716877</v>
      </c>
      <c r="M105" s="0" t="n">
        <v>7037015.74820788</v>
      </c>
      <c r="N105" s="0" t="n">
        <v>7462070.68048196</v>
      </c>
      <c r="O105" s="0" t="n">
        <v>7056648.11843162</v>
      </c>
      <c r="P105" s="0" t="n">
        <v>1315110.62393734</v>
      </c>
      <c r="Q105" s="0" t="n">
        <v>1275657.30521922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2" activeCellId="0" sqref="C22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2940024.28044123</v>
      </c>
      <c r="C25" s="0" t="n">
        <v>1679905.4087735</v>
      </c>
      <c r="D25" s="0" t="n">
        <v>860563.290630359</v>
      </c>
      <c r="E25" s="0" t="n">
        <v>289811.94451296</v>
      </c>
      <c r="F25" s="0" t="n">
        <v>0</v>
      </c>
      <c r="G25" s="0" t="n">
        <v>5696.1062089161</v>
      </c>
      <c r="H25" s="0" t="n">
        <v>59425.5702275244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3357311.81673445</v>
      </c>
      <c r="C26" s="0" t="n">
        <v>1528822.09094778</v>
      </c>
      <c r="D26" s="0" t="n">
        <v>863042.125563904</v>
      </c>
      <c r="E26" s="0" t="n">
        <v>276244.513132807</v>
      </c>
      <c r="F26" s="0" t="n">
        <v>598779.653179577</v>
      </c>
      <c r="G26" s="0" t="n">
        <v>4324.16389548158</v>
      </c>
      <c r="H26" s="0" t="n">
        <v>48122.3046679161</v>
      </c>
      <c r="I26" s="0" t="n">
        <v>31167.9233893387</v>
      </c>
      <c r="J26" s="0" t="n">
        <v>6809.04195764095</v>
      </c>
    </row>
    <row r="27" customFormat="false" ht="12.8" hidden="false" customHeight="false" outlineLevel="0" collapsed="false">
      <c r="A27" s="0" t="n">
        <v>74</v>
      </c>
      <c r="B27" s="0" t="n">
        <v>2931027.79098353</v>
      </c>
      <c r="C27" s="0" t="n">
        <v>1615716.90528942</v>
      </c>
      <c r="D27" s="0" t="n">
        <v>930549.693763727</v>
      </c>
      <c r="E27" s="0" t="n">
        <v>283975.612900824</v>
      </c>
      <c r="F27" s="0" t="n">
        <v>0</v>
      </c>
      <c r="G27" s="0" t="n">
        <v>7894.16708667637</v>
      </c>
      <c r="H27" s="0" t="n">
        <v>54237.3029986469</v>
      </c>
      <c r="I27" s="0" t="n">
        <v>30652.7444578488</v>
      </c>
      <c r="J27" s="0" t="n">
        <v>8001.36448638438</v>
      </c>
    </row>
    <row r="28" customFormat="false" ht="12.8" hidden="false" customHeight="false" outlineLevel="0" collapsed="false">
      <c r="A28" s="0" t="n">
        <v>75</v>
      </c>
      <c r="B28" s="0" t="n">
        <v>3049394.29482931</v>
      </c>
      <c r="C28" s="0" t="n">
        <v>1645089.7003848</v>
      </c>
      <c r="D28" s="0" t="n">
        <v>1002653.64480722</v>
      </c>
      <c r="E28" s="0" t="n">
        <v>291602.899876833</v>
      </c>
      <c r="F28" s="0" t="n">
        <v>0</v>
      </c>
      <c r="G28" s="0" t="n">
        <v>10517.749786323</v>
      </c>
      <c r="H28" s="0" t="n">
        <v>61414.216321168</v>
      </c>
      <c r="I28" s="0" t="n">
        <v>29019.7470722151</v>
      </c>
      <c r="J28" s="0" t="n">
        <v>9255.65906281758</v>
      </c>
    </row>
    <row r="29" customFormat="false" ht="12.8" hidden="false" customHeight="false" outlineLevel="0" collapsed="false">
      <c r="A29" s="0" t="n">
        <v>76</v>
      </c>
      <c r="B29" s="0" t="n">
        <v>3132085.34862527</v>
      </c>
      <c r="C29" s="0" t="n">
        <v>1713502.7463225</v>
      </c>
      <c r="D29" s="0" t="n">
        <v>998865.835656543</v>
      </c>
      <c r="E29" s="0" t="n">
        <v>299103.490513796</v>
      </c>
      <c r="F29" s="0" t="n">
        <v>0</v>
      </c>
      <c r="G29" s="0" t="n">
        <v>8858.83691368504</v>
      </c>
      <c r="H29" s="0" t="n">
        <v>65041.2089030743</v>
      </c>
      <c r="I29" s="0" t="n">
        <v>36947.493084442</v>
      </c>
      <c r="J29" s="0" t="n">
        <v>9976.03430003174</v>
      </c>
    </row>
    <row r="30" customFormat="false" ht="12.8" hidden="false" customHeight="false" outlineLevel="0" collapsed="false">
      <c r="A30" s="0" t="n">
        <v>77</v>
      </c>
      <c r="B30" s="0" t="n">
        <v>3849575.13733115</v>
      </c>
      <c r="C30" s="0" t="n">
        <v>1803168.77332259</v>
      </c>
      <c r="D30" s="0" t="n">
        <v>949111.575982328</v>
      </c>
      <c r="E30" s="0" t="n">
        <v>306375.263729426</v>
      </c>
      <c r="F30" s="0" t="n">
        <v>687840.471250121</v>
      </c>
      <c r="G30" s="0" t="n">
        <v>9637.97579012849</v>
      </c>
      <c r="H30" s="0" t="n">
        <v>49096.1140740209</v>
      </c>
      <c r="I30" s="0" t="n">
        <v>38252.579488161</v>
      </c>
      <c r="J30" s="0" t="n">
        <v>6953.77553656007</v>
      </c>
    </row>
    <row r="31" customFormat="false" ht="12.8" hidden="false" customHeight="false" outlineLevel="0" collapsed="false">
      <c r="A31" s="0" t="n">
        <v>78</v>
      </c>
      <c r="B31" s="0" t="n">
        <v>3231258.67388254</v>
      </c>
      <c r="C31" s="0" t="n">
        <v>1895383.45043408</v>
      </c>
      <c r="D31" s="0" t="n">
        <v>910230.146580752</v>
      </c>
      <c r="E31" s="0" t="n">
        <v>310388.668245178</v>
      </c>
      <c r="F31" s="0" t="n">
        <v>0</v>
      </c>
      <c r="G31" s="0" t="n">
        <v>9790.09724028467</v>
      </c>
      <c r="H31" s="0" t="n">
        <v>53460.9096055901</v>
      </c>
      <c r="I31" s="0" t="n">
        <v>43550.8791588565</v>
      </c>
      <c r="J31" s="0" t="n">
        <v>8063.43388448614</v>
      </c>
    </row>
    <row r="32" customFormat="false" ht="12.8" hidden="false" customHeight="false" outlineLevel="0" collapsed="false">
      <c r="A32" s="0" t="n">
        <v>79</v>
      </c>
      <c r="B32" s="0" t="n">
        <v>3302050.99481847</v>
      </c>
      <c r="C32" s="0" t="n">
        <v>1913910.95987722</v>
      </c>
      <c r="D32" s="0" t="n">
        <v>969298.990334531</v>
      </c>
      <c r="E32" s="0" t="n">
        <v>314979.036630837</v>
      </c>
      <c r="F32" s="0" t="n">
        <v>0</v>
      </c>
      <c r="G32" s="0" t="n">
        <v>6827.05667021049</v>
      </c>
      <c r="H32" s="0" t="n">
        <v>52594.4413519316</v>
      </c>
      <c r="I32" s="0" t="n">
        <v>35248.366188868</v>
      </c>
      <c r="J32" s="0" t="n">
        <v>8469.0613230786</v>
      </c>
    </row>
    <row r="33" customFormat="false" ht="12.8" hidden="false" customHeight="false" outlineLevel="0" collapsed="false">
      <c r="A33" s="0" t="n">
        <v>80</v>
      </c>
      <c r="B33" s="0" t="n">
        <v>3380838.6342687</v>
      </c>
      <c r="C33" s="0" t="n">
        <v>1993366.61608169</v>
      </c>
      <c r="D33" s="0" t="n">
        <v>941370.650493719</v>
      </c>
      <c r="E33" s="0" t="n">
        <v>318000.238166603</v>
      </c>
      <c r="F33" s="0" t="n">
        <v>0</v>
      </c>
      <c r="G33" s="0" t="n">
        <v>11586.992902187</v>
      </c>
      <c r="H33" s="0" t="n">
        <v>67375.9325241933</v>
      </c>
      <c r="I33" s="0" t="n">
        <v>39579.0043125372</v>
      </c>
      <c r="J33" s="0" t="n">
        <v>9259.2122245227</v>
      </c>
    </row>
    <row r="34" customFormat="false" ht="12.8" hidden="false" customHeight="false" outlineLevel="0" collapsed="false">
      <c r="A34" s="0" t="n">
        <v>81</v>
      </c>
      <c r="B34" s="0" t="n">
        <v>4158971.02493498</v>
      </c>
      <c r="C34" s="0" t="n">
        <v>1967207.23573758</v>
      </c>
      <c r="D34" s="0" t="n">
        <v>1004387.85509127</v>
      </c>
      <c r="E34" s="0" t="n">
        <v>322488.082057163</v>
      </c>
      <c r="F34" s="0" t="n">
        <v>743625.16902274</v>
      </c>
      <c r="G34" s="0" t="n">
        <v>9208.54337176793</v>
      </c>
      <c r="H34" s="0" t="n">
        <v>71880.6580721606</v>
      </c>
      <c r="I34" s="0" t="n">
        <v>27935.7897113542</v>
      </c>
      <c r="J34" s="0" t="n">
        <v>11437.9694086268</v>
      </c>
    </row>
    <row r="35" customFormat="false" ht="12.8" hidden="false" customHeight="false" outlineLevel="0" collapsed="false">
      <c r="A35" s="0" t="n">
        <v>82</v>
      </c>
      <c r="B35" s="0" t="n">
        <v>3486121.49882926</v>
      </c>
      <c r="C35" s="0" t="n">
        <v>1997029.34898031</v>
      </c>
      <c r="D35" s="0" t="n">
        <v>1039490.53307205</v>
      </c>
      <c r="E35" s="0" t="n">
        <v>325343.391833216</v>
      </c>
      <c r="F35" s="0" t="n">
        <v>0</v>
      </c>
      <c r="G35" s="0" t="n">
        <v>9498.97436519578</v>
      </c>
      <c r="H35" s="0" t="n">
        <v>64314.7818023825</v>
      </c>
      <c r="I35" s="0" t="n">
        <v>40201.0446734183</v>
      </c>
      <c r="J35" s="0" t="n">
        <v>10243.4241026851</v>
      </c>
    </row>
    <row r="36" customFormat="false" ht="12.8" hidden="false" customHeight="false" outlineLevel="0" collapsed="false">
      <c r="A36" s="0" t="n">
        <v>83</v>
      </c>
      <c r="B36" s="0" t="n">
        <v>3521656.54942807</v>
      </c>
      <c r="C36" s="0" t="n">
        <v>2048230.43360792</v>
      </c>
      <c r="D36" s="0" t="n">
        <v>1017269.2409547</v>
      </c>
      <c r="E36" s="0" t="n">
        <v>327634.487026293</v>
      </c>
      <c r="F36" s="0" t="n">
        <v>0</v>
      </c>
      <c r="G36" s="0" t="n">
        <v>11474.832294458</v>
      </c>
      <c r="H36" s="0" t="n">
        <v>71505.8994486101</v>
      </c>
      <c r="I36" s="0" t="n">
        <v>33638.7348936698</v>
      </c>
      <c r="J36" s="0" t="n">
        <v>11131.9024884039</v>
      </c>
    </row>
    <row r="37" customFormat="false" ht="12.8" hidden="false" customHeight="false" outlineLevel="0" collapsed="false">
      <c r="A37" s="0" t="n">
        <v>84</v>
      </c>
      <c r="B37" s="0" t="n">
        <v>3624077.06860961</v>
      </c>
      <c r="C37" s="0" t="n">
        <v>2175002.27027226</v>
      </c>
      <c r="D37" s="0" t="n">
        <v>967370.002254201</v>
      </c>
      <c r="E37" s="0" t="n">
        <v>334233.806907938</v>
      </c>
      <c r="F37" s="0" t="n">
        <v>0</v>
      </c>
      <c r="G37" s="0" t="n">
        <v>12595.4060480907</v>
      </c>
      <c r="H37" s="0" t="n">
        <v>85947.5831129645</v>
      </c>
      <c r="I37" s="0" t="n">
        <v>38087.5347199785</v>
      </c>
      <c r="J37" s="0" t="n">
        <v>10840.4652941841</v>
      </c>
    </row>
    <row r="38" customFormat="false" ht="12.8" hidden="false" customHeight="false" outlineLevel="0" collapsed="false">
      <c r="A38" s="0" t="n">
        <v>85</v>
      </c>
      <c r="B38" s="0" t="n">
        <v>4479501.67037635</v>
      </c>
      <c r="C38" s="0" t="n">
        <v>2266381.1251495</v>
      </c>
      <c r="D38" s="0" t="n">
        <v>935560.333944937</v>
      </c>
      <c r="E38" s="0" t="n">
        <v>335458.426193389</v>
      </c>
      <c r="F38" s="0" t="n">
        <v>792016.940082268</v>
      </c>
      <c r="G38" s="0" t="n">
        <v>9733.38290556279</v>
      </c>
      <c r="H38" s="0" t="n">
        <v>89672.8129282024</v>
      </c>
      <c r="I38" s="0" t="n">
        <v>35040.3143495547</v>
      </c>
      <c r="J38" s="0" t="n">
        <v>14735.4810525167</v>
      </c>
    </row>
    <row r="39" customFormat="false" ht="12.8" hidden="false" customHeight="false" outlineLevel="0" collapsed="false">
      <c r="A39" s="0" t="n">
        <v>86</v>
      </c>
      <c r="B39" s="0" t="n">
        <v>3756702.26458774</v>
      </c>
      <c r="C39" s="0" t="n">
        <v>2311605.34804544</v>
      </c>
      <c r="D39" s="0" t="n">
        <v>947648.982354087</v>
      </c>
      <c r="E39" s="0" t="n">
        <v>335485.393923424</v>
      </c>
      <c r="F39" s="0" t="n">
        <v>0</v>
      </c>
      <c r="G39" s="0" t="n">
        <v>10812.4341122438</v>
      </c>
      <c r="H39" s="0" t="n">
        <v>98128.4331502522</v>
      </c>
      <c r="I39" s="0" t="n">
        <v>41002.1748802126</v>
      </c>
      <c r="J39" s="0" t="n">
        <v>12019.4981220793</v>
      </c>
    </row>
    <row r="40" customFormat="false" ht="12.8" hidden="false" customHeight="false" outlineLevel="0" collapsed="false">
      <c r="A40" s="0" t="n">
        <v>87</v>
      </c>
      <c r="B40" s="0" t="n">
        <v>3743292.76170127</v>
      </c>
      <c r="C40" s="0" t="n">
        <v>2335131.10185919</v>
      </c>
      <c r="D40" s="0" t="n">
        <v>931082.94065745</v>
      </c>
      <c r="E40" s="0" t="n">
        <v>340711.949429105</v>
      </c>
      <c r="F40" s="0" t="n">
        <v>0</v>
      </c>
      <c r="G40" s="0" t="n">
        <v>11401.0126382973</v>
      </c>
      <c r="H40" s="0" t="n">
        <v>77855.964218214</v>
      </c>
      <c r="I40" s="0" t="n">
        <v>34392.2716594064</v>
      </c>
      <c r="J40" s="0" t="n">
        <v>11809.6717053337</v>
      </c>
    </row>
    <row r="41" customFormat="false" ht="12.8" hidden="false" customHeight="false" outlineLevel="0" collapsed="false">
      <c r="A41" s="0" t="n">
        <v>88</v>
      </c>
      <c r="B41" s="0" t="n">
        <v>3787608.71030746</v>
      </c>
      <c r="C41" s="0" t="n">
        <v>2329077.51990239</v>
      </c>
      <c r="D41" s="0" t="n">
        <v>956915.440445806</v>
      </c>
      <c r="E41" s="0" t="n">
        <v>343520.568615297</v>
      </c>
      <c r="F41" s="0" t="n">
        <v>0</v>
      </c>
      <c r="G41" s="0" t="n">
        <v>12068.4208357728</v>
      </c>
      <c r="H41" s="0" t="n">
        <v>91019.9751301054</v>
      </c>
      <c r="I41" s="0" t="n">
        <v>42955.4086291043</v>
      </c>
      <c r="J41" s="0" t="n">
        <v>11953.5464622321</v>
      </c>
    </row>
    <row r="42" customFormat="false" ht="12.8" hidden="false" customHeight="false" outlineLevel="0" collapsed="false">
      <c r="A42" s="0" t="n">
        <v>89</v>
      </c>
      <c r="B42" s="0" t="n">
        <v>4649640.40447572</v>
      </c>
      <c r="C42" s="0" t="n">
        <v>2354520.95707377</v>
      </c>
      <c r="D42" s="0" t="n">
        <v>977086.381551028</v>
      </c>
      <c r="E42" s="0" t="n">
        <v>349359.615187328</v>
      </c>
      <c r="F42" s="0" t="n">
        <v>825795.469235525</v>
      </c>
      <c r="G42" s="0" t="n">
        <v>11696.2240071594</v>
      </c>
      <c r="H42" s="0" t="n">
        <v>86004.3342534562</v>
      </c>
      <c r="I42" s="0" t="n">
        <v>31853.3393305239</v>
      </c>
      <c r="J42" s="0" t="n">
        <v>12386.4170637792</v>
      </c>
    </row>
    <row r="43" customFormat="false" ht="12.8" hidden="false" customHeight="false" outlineLevel="0" collapsed="false">
      <c r="A43" s="0" t="n">
        <v>90</v>
      </c>
      <c r="B43" s="0" t="n">
        <v>3858085.50953921</v>
      </c>
      <c r="C43" s="0" t="n">
        <v>2356618.14679891</v>
      </c>
      <c r="D43" s="0" t="n">
        <v>1010090.00806104</v>
      </c>
      <c r="E43" s="0" t="n">
        <v>349348.226924277</v>
      </c>
      <c r="F43" s="0" t="n">
        <v>0</v>
      </c>
      <c r="G43" s="0" t="n">
        <v>9432.9497951632</v>
      </c>
      <c r="H43" s="0" t="n">
        <v>80645.5253942392</v>
      </c>
      <c r="I43" s="0" t="n">
        <v>40563.8907511873</v>
      </c>
      <c r="J43" s="0" t="n">
        <v>11287.0385833358</v>
      </c>
    </row>
    <row r="44" customFormat="false" ht="12.8" hidden="false" customHeight="false" outlineLevel="0" collapsed="false">
      <c r="A44" s="0" t="n">
        <v>91</v>
      </c>
      <c r="B44" s="0" t="n">
        <v>3924808.14713608</v>
      </c>
      <c r="C44" s="0" t="n">
        <v>2422925.30368239</v>
      </c>
      <c r="D44" s="0" t="n">
        <v>991334.326240694</v>
      </c>
      <c r="E44" s="0" t="n">
        <v>353064.797293945</v>
      </c>
      <c r="F44" s="0" t="n">
        <v>0</v>
      </c>
      <c r="G44" s="0" t="n">
        <v>5130.82555113973</v>
      </c>
      <c r="H44" s="0" t="n">
        <v>101290.973252598</v>
      </c>
      <c r="I44" s="0" t="n">
        <v>36837.8967672883</v>
      </c>
      <c r="J44" s="0" t="n">
        <v>13842.3456102725</v>
      </c>
    </row>
    <row r="45" customFormat="false" ht="12.8" hidden="false" customHeight="false" outlineLevel="0" collapsed="false">
      <c r="A45" s="0" t="n">
        <v>92</v>
      </c>
      <c r="B45" s="0" t="n">
        <v>3980265.79662629</v>
      </c>
      <c r="C45" s="0" t="n">
        <v>2451310.64547153</v>
      </c>
      <c r="D45" s="0" t="n">
        <v>1002247.37415789</v>
      </c>
      <c r="E45" s="0" t="n">
        <v>355249.833725795</v>
      </c>
      <c r="F45" s="0" t="n">
        <v>0</v>
      </c>
      <c r="G45" s="0" t="n">
        <v>13813.7837785032</v>
      </c>
      <c r="H45" s="0" t="n">
        <v>113621.776122428</v>
      </c>
      <c r="I45" s="0" t="n">
        <v>29376.0796551823</v>
      </c>
      <c r="J45" s="0" t="n">
        <v>14646.3037149602</v>
      </c>
    </row>
    <row r="46" customFormat="false" ht="12.8" hidden="false" customHeight="false" outlineLevel="0" collapsed="false">
      <c r="A46" s="0" t="n">
        <v>93</v>
      </c>
      <c r="B46" s="0" t="n">
        <v>4881442.49608187</v>
      </c>
      <c r="C46" s="0" t="n">
        <v>2421140.14367832</v>
      </c>
      <c r="D46" s="0" t="n">
        <v>1086835.08794382</v>
      </c>
      <c r="E46" s="0" t="n">
        <v>360998.107179842</v>
      </c>
      <c r="F46" s="0" t="n">
        <v>860506.626068734</v>
      </c>
      <c r="G46" s="0" t="n">
        <v>15230.9143593403</v>
      </c>
      <c r="H46" s="0" t="n">
        <v>93550.2901894588</v>
      </c>
      <c r="I46" s="0" t="n">
        <v>29360.0752091946</v>
      </c>
      <c r="J46" s="0" t="n">
        <v>13359.6135070063</v>
      </c>
    </row>
    <row r="47" customFormat="false" ht="12.8" hidden="false" customHeight="false" outlineLevel="0" collapsed="false">
      <c r="A47" s="0" t="n">
        <v>94</v>
      </c>
      <c r="B47" s="0" t="n">
        <v>4025562.8054401</v>
      </c>
      <c r="C47" s="0" t="n">
        <v>2512951.83831966</v>
      </c>
      <c r="D47" s="0" t="n">
        <v>995645.015350913</v>
      </c>
      <c r="E47" s="0" t="n">
        <v>364543.490333633</v>
      </c>
      <c r="F47" s="0" t="n">
        <v>0</v>
      </c>
      <c r="G47" s="0" t="n">
        <v>13255.0792002908</v>
      </c>
      <c r="H47" s="0" t="n">
        <v>91644.5756782487</v>
      </c>
      <c r="I47" s="0" t="n">
        <v>35101.6389615605</v>
      </c>
      <c r="J47" s="0" t="n">
        <v>12421.1675957977</v>
      </c>
    </row>
    <row r="48" customFormat="false" ht="12.8" hidden="false" customHeight="false" outlineLevel="0" collapsed="false">
      <c r="A48" s="0" t="n">
        <v>95</v>
      </c>
      <c r="B48" s="0" t="n">
        <v>4052841.28451671</v>
      </c>
      <c r="C48" s="0" t="n">
        <v>2541788.52068043</v>
      </c>
      <c r="D48" s="0" t="n">
        <v>986877.206273823</v>
      </c>
      <c r="E48" s="0" t="n">
        <v>365023.393603391</v>
      </c>
      <c r="F48" s="0" t="n">
        <v>0</v>
      </c>
      <c r="G48" s="0" t="n">
        <v>11996.2562005549</v>
      </c>
      <c r="H48" s="0" t="n">
        <v>100128.18831354</v>
      </c>
      <c r="I48" s="0" t="n">
        <v>32583.7146830709</v>
      </c>
      <c r="J48" s="0" t="n">
        <v>14127.2462820419</v>
      </c>
    </row>
    <row r="49" customFormat="false" ht="12.8" hidden="false" customHeight="false" outlineLevel="0" collapsed="false">
      <c r="A49" s="0" t="n">
        <v>96</v>
      </c>
      <c r="B49" s="0" t="n">
        <v>4110196.66599874</v>
      </c>
      <c r="C49" s="0" t="n">
        <v>2625584.77034512</v>
      </c>
      <c r="D49" s="0" t="n">
        <v>954300.100962871</v>
      </c>
      <c r="E49" s="0" t="n">
        <v>368847.548705725</v>
      </c>
      <c r="F49" s="0" t="n">
        <v>0</v>
      </c>
      <c r="G49" s="0" t="n">
        <v>10410.2201069339</v>
      </c>
      <c r="H49" s="0" t="n">
        <v>110178.948198255</v>
      </c>
      <c r="I49" s="0" t="n">
        <v>28489.9362456787</v>
      </c>
      <c r="J49" s="0" t="n">
        <v>12647.8600640883</v>
      </c>
    </row>
    <row r="50" customFormat="false" ht="12.8" hidden="false" customHeight="false" outlineLevel="0" collapsed="false">
      <c r="A50" s="0" t="n">
        <v>97</v>
      </c>
      <c r="B50" s="0" t="n">
        <v>5020035.98043224</v>
      </c>
      <c r="C50" s="0" t="n">
        <v>2575206.15110212</v>
      </c>
      <c r="D50" s="0" t="n">
        <v>1044517.59419855</v>
      </c>
      <c r="E50" s="0" t="n">
        <v>366178.92068136</v>
      </c>
      <c r="F50" s="0" t="n">
        <v>891090.947322826</v>
      </c>
      <c r="G50" s="0" t="n">
        <v>8846.7211779018</v>
      </c>
      <c r="H50" s="0" t="n">
        <v>80749.4885300508</v>
      </c>
      <c r="I50" s="0" t="n">
        <v>40828.3429319967</v>
      </c>
      <c r="J50" s="0" t="n">
        <v>12119.7158294308</v>
      </c>
    </row>
    <row r="51" customFormat="false" ht="12.8" hidden="false" customHeight="false" outlineLevel="0" collapsed="false">
      <c r="A51" s="0" t="n">
        <v>98</v>
      </c>
      <c r="B51" s="0" t="n">
        <v>4213752.37563252</v>
      </c>
      <c r="C51" s="0" t="n">
        <v>2701089.27922632</v>
      </c>
      <c r="D51" s="0" t="n">
        <v>964879.059025476</v>
      </c>
      <c r="E51" s="0" t="n">
        <v>368548.32170031</v>
      </c>
      <c r="F51" s="0" t="n">
        <v>0</v>
      </c>
      <c r="G51" s="0" t="n">
        <v>11834.5648988774</v>
      </c>
      <c r="H51" s="0" t="n">
        <v>109293.228531062</v>
      </c>
      <c r="I51" s="0" t="n">
        <v>44079.2711766719</v>
      </c>
      <c r="J51" s="0" t="n">
        <v>13975.3643124361</v>
      </c>
    </row>
    <row r="52" customFormat="false" ht="12.8" hidden="false" customHeight="false" outlineLevel="0" collapsed="false">
      <c r="A52" s="0" t="n">
        <v>99</v>
      </c>
      <c r="B52" s="0" t="n">
        <v>4177342.59290677</v>
      </c>
      <c r="C52" s="0" t="n">
        <v>2674547.59161574</v>
      </c>
      <c r="D52" s="0" t="n">
        <v>963844.533868512</v>
      </c>
      <c r="E52" s="0" t="n">
        <v>370128.682967588</v>
      </c>
      <c r="F52" s="0" t="n">
        <v>0</v>
      </c>
      <c r="G52" s="0" t="n">
        <v>15490.5571451581</v>
      </c>
      <c r="H52" s="0" t="n">
        <v>106840.969961168</v>
      </c>
      <c r="I52" s="0" t="n">
        <v>32038.9320570444</v>
      </c>
      <c r="J52" s="0" t="n">
        <v>13813.9534468474</v>
      </c>
    </row>
    <row r="53" customFormat="false" ht="12.8" hidden="false" customHeight="false" outlineLevel="0" collapsed="false">
      <c r="A53" s="0" t="n">
        <v>100</v>
      </c>
      <c r="B53" s="0" t="n">
        <v>4189359.97726537</v>
      </c>
      <c r="C53" s="0" t="n">
        <v>2706211.63796649</v>
      </c>
      <c r="D53" s="0" t="n">
        <v>943177.516582731</v>
      </c>
      <c r="E53" s="0" t="n">
        <v>373064.721616698</v>
      </c>
      <c r="F53" s="0" t="n">
        <v>0</v>
      </c>
      <c r="G53" s="0" t="n">
        <v>16331.2686987697</v>
      </c>
      <c r="H53" s="0" t="n">
        <v>105774.629881599</v>
      </c>
      <c r="I53" s="0" t="n">
        <v>30739.3371545369</v>
      </c>
      <c r="J53" s="0" t="n">
        <v>14715.3113455156</v>
      </c>
    </row>
    <row r="54" customFormat="false" ht="12.8" hidden="false" customHeight="false" outlineLevel="0" collapsed="false">
      <c r="A54" s="0" t="n">
        <v>101</v>
      </c>
      <c r="B54" s="0" t="n">
        <v>5158519.3632729</v>
      </c>
      <c r="C54" s="0" t="n">
        <v>2762337.72370954</v>
      </c>
      <c r="D54" s="0" t="n">
        <v>948006.815748059</v>
      </c>
      <c r="E54" s="0" t="n">
        <v>376162.495220035</v>
      </c>
      <c r="F54" s="0" t="n">
        <v>904609.752206177</v>
      </c>
      <c r="G54" s="0" t="n">
        <v>10918.0289659803</v>
      </c>
      <c r="H54" s="0" t="n">
        <v>99301.8196685432</v>
      </c>
      <c r="I54" s="0" t="n">
        <v>43530.8750868021</v>
      </c>
      <c r="J54" s="0" t="n">
        <v>13539.8671835391</v>
      </c>
    </row>
    <row r="55" customFormat="false" ht="12.8" hidden="false" customHeight="false" outlineLevel="0" collapsed="false">
      <c r="A55" s="0" t="n">
        <v>102</v>
      </c>
      <c r="B55" s="0" t="n">
        <v>4259562.30185325</v>
      </c>
      <c r="C55" s="0" t="n">
        <v>2704265.13245403</v>
      </c>
      <c r="D55" s="0" t="n">
        <v>1007424.44241652</v>
      </c>
      <c r="E55" s="0" t="n">
        <v>375803.977158218</v>
      </c>
      <c r="F55" s="0" t="n">
        <v>0</v>
      </c>
      <c r="G55" s="0" t="n">
        <v>14749.1072554666</v>
      </c>
      <c r="H55" s="0" t="n">
        <v>107543.691700462</v>
      </c>
      <c r="I55" s="0" t="n">
        <v>40368.1997388415</v>
      </c>
      <c r="J55" s="0" t="n">
        <v>15346.8078576533</v>
      </c>
    </row>
    <row r="56" customFormat="false" ht="12.8" hidden="false" customHeight="false" outlineLevel="0" collapsed="false">
      <c r="A56" s="0" t="n">
        <v>103</v>
      </c>
      <c r="B56" s="0" t="n">
        <v>4269995.599283</v>
      </c>
      <c r="C56" s="0" t="n">
        <v>2657408.86469942</v>
      </c>
      <c r="D56" s="0" t="n">
        <v>1072027.61062666</v>
      </c>
      <c r="E56" s="0" t="n">
        <v>377348.929350527</v>
      </c>
      <c r="F56" s="0" t="n">
        <v>0</v>
      </c>
      <c r="G56" s="0" t="n">
        <v>22806.9134594382</v>
      </c>
      <c r="H56" s="0" t="n">
        <v>86113.0987264547</v>
      </c>
      <c r="I56" s="0" t="n">
        <v>41344.7079344576</v>
      </c>
      <c r="J56" s="0" t="n">
        <v>14101.9674158555</v>
      </c>
    </row>
    <row r="57" customFormat="false" ht="12.8" hidden="false" customHeight="false" outlineLevel="0" collapsed="false">
      <c r="A57" s="0" t="n">
        <v>104</v>
      </c>
      <c r="B57" s="0" t="n">
        <v>4273622.20432472</v>
      </c>
      <c r="C57" s="0" t="n">
        <v>2719066.7054053</v>
      </c>
      <c r="D57" s="0" t="n">
        <v>1037292.67461039</v>
      </c>
      <c r="E57" s="0" t="n">
        <v>374593.959911064</v>
      </c>
      <c r="F57" s="0" t="n">
        <v>0</v>
      </c>
      <c r="G57" s="0" t="n">
        <v>11307.6393684114</v>
      </c>
      <c r="H57" s="0" t="n">
        <v>95719.0147525017</v>
      </c>
      <c r="I57" s="0" t="n">
        <v>27893.433896318</v>
      </c>
      <c r="J57" s="0" t="n">
        <v>14255.8198466159</v>
      </c>
    </row>
    <row r="58" customFormat="false" ht="12.8" hidden="false" customHeight="false" outlineLevel="0" collapsed="false">
      <c r="A58" s="0" t="n">
        <v>105</v>
      </c>
      <c r="B58" s="0" t="n">
        <v>5187172.26603227</v>
      </c>
      <c r="C58" s="0" t="n">
        <v>2820410.94022612</v>
      </c>
      <c r="D58" s="0" t="n">
        <v>918266.475794703</v>
      </c>
      <c r="E58" s="0" t="n">
        <v>376919.172344346</v>
      </c>
      <c r="F58" s="0" t="n">
        <v>908073.406827972</v>
      </c>
      <c r="G58" s="0" t="n">
        <v>14752.3815777072</v>
      </c>
      <c r="H58" s="0" t="n">
        <v>94612.3860557039</v>
      </c>
      <c r="I58" s="0" t="n">
        <v>39205.9221104065</v>
      </c>
      <c r="J58" s="0" t="n">
        <v>16151.5490133388</v>
      </c>
    </row>
    <row r="59" customFormat="false" ht="12.8" hidden="false" customHeight="false" outlineLevel="0" collapsed="false">
      <c r="A59" s="0" t="n">
        <v>106</v>
      </c>
      <c r="B59" s="0" t="n">
        <v>4242219.92535724</v>
      </c>
      <c r="C59" s="0" t="n">
        <v>2762663.69097271</v>
      </c>
      <c r="D59" s="0" t="n">
        <v>931726.665972072</v>
      </c>
      <c r="E59" s="0" t="n">
        <v>375363.935181657</v>
      </c>
      <c r="F59" s="0" t="n">
        <v>0</v>
      </c>
      <c r="G59" s="0" t="n">
        <v>14565.1567417643</v>
      </c>
      <c r="H59" s="0" t="n">
        <v>110898.827164259</v>
      </c>
      <c r="I59" s="0" t="n">
        <v>38899.4644952857</v>
      </c>
      <c r="J59" s="0" t="n">
        <v>14745.4062916134</v>
      </c>
    </row>
    <row r="60" customFormat="false" ht="12.8" hidden="false" customHeight="false" outlineLevel="0" collapsed="false">
      <c r="A60" s="0" t="n">
        <v>107</v>
      </c>
      <c r="B60" s="0" t="n">
        <v>4202477.68964557</v>
      </c>
      <c r="C60" s="0" t="n">
        <v>2812246.01540496</v>
      </c>
      <c r="D60" s="0" t="n">
        <v>861080.888555668</v>
      </c>
      <c r="E60" s="0" t="n">
        <v>375851.138364283</v>
      </c>
      <c r="F60" s="0" t="n">
        <v>0</v>
      </c>
      <c r="G60" s="0" t="n">
        <v>12889.1272432574</v>
      </c>
      <c r="H60" s="0" t="n">
        <v>97183.8312569888</v>
      </c>
      <c r="I60" s="0" t="n">
        <v>34820.5419934981</v>
      </c>
      <c r="J60" s="0" t="n">
        <v>15154.1616042849</v>
      </c>
    </row>
    <row r="61" customFormat="false" ht="12.8" hidden="false" customHeight="false" outlineLevel="0" collapsed="false">
      <c r="A61" s="0" t="n">
        <v>108</v>
      </c>
      <c r="B61" s="0" t="n">
        <v>4224262.95118313</v>
      </c>
      <c r="C61" s="0" t="n">
        <v>2758931.94293846</v>
      </c>
      <c r="D61" s="0" t="n">
        <v>938037.133736942</v>
      </c>
      <c r="E61" s="0" t="n">
        <v>375560.383202077</v>
      </c>
      <c r="F61" s="0" t="n">
        <v>0</v>
      </c>
      <c r="G61" s="0" t="n">
        <v>14499.977667361</v>
      </c>
      <c r="H61" s="0" t="n">
        <v>96400.2794788143</v>
      </c>
      <c r="I61" s="0" t="n">
        <v>37608.5648778984</v>
      </c>
      <c r="J61" s="0" t="n">
        <v>14259.0689562108</v>
      </c>
    </row>
    <row r="62" customFormat="false" ht="12.8" hidden="false" customHeight="false" outlineLevel="0" collapsed="false">
      <c r="A62" s="0" t="n">
        <v>109</v>
      </c>
      <c r="B62" s="0" t="n">
        <v>5059561.73176139</v>
      </c>
      <c r="C62" s="0" t="n">
        <v>2720724.82620875</v>
      </c>
      <c r="D62" s="0" t="n">
        <v>912213.732474949</v>
      </c>
      <c r="E62" s="0" t="n">
        <v>373009.020273218</v>
      </c>
      <c r="F62" s="0" t="n">
        <v>886611.776551227</v>
      </c>
      <c r="G62" s="0" t="n">
        <v>12827.2661823501</v>
      </c>
      <c r="H62" s="0" t="n">
        <v>117091.627146074</v>
      </c>
      <c r="I62" s="0" t="n">
        <v>31139.3241124991</v>
      </c>
      <c r="J62" s="0" t="n">
        <v>15195.9907997152</v>
      </c>
    </row>
    <row r="63" customFormat="false" ht="12.8" hidden="false" customHeight="false" outlineLevel="0" collapsed="false">
      <c r="A63" s="0" t="n">
        <v>110</v>
      </c>
      <c r="B63" s="0" t="n">
        <v>4198471.95589215</v>
      </c>
      <c r="C63" s="0" t="n">
        <v>2715036.45045674</v>
      </c>
      <c r="D63" s="0" t="n">
        <v>935003.543405099</v>
      </c>
      <c r="E63" s="0" t="n">
        <v>372146.024487457</v>
      </c>
      <c r="F63" s="0" t="n">
        <v>0</v>
      </c>
      <c r="G63" s="0" t="n">
        <v>11236.4472395749</v>
      </c>
      <c r="H63" s="0" t="n">
        <v>115227.59983261</v>
      </c>
      <c r="I63" s="0" t="n">
        <v>36846.5500518311</v>
      </c>
      <c r="J63" s="0" t="n">
        <v>16897.4462988709</v>
      </c>
    </row>
    <row r="64" customFormat="false" ht="12.8" hidden="false" customHeight="false" outlineLevel="0" collapsed="false">
      <c r="A64" s="0" t="n">
        <v>111</v>
      </c>
      <c r="B64" s="0" t="n">
        <v>4194188.93998348</v>
      </c>
      <c r="C64" s="0" t="n">
        <v>2765270.09703867</v>
      </c>
      <c r="D64" s="0" t="n">
        <v>892473.284209949</v>
      </c>
      <c r="E64" s="0" t="n">
        <v>373651.981123056</v>
      </c>
      <c r="F64" s="0" t="n">
        <v>0</v>
      </c>
      <c r="G64" s="0" t="n">
        <v>13979.338220087</v>
      </c>
      <c r="H64" s="0" t="n">
        <v>104289.986468583</v>
      </c>
      <c r="I64" s="0" t="n">
        <v>26714.1550412011</v>
      </c>
      <c r="J64" s="0" t="n">
        <v>18531.1347953237</v>
      </c>
    </row>
    <row r="65" customFormat="false" ht="12.8" hidden="false" customHeight="false" outlineLevel="0" collapsed="false">
      <c r="A65" s="0" t="n">
        <v>112</v>
      </c>
      <c r="B65" s="0" t="n">
        <v>4159636.22650073</v>
      </c>
      <c r="C65" s="0" t="n">
        <v>2704248.33776439</v>
      </c>
      <c r="D65" s="0" t="n">
        <v>945168.163421369</v>
      </c>
      <c r="E65" s="0" t="n">
        <v>371275.96342825</v>
      </c>
      <c r="F65" s="0" t="n">
        <v>0</v>
      </c>
      <c r="G65" s="0" t="n">
        <v>13453.3744929473</v>
      </c>
      <c r="H65" s="0" t="n">
        <v>81988.5819073054</v>
      </c>
      <c r="I65" s="0" t="n">
        <v>36584.2675261442</v>
      </c>
      <c r="J65" s="0" t="n">
        <v>10942.0445305768</v>
      </c>
    </row>
    <row r="66" customFormat="false" ht="12.8" hidden="false" customHeight="false" outlineLevel="0" collapsed="false">
      <c r="A66" s="0" t="n">
        <v>113</v>
      </c>
      <c r="B66" s="0" t="n">
        <v>5068981.32795291</v>
      </c>
      <c r="C66" s="0" t="n">
        <v>2692814.13654495</v>
      </c>
      <c r="D66" s="0" t="n">
        <v>937567.329863606</v>
      </c>
      <c r="E66" s="0" t="n">
        <v>374326.132249538</v>
      </c>
      <c r="F66" s="0" t="n">
        <v>884412.861513443</v>
      </c>
      <c r="G66" s="0" t="n">
        <v>20384.9617198471</v>
      </c>
      <c r="H66" s="0" t="n">
        <v>111830.536340078</v>
      </c>
      <c r="I66" s="0" t="n">
        <v>32719.4195913632</v>
      </c>
      <c r="J66" s="0" t="n">
        <v>16058.6450909734</v>
      </c>
    </row>
    <row r="67" customFormat="false" ht="12.8" hidden="false" customHeight="false" outlineLevel="0" collapsed="false">
      <c r="A67" s="0" t="n">
        <v>114</v>
      </c>
      <c r="B67" s="0" t="n">
        <v>4196185.37006895</v>
      </c>
      <c r="C67" s="0" t="n">
        <v>2732323.47858317</v>
      </c>
      <c r="D67" s="0" t="n">
        <v>896632.523252631</v>
      </c>
      <c r="E67" s="0" t="n">
        <v>378284.80634447</v>
      </c>
      <c r="F67" s="0" t="n">
        <v>0</v>
      </c>
      <c r="G67" s="0" t="n">
        <v>17455.7938688661</v>
      </c>
      <c r="H67" s="0" t="n">
        <v>128192.696991098</v>
      </c>
      <c r="I67" s="0" t="n">
        <v>32079.5185966867</v>
      </c>
      <c r="J67" s="0" t="n">
        <v>17532.0419895163</v>
      </c>
    </row>
    <row r="68" customFormat="false" ht="12.8" hidden="false" customHeight="false" outlineLevel="0" collapsed="false">
      <c r="A68" s="0" t="n">
        <v>115</v>
      </c>
      <c r="B68" s="0" t="n">
        <v>4150236.10422804</v>
      </c>
      <c r="C68" s="0" t="n">
        <v>2769605.67988295</v>
      </c>
      <c r="D68" s="0" t="n">
        <v>837156.692739368</v>
      </c>
      <c r="E68" s="0" t="n">
        <v>378087.797258926</v>
      </c>
      <c r="F68" s="0" t="n">
        <v>0</v>
      </c>
      <c r="G68" s="0" t="n">
        <v>13118.4701584242</v>
      </c>
      <c r="H68" s="0" t="n">
        <v>112999.726497892</v>
      </c>
      <c r="I68" s="0" t="n">
        <v>31259.9384529978</v>
      </c>
      <c r="J68" s="0" t="n">
        <v>15672.3291333071</v>
      </c>
    </row>
    <row r="69" customFormat="false" ht="12.8" hidden="false" customHeight="false" outlineLevel="0" collapsed="false">
      <c r="A69" s="0" t="n">
        <v>116</v>
      </c>
      <c r="B69" s="0" t="n">
        <v>4146542.89360496</v>
      </c>
      <c r="C69" s="0" t="n">
        <v>2813437.1354987</v>
      </c>
      <c r="D69" s="0" t="n">
        <v>802797.377121795</v>
      </c>
      <c r="E69" s="0" t="n">
        <v>378323.926504748</v>
      </c>
      <c r="F69" s="0" t="n">
        <v>0</v>
      </c>
      <c r="G69" s="0" t="n">
        <v>15446.6309556448</v>
      </c>
      <c r="H69" s="0" t="n">
        <v>101630.860318814</v>
      </c>
      <c r="I69" s="0" t="n">
        <v>25018.6736115999</v>
      </c>
      <c r="J69" s="0" t="n">
        <v>16640.7638666279</v>
      </c>
    </row>
    <row r="70" customFormat="false" ht="12.8" hidden="false" customHeight="false" outlineLevel="0" collapsed="false">
      <c r="A70" s="0" t="n">
        <v>117</v>
      </c>
      <c r="B70" s="0" t="n">
        <v>5070965.13035824</v>
      </c>
      <c r="C70" s="0" t="n">
        <v>2847965.49689448</v>
      </c>
      <c r="D70" s="0" t="n">
        <v>810275.705403901</v>
      </c>
      <c r="E70" s="0" t="n">
        <v>378934.217817622</v>
      </c>
      <c r="F70" s="0" t="n">
        <v>878719.780750153</v>
      </c>
      <c r="G70" s="0" t="n">
        <v>14866.5400863822</v>
      </c>
      <c r="H70" s="0" t="n">
        <v>101976.756090223</v>
      </c>
      <c r="I70" s="0" t="n">
        <v>32779.2225589761</v>
      </c>
      <c r="J70" s="0" t="n">
        <v>15588.3954686846</v>
      </c>
    </row>
    <row r="71" customFormat="false" ht="12.8" hidden="false" customHeight="false" outlineLevel="0" collapsed="false">
      <c r="A71" s="0" t="n">
        <v>118</v>
      </c>
      <c r="B71" s="0" t="n">
        <v>4173673.7948556</v>
      </c>
      <c r="C71" s="0" t="n">
        <v>2770999.10852019</v>
      </c>
      <c r="D71" s="0" t="n">
        <v>842712.538195385</v>
      </c>
      <c r="E71" s="0" t="n">
        <v>372214.462095231</v>
      </c>
      <c r="F71" s="0" t="n">
        <v>0</v>
      </c>
      <c r="G71" s="0" t="n">
        <v>11733.7805818414</v>
      </c>
      <c r="H71" s="0" t="n">
        <v>134572.591383005</v>
      </c>
      <c r="I71" s="0" t="n">
        <v>36668.2621101787</v>
      </c>
      <c r="J71" s="0" t="n">
        <v>18442.16552424</v>
      </c>
    </row>
    <row r="72" customFormat="false" ht="12.8" hidden="false" customHeight="false" outlineLevel="0" collapsed="false">
      <c r="A72" s="0" t="n">
        <v>119</v>
      </c>
      <c r="B72" s="0" t="n">
        <v>4167879.71817318</v>
      </c>
      <c r="C72" s="0" t="n">
        <v>2809278.00302332</v>
      </c>
      <c r="D72" s="0" t="n">
        <v>842323.084432682</v>
      </c>
      <c r="E72" s="0" t="n">
        <v>374485.288315009</v>
      </c>
      <c r="F72" s="0" t="n">
        <v>0</v>
      </c>
      <c r="G72" s="0" t="n">
        <v>13270.3974581921</v>
      </c>
      <c r="H72" s="0" t="n">
        <v>104345.842639396</v>
      </c>
      <c r="I72" s="0" t="n">
        <v>23383.0089847306</v>
      </c>
      <c r="J72" s="0" t="n">
        <v>14634.5100713926</v>
      </c>
    </row>
    <row r="73" customFormat="false" ht="12.8" hidden="false" customHeight="false" outlineLevel="0" collapsed="false">
      <c r="A73" s="0" t="n">
        <v>120</v>
      </c>
      <c r="B73" s="0" t="n">
        <v>4157601.44662757</v>
      </c>
      <c r="C73" s="0" t="n">
        <v>2787830.43656236</v>
      </c>
      <c r="D73" s="0" t="n">
        <v>826929.467483579</v>
      </c>
      <c r="E73" s="0" t="n">
        <v>371884.079460136</v>
      </c>
      <c r="F73" s="0" t="n">
        <v>0</v>
      </c>
      <c r="G73" s="0" t="n">
        <v>14480.8897741421</v>
      </c>
      <c r="H73" s="0" t="n">
        <v>117899.393938954</v>
      </c>
      <c r="I73" s="0" t="n">
        <v>33597.4135272797</v>
      </c>
      <c r="J73" s="0" t="n">
        <v>16718.5696573518</v>
      </c>
    </row>
    <row r="74" customFormat="false" ht="12.8" hidden="false" customHeight="false" outlineLevel="0" collapsed="false">
      <c r="A74" s="0" t="n">
        <v>121</v>
      </c>
      <c r="B74" s="0" t="n">
        <v>5061797.25554669</v>
      </c>
      <c r="C74" s="0" t="n">
        <v>2805331.52977393</v>
      </c>
      <c r="D74" s="0" t="n">
        <v>829216.188025806</v>
      </c>
      <c r="E74" s="0" t="n">
        <v>370425.947940125</v>
      </c>
      <c r="F74" s="0" t="n">
        <v>875976.228326026</v>
      </c>
      <c r="G74" s="0" t="n">
        <v>11054.6996871285</v>
      </c>
      <c r="H74" s="0" t="n">
        <v>126063.460981685</v>
      </c>
      <c r="I74" s="0" t="n">
        <v>41035.0422201898</v>
      </c>
      <c r="J74" s="0" t="n">
        <v>20849.5620674575</v>
      </c>
    </row>
    <row r="75" customFormat="false" ht="12.8" hidden="false" customHeight="false" outlineLevel="0" collapsed="false">
      <c r="A75" s="0" t="n">
        <v>122</v>
      </c>
      <c r="B75" s="0" t="n">
        <v>4237101.88596514</v>
      </c>
      <c r="C75" s="0" t="n">
        <v>2833977.53334785</v>
      </c>
      <c r="D75" s="0" t="n">
        <v>828697.266304261</v>
      </c>
      <c r="E75" s="0" t="n">
        <v>375633.549994531</v>
      </c>
      <c r="F75" s="0" t="n">
        <v>0</v>
      </c>
      <c r="G75" s="0" t="n">
        <v>15344.6250394888</v>
      </c>
      <c r="H75" s="0" t="n">
        <v>132164.198369842</v>
      </c>
      <c r="I75" s="0" t="n">
        <v>26532.6947463921</v>
      </c>
      <c r="J75" s="0" t="n">
        <v>19729.2706113164</v>
      </c>
    </row>
    <row r="76" customFormat="false" ht="12.8" hidden="false" customHeight="false" outlineLevel="0" collapsed="false">
      <c r="A76" s="0" t="n">
        <v>123</v>
      </c>
      <c r="B76" s="0" t="n">
        <v>4205735.43838223</v>
      </c>
      <c r="C76" s="0" t="n">
        <v>2829931.26693033</v>
      </c>
      <c r="D76" s="0" t="n">
        <v>827659.470969043</v>
      </c>
      <c r="E76" s="0" t="n">
        <v>376006.672929021</v>
      </c>
      <c r="F76" s="0" t="n">
        <v>0</v>
      </c>
      <c r="G76" s="0" t="n">
        <v>11052.9714516939</v>
      </c>
      <c r="H76" s="0" t="n">
        <v>112971.520492374</v>
      </c>
      <c r="I76" s="0" t="n">
        <v>32452.5921958013</v>
      </c>
      <c r="J76" s="0" t="n">
        <v>19499.0412194979</v>
      </c>
    </row>
    <row r="77" customFormat="false" ht="12.8" hidden="false" customHeight="false" outlineLevel="0" collapsed="false">
      <c r="A77" s="0" t="n">
        <v>124</v>
      </c>
      <c r="B77" s="0" t="n">
        <v>4179310.50426284</v>
      </c>
      <c r="C77" s="0" t="n">
        <v>2815290.44281427</v>
      </c>
      <c r="D77" s="0" t="n">
        <v>826547.369912874</v>
      </c>
      <c r="E77" s="0" t="n">
        <v>376293.449572295</v>
      </c>
      <c r="F77" s="0" t="n">
        <v>0</v>
      </c>
      <c r="G77" s="0" t="n">
        <v>13322.2877309208</v>
      </c>
      <c r="H77" s="0" t="n">
        <v>108615.181014392</v>
      </c>
      <c r="I77" s="0" t="n">
        <v>37709.6186633881</v>
      </c>
      <c r="J77" s="0" t="n">
        <v>15750.3465306986</v>
      </c>
    </row>
    <row r="78" customFormat="false" ht="12.8" hidden="false" customHeight="false" outlineLevel="0" collapsed="false">
      <c r="A78" s="0" t="n">
        <v>125</v>
      </c>
      <c r="B78" s="0" t="n">
        <v>5076963.44019233</v>
      </c>
      <c r="C78" s="0" t="n">
        <v>2812594.84090045</v>
      </c>
      <c r="D78" s="0" t="n">
        <v>805551.870882397</v>
      </c>
      <c r="E78" s="0" t="n">
        <v>374528.678896752</v>
      </c>
      <c r="F78" s="0" t="n">
        <v>883867.746419664</v>
      </c>
      <c r="G78" s="0" t="n">
        <v>22286.969993941</v>
      </c>
      <c r="H78" s="0" t="n">
        <v>124015.330957041</v>
      </c>
      <c r="I78" s="0" t="n">
        <v>36817.0333376815</v>
      </c>
      <c r="J78" s="0" t="n">
        <v>20026.7601705165</v>
      </c>
    </row>
    <row r="79" customFormat="false" ht="12.8" hidden="false" customHeight="false" outlineLevel="0" collapsed="false">
      <c r="A79" s="0" t="n">
        <v>126</v>
      </c>
      <c r="B79" s="0" t="n">
        <v>4171150.45532252</v>
      </c>
      <c r="C79" s="0" t="n">
        <v>2906344.40329383</v>
      </c>
      <c r="D79" s="0" t="n">
        <v>686700.888820696</v>
      </c>
      <c r="E79" s="0" t="n">
        <v>374402.390364851</v>
      </c>
      <c r="F79" s="0" t="n">
        <v>0</v>
      </c>
      <c r="G79" s="0" t="n">
        <v>16106.9037163055</v>
      </c>
      <c r="H79" s="0" t="n">
        <v>147603.142191758</v>
      </c>
      <c r="I79" s="0" t="n">
        <v>21798.7549304912</v>
      </c>
      <c r="J79" s="0" t="n">
        <v>22031.8923833626</v>
      </c>
    </row>
    <row r="80" customFormat="false" ht="12.8" hidden="false" customHeight="false" outlineLevel="0" collapsed="false">
      <c r="A80" s="0" t="n">
        <v>127</v>
      </c>
      <c r="B80" s="0" t="n">
        <v>4196311.93424551</v>
      </c>
      <c r="C80" s="0" t="n">
        <v>2959411.28364182</v>
      </c>
      <c r="D80" s="0" t="n">
        <v>669873.213756917</v>
      </c>
      <c r="E80" s="0" t="n">
        <v>373094.82896818</v>
      </c>
      <c r="F80" s="0" t="n">
        <v>0</v>
      </c>
      <c r="G80" s="0" t="n">
        <v>15945.7290582441</v>
      </c>
      <c r="H80" s="0" t="n">
        <v>138122.923655272</v>
      </c>
      <c r="I80" s="0" t="n">
        <v>15488.1934660046</v>
      </c>
      <c r="J80" s="0" t="n">
        <v>19082.7353553814</v>
      </c>
    </row>
    <row r="81" customFormat="false" ht="12.8" hidden="false" customHeight="false" outlineLevel="0" collapsed="false">
      <c r="A81" s="0" t="n">
        <v>128</v>
      </c>
      <c r="B81" s="0" t="n">
        <v>4192123.32491236</v>
      </c>
      <c r="C81" s="0" t="n">
        <v>2936135.07207145</v>
      </c>
      <c r="D81" s="0" t="n">
        <v>705015.162638491</v>
      </c>
      <c r="E81" s="0" t="n">
        <v>374429.650753142</v>
      </c>
      <c r="F81" s="0" t="n">
        <v>0</v>
      </c>
      <c r="G81" s="0" t="n">
        <v>19372.3916400199</v>
      </c>
      <c r="H81" s="0" t="n">
        <v>128754.286785566</v>
      </c>
      <c r="I81" s="0" t="n">
        <v>20428.1197604794</v>
      </c>
      <c r="J81" s="0" t="n">
        <v>19885.9937941525</v>
      </c>
    </row>
    <row r="82" customFormat="false" ht="12.8" hidden="false" customHeight="false" outlineLevel="0" collapsed="false">
      <c r="A82" s="0" t="n">
        <v>129</v>
      </c>
      <c r="B82" s="0" t="n">
        <v>5035653.30252429</v>
      </c>
      <c r="C82" s="0" t="n">
        <v>2904914.3836989</v>
      </c>
      <c r="D82" s="0" t="n">
        <v>718953.627795661</v>
      </c>
      <c r="E82" s="0" t="n">
        <v>374902.101610987</v>
      </c>
      <c r="F82" s="0" t="n">
        <v>879271.649762862</v>
      </c>
      <c r="G82" s="0" t="n">
        <v>17662.6824191152</v>
      </c>
      <c r="H82" s="0" t="n">
        <v>124909.448870901</v>
      </c>
      <c r="I82" s="0" t="n">
        <v>9329.64848805822</v>
      </c>
      <c r="J82" s="0" t="n">
        <v>19772.6988007208</v>
      </c>
    </row>
    <row r="83" customFormat="false" ht="12.8" hidden="false" customHeight="false" outlineLevel="0" collapsed="false">
      <c r="A83" s="0" t="n">
        <v>130</v>
      </c>
      <c r="B83" s="0" t="n">
        <v>4122133.08962732</v>
      </c>
      <c r="C83" s="0" t="n">
        <v>2931111.01913534</v>
      </c>
      <c r="D83" s="0" t="n">
        <v>668793.262631319</v>
      </c>
      <c r="E83" s="0" t="n">
        <v>383496.144934138</v>
      </c>
      <c r="F83" s="0" t="n">
        <v>0</v>
      </c>
      <c r="G83" s="0" t="n">
        <v>19080.7824846539</v>
      </c>
      <c r="H83" s="0" t="n">
        <v>109440.956626886</v>
      </c>
      <c r="I83" s="0" t="n">
        <v>14411.7192989871</v>
      </c>
      <c r="J83" s="0" t="n">
        <v>16054.9905543961</v>
      </c>
    </row>
    <row r="84" customFormat="false" ht="12.8" hidden="false" customHeight="false" outlineLevel="0" collapsed="false">
      <c r="A84" s="0" t="n">
        <v>131</v>
      </c>
      <c r="B84" s="0" t="n">
        <v>4250329.50572098</v>
      </c>
      <c r="C84" s="0" t="n">
        <v>2977175.80332872</v>
      </c>
      <c r="D84" s="0" t="n">
        <v>699036.188204429</v>
      </c>
      <c r="E84" s="0" t="n">
        <v>386697.871313097</v>
      </c>
      <c r="F84" s="0" t="n">
        <v>0</v>
      </c>
      <c r="G84" s="0" t="n">
        <v>15418.6043600686</v>
      </c>
      <c r="H84" s="0" t="n">
        <v>131753.560497403</v>
      </c>
      <c r="I84" s="0" t="n">
        <v>26754.2921461811</v>
      </c>
      <c r="J84" s="0" t="n">
        <v>20419.5088702317</v>
      </c>
    </row>
    <row r="85" customFormat="false" ht="12.8" hidden="false" customHeight="false" outlineLevel="0" collapsed="false">
      <c r="A85" s="0" t="n">
        <v>132</v>
      </c>
      <c r="B85" s="0" t="n">
        <v>4222199.52151817</v>
      </c>
      <c r="C85" s="0" t="n">
        <v>2978543.52169131</v>
      </c>
      <c r="D85" s="0" t="n">
        <v>693943.104444351</v>
      </c>
      <c r="E85" s="0" t="n">
        <v>382643.465820163</v>
      </c>
      <c r="F85" s="0" t="n">
        <v>0</v>
      </c>
      <c r="G85" s="0" t="n">
        <v>12956.0081612547</v>
      </c>
      <c r="H85" s="0" t="n">
        <v>132537.02117523</v>
      </c>
      <c r="I85" s="0" t="n">
        <v>21666.4484138249</v>
      </c>
      <c r="J85" s="0" t="n">
        <v>18103.7429396835</v>
      </c>
    </row>
    <row r="86" customFormat="false" ht="12.8" hidden="false" customHeight="false" outlineLevel="0" collapsed="false">
      <c r="A86" s="0" t="n">
        <v>133</v>
      </c>
      <c r="B86" s="0" t="n">
        <v>5175327.3513738</v>
      </c>
      <c r="C86" s="0" t="n">
        <v>2995075.72114653</v>
      </c>
      <c r="D86" s="0" t="n">
        <v>714165.489315357</v>
      </c>
      <c r="E86" s="0" t="n">
        <v>387087.22643421</v>
      </c>
      <c r="F86" s="0" t="n">
        <v>897708.589795974</v>
      </c>
      <c r="G86" s="0" t="n">
        <v>22191.3909735804</v>
      </c>
      <c r="H86" s="0" t="n">
        <v>118602.348281969</v>
      </c>
      <c r="I86" s="0" t="n">
        <v>36475.5498698752</v>
      </c>
      <c r="J86" s="0" t="n">
        <v>18876.2261884567</v>
      </c>
    </row>
    <row r="87" customFormat="false" ht="12.8" hidden="false" customHeight="false" outlineLevel="0" collapsed="false">
      <c r="A87" s="0" t="n">
        <v>134</v>
      </c>
      <c r="B87" s="0" t="n">
        <v>4224842.10189187</v>
      </c>
      <c r="C87" s="0" t="n">
        <v>2987477.20635803</v>
      </c>
      <c r="D87" s="0" t="n">
        <v>663900.431890201</v>
      </c>
      <c r="E87" s="0" t="n">
        <v>389075.594753024</v>
      </c>
      <c r="F87" s="0" t="n">
        <v>0</v>
      </c>
      <c r="G87" s="0" t="n">
        <v>17887.0445880465</v>
      </c>
      <c r="H87" s="0" t="n">
        <v>119544.116440225</v>
      </c>
      <c r="I87" s="0" t="n">
        <v>45364.4851714533</v>
      </c>
      <c r="J87" s="0" t="n">
        <v>17659.4276482972</v>
      </c>
    </row>
    <row r="88" customFormat="false" ht="12.8" hidden="false" customHeight="false" outlineLevel="0" collapsed="false">
      <c r="A88" s="0" t="n">
        <v>135</v>
      </c>
      <c r="B88" s="0" t="n">
        <v>4247949.44663052</v>
      </c>
      <c r="C88" s="0" t="n">
        <v>3036718.32309175</v>
      </c>
      <c r="D88" s="0" t="n">
        <v>646158.319807917</v>
      </c>
      <c r="E88" s="0" t="n">
        <v>391044.177500624</v>
      </c>
      <c r="F88" s="0" t="n">
        <v>0</v>
      </c>
      <c r="G88" s="0" t="n">
        <v>16382.4865026491</v>
      </c>
      <c r="H88" s="0" t="n">
        <v>121349.165130686</v>
      </c>
      <c r="I88" s="0" t="n">
        <v>29128.0269461598</v>
      </c>
      <c r="J88" s="0" t="n">
        <v>15540.2640086789</v>
      </c>
    </row>
    <row r="89" customFormat="false" ht="12.8" hidden="false" customHeight="false" outlineLevel="0" collapsed="false">
      <c r="A89" s="0" t="n">
        <v>136</v>
      </c>
      <c r="B89" s="0" t="n">
        <v>4289314.74351922</v>
      </c>
      <c r="C89" s="0" t="n">
        <v>3028786.03671349</v>
      </c>
      <c r="D89" s="0" t="n">
        <v>657514.15493853</v>
      </c>
      <c r="E89" s="0" t="n">
        <v>390796.524684906</v>
      </c>
      <c r="F89" s="0" t="n">
        <v>0</v>
      </c>
      <c r="G89" s="0" t="n">
        <v>19612.5821936331</v>
      </c>
      <c r="H89" s="0" t="n">
        <v>141413.457959586</v>
      </c>
      <c r="I89" s="0" t="n">
        <v>26207.9923348004</v>
      </c>
      <c r="J89" s="0" t="n">
        <v>20765.9622163878</v>
      </c>
    </row>
    <row r="90" customFormat="false" ht="12.8" hidden="false" customHeight="false" outlineLevel="0" collapsed="false">
      <c r="A90" s="0" t="n">
        <v>137</v>
      </c>
      <c r="B90" s="0" t="n">
        <v>5179878.19727428</v>
      </c>
      <c r="C90" s="0" t="n">
        <v>3077345.77632078</v>
      </c>
      <c r="D90" s="0" t="n">
        <v>626990.19097129</v>
      </c>
      <c r="E90" s="0" t="n">
        <v>391195.34008276</v>
      </c>
      <c r="F90" s="0" t="n">
        <v>892911.400801597</v>
      </c>
      <c r="G90" s="0" t="n">
        <v>12674.1853859413</v>
      </c>
      <c r="H90" s="0" t="n">
        <v>114007.140490762</v>
      </c>
      <c r="I90" s="0" t="n">
        <v>38285.7266669071</v>
      </c>
      <c r="J90" s="0" t="n">
        <v>18948.2615623507</v>
      </c>
    </row>
    <row r="91" customFormat="false" ht="12.8" hidden="false" customHeight="false" outlineLevel="0" collapsed="false">
      <c r="A91" s="0" t="n">
        <v>138</v>
      </c>
      <c r="B91" s="0" t="n">
        <v>4262052.68809591</v>
      </c>
      <c r="C91" s="0" t="n">
        <v>2985403.71735214</v>
      </c>
      <c r="D91" s="0" t="n">
        <v>707902.797912535</v>
      </c>
      <c r="E91" s="0" t="n">
        <v>397382.834060124</v>
      </c>
      <c r="F91" s="0" t="n">
        <v>0</v>
      </c>
      <c r="G91" s="0" t="n">
        <v>18138.6152533408</v>
      </c>
      <c r="H91" s="0" t="n">
        <v>106397.858492245</v>
      </c>
      <c r="I91" s="0" t="n">
        <v>30854.9931535364</v>
      </c>
      <c r="J91" s="0" t="n">
        <v>17244.0357242609</v>
      </c>
    </row>
    <row r="92" customFormat="false" ht="12.8" hidden="false" customHeight="false" outlineLevel="0" collapsed="false">
      <c r="A92" s="0" t="n">
        <v>139</v>
      </c>
      <c r="B92" s="0" t="n">
        <v>4376375.9766731</v>
      </c>
      <c r="C92" s="0" t="n">
        <v>3140855.55354699</v>
      </c>
      <c r="D92" s="0" t="n">
        <v>644863.612742222</v>
      </c>
      <c r="E92" s="0" t="n">
        <v>400336.543473132</v>
      </c>
      <c r="F92" s="0" t="n">
        <v>0</v>
      </c>
      <c r="G92" s="0" t="n">
        <v>19468.6281811901</v>
      </c>
      <c r="H92" s="0" t="n">
        <v>140729.64000716</v>
      </c>
      <c r="I92" s="0" t="n">
        <v>19805.1861926696</v>
      </c>
      <c r="J92" s="0" t="n">
        <v>18069.8009484208</v>
      </c>
    </row>
    <row r="93" customFormat="false" ht="12.8" hidden="false" customHeight="false" outlineLevel="0" collapsed="false">
      <c r="A93" s="0" t="n">
        <v>140</v>
      </c>
      <c r="B93" s="0" t="n">
        <v>4304560.70382289</v>
      </c>
      <c r="C93" s="0" t="n">
        <v>3100044.63213906</v>
      </c>
      <c r="D93" s="0" t="n">
        <v>646494.231115819</v>
      </c>
      <c r="E93" s="0" t="n">
        <v>397110.532573156</v>
      </c>
      <c r="F93" s="0" t="n">
        <v>0</v>
      </c>
      <c r="G93" s="0" t="n">
        <v>19387.9627507745</v>
      </c>
      <c r="H93" s="0" t="n">
        <v>103756.778183528</v>
      </c>
      <c r="I93" s="0" t="n">
        <v>23470.6522086214</v>
      </c>
      <c r="J93" s="0" t="n">
        <v>13817.3731942864</v>
      </c>
    </row>
    <row r="94" customFormat="false" ht="12.8" hidden="false" customHeight="false" outlineLevel="0" collapsed="false">
      <c r="A94" s="0" t="n">
        <v>141</v>
      </c>
      <c r="B94" s="0" t="n">
        <v>5198224.89210485</v>
      </c>
      <c r="C94" s="0" t="n">
        <v>3080475.56193832</v>
      </c>
      <c r="D94" s="0" t="n">
        <v>651270.709736471</v>
      </c>
      <c r="E94" s="0" t="n">
        <v>398515.346371089</v>
      </c>
      <c r="F94" s="0" t="n">
        <v>916497.379849588</v>
      </c>
      <c r="G94" s="0" t="n">
        <v>11917.9795155958</v>
      </c>
      <c r="H94" s="0" t="n">
        <v>89913.3225482928</v>
      </c>
      <c r="I94" s="0" t="n">
        <v>34205.8126203924</v>
      </c>
      <c r="J94" s="0" t="n">
        <v>14593.9283666649</v>
      </c>
    </row>
    <row r="95" customFormat="false" ht="12.8" hidden="false" customHeight="false" outlineLevel="0" collapsed="false">
      <c r="A95" s="0" t="n">
        <v>142</v>
      </c>
      <c r="B95" s="0" t="n">
        <v>4296145.59816443</v>
      </c>
      <c r="C95" s="0" t="n">
        <v>3009458.3570064</v>
      </c>
      <c r="D95" s="0" t="n">
        <v>724730.769419796</v>
      </c>
      <c r="E95" s="0" t="n">
        <v>397352.257698107</v>
      </c>
      <c r="F95" s="0" t="n">
        <v>0</v>
      </c>
      <c r="G95" s="0" t="n">
        <v>18470.4666262665</v>
      </c>
      <c r="H95" s="0" t="n">
        <v>109967.583578919</v>
      </c>
      <c r="I95" s="0" t="n">
        <v>22173.4773646191</v>
      </c>
      <c r="J95" s="0" t="n">
        <v>17196.5469181007</v>
      </c>
    </row>
    <row r="96" customFormat="false" ht="12.8" hidden="false" customHeight="false" outlineLevel="0" collapsed="false">
      <c r="A96" s="0" t="n">
        <v>143</v>
      </c>
      <c r="B96" s="0" t="n">
        <v>4258569.0649048</v>
      </c>
      <c r="C96" s="0" t="n">
        <v>2980113.88429804</v>
      </c>
      <c r="D96" s="0" t="n">
        <v>708511.117137727</v>
      </c>
      <c r="E96" s="0" t="n">
        <v>398908.858377046</v>
      </c>
      <c r="F96" s="0" t="n">
        <v>0</v>
      </c>
      <c r="G96" s="0" t="n">
        <v>16089.4458540494</v>
      </c>
      <c r="H96" s="0" t="n">
        <v>105329.164024279</v>
      </c>
      <c r="I96" s="0" t="n">
        <v>27959.9443405717</v>
      </c>
      <c r="J96" s="0" t="n">
        <v>15820.0256278249</v>
      </c>
    </row>
    <row r="97" customFormat="false" ht="12.8" hidden="false" customHeight="false" outlineLevel="0" collapsed="false">
      <c r="A97" s="0" t="n">
        <v>144</v>
      </c>
      <c r="B97" s="0" t="n">
        <v>4194915.26238324</v>
      </c>
      <c r="C97" s="0" t="n">
        <v>3038296.79454048</v>
      </c>
      <c r="D97" s="0" t="n">
        <v>618793.668638791</v>
      </c>
      <c r="E97" s="0" t="n">
        <v>399558.285463382</v>
      </c>
      <c r="F97" s="0" t="n">
        <v>0</v>
      </c>
      <c r="G97" s="0" t="n">
        <v>16829.3307227245</v>
      </c>
      <c r="H97" s="0" t="n">
        <v>101501.854374783</v>
      </c>
      <c r="I97" s="0" t="n">
        <v>14831.0321375668</v>
      </c>
      <c r="J97" s="0" t="n">
        <v>14676.4849230203</v>
      </c>
    </row>
    <row r="98" customFormat="false" ht="12.8" hidden="false" customHeight="false" outlineLevel="0" collapsed="false">
      <c r="A98" s="0" t="n">
        <v>145</v>
      </c>
      <c r="B98" s="0" t="n">
        <v>5058503.24650241</v>
      </c>
      <c r="C98" s="0" t="n">
        <v>3038108.11162189</v>
      </c>
      <c r="D98" s="0" t="n">
        <v>573551.400001394</v>
      </c>
      <c r="E98" s="0" t="n">
        <v>396710.200181439</v>
      </c>
      <c r="F98" s="0" t="n">
        <v>905734.635147019</v>
      </c>
      <c r="G98" s="0" t="n">
        <v>18062.787205882</v>
      </c>
      <c r="H98" s="0" t="n">
        <v>91925.2240996444</v>
      </c>
      <c r="I98" s="0" t="n">
        <v>24710.9345206164</v>
      </c>
      <c r="J98" s="0" t="n">
        <v>14828.6704244584</v>
      </c>
    </row>
    <row r="99" customFormat="false" ht="12.8" hidden="false" customHeight="false" outlineLevel="0" collapsed="false">
      <c r="A99" s="0" t="n">
        <v>146</v>
      </c>
      <c r="B99" s="0" t="n">
        <v>4108099.31528843</v>
      </c>
      <c r="C99" s="0" t="n">
        <v>2914145.70478863</v>
      </c>
      <c r="D99" s="0" t="n">
        <v>640458.167521552</v>
      </c>
      <c r="E99" s="0" t="n">
        <v>399826.534711031</v>
      </c>
      <c r="F99" s="0" t="n">
        <v>0</v>
      </c>
      <c r="G99" s="0" t="n">
        <v>20922.3466900756</v>
      </c>
      <c r="H99" s="0" t="n">
        <v>97965.0761111589</v>
      </c>
      <c r="I99" s="0" t="n">
        <v>19213.2703481347</v>
      </c>
      <c r="J99" s="0" t="n">
        <v>17145.2899430907</v>
      </c>
    </row>
    <row r="100" customFormat="false" ht="12.8" hidden="false" customHeight="false" outlineLevel="0" collapsed="false">
      <c r="A100" s="0" t="n">
        <v>147</v>
      </c>
      <c r="B100" s="0" t="n">
        <v>4197204.89420298</v>
      </c>
      <c r="C100" s="0" t="n">
        <v>3020051.5413573</v>
      </c>
      <c r="D100" s="0" t="n">
        <v>625646.716115649</v>
      </c>
      <c r="E100" s="0" t="n">
        <v>399778.35067797</v>
      </c>
      <c r="F100" s="0" t="n">
        <v>0</v>
      </c>
      <c r="G100" s="0" t="n">
        <v>21970.3488814351</v>
      </c>
      <c r="H100" s="0" t="n">
        <v>89473.9811669218</v>
      </c>
      <c r="I100" s="0" t="n">
        <v>26389.8775947828</v>
      </c>
      <c r="J100" s="0" t="n">
        <v>13460.0642376248</v>
      </c>
    </row>
    <row r="101" customFormat="false" ht="12.8" hidden="false" customHeight="false" outlineLevel="0" collapsed="false">
      <c r="A101" s="0" t="n">
        <v>148</v>
      </c>
      <c r="B101" s="0" t="n">
        <v>4194766.45885768</v>
      </c>
      <c r="C101" s="0" t="n">
        <v>3060701.58212968</v>
      </c>
      <c r="D101" s="0" t="n">
        <v>587395.33301277</v>
      </c>
      <c r="E101" s="0" t="n">
        <v>401010.785782071</v>
      </c>
      <c r="F101" s="0" t="n">
        <v>0</v>
      </c>
      <c r="G101" s="0" t="n">
        <v>18147.168890941</v>
      </c>
      <c r="H101" s="0" t="n">
        <v>98647.6248854687</v>
      </c>
      <c r="I101" s="0" t="n">
        <v>18853.9327846348</v>
      </c>
      <c r="J101" s="0" t="n">
        <v>15882.7772255121</v>
      </c>
    </row>
    <row r="102" customFormat="false" ht="12.8" hidden="false" customHeight="false" outlineLevel="0" collapsed="false">
      <c r="A102" s="0" t="n">
        <v>149</v>
      </c>
      <c r="B102" s="0" t="n">
        <v>5118776.89349138</v>
      </c>
      <c r="C102" s="0" t="n">
        <v>3040996.33973655</v>
      </c>
      <c r="D102" s="0" t="n">
        <v>586213.313662879</v>
      </c>
      <c r="E102" s="0" t="n">
        <v>402216.296352653</v>
      </c>
      <c r="F102" s="0" t="n">
        <v>928928.056497448</v>
      </c>
      <c r="G102" s="0" t="n">
        <v>19845.4156278406</v>
      </c>
      <c r="H102" s="0" t="n">
        <v>97974.8636060027</v>
      </c>
      <c r="I102" s="0" t="n">
        <v>37041.0433338334</v>
      </c>
      <c r="J102" s="0" t="n">
        <v>18225.9418986597</v>
      </c>
    </row>
    <row r="103" customFormat="false" ht="12.8" hidden="false" customHeight="false" outlineLevel="0" collapsed="false">
      <c r="A103" s="0" t="n">
        <v>150</v>
      </c>
      <c r="B103" s="0" t="n">
        <v>4147586.59356805</v>
      </c>
      <c r="C103" s="0" t="n">
        <v>3031369.07298382</v>
      </c>
      <c r="D103" s="0" t="n">
        <v>547218.417633396</v>
      </c>
      <c r="E103" s="0" t="n">
        <v>407897.388071235</v>
      </c>
      <c r="F103" s="0" t="n">
        <v>0</v>
      </c>
      <c r="G103" s="0" t="n">
        <v>14046.975372998</v>
      </c>
      <c r="H103" s="0" t="n">
        <v>103594.737679918</v>
      </c>
      <c r="I103" s="0" t="n">
        <v>31221.1693101325</v>
      </c>
      <c r="J103" s="0" t="n">
        <v>17438.4670338777</v>
      </c>
    </row>
    <row r="104" customFormat="false" ht="12.8" hidden="false" customHeight="false" outlineLevel="0" collapsed="false">
      <c r="A104" s="0" t="n">
        <v>151</v>
      </c>
      <c r="B104" s="0" t="n">
        <v>4107569.77056998</v>
      </c>
      <c r="C104" s="0" t="n">
        <v>3076619.39923765</v>
      </c>
      <c r="D104" s="0" t="n">
        <v>494966.039589175</v>
      </c>
      <c r="E104" s="0" t="n">
        <v>402494.115238329</v>
      </c>
      <c r="F104" s="0" t="n">
        <v>0</v>
      </c>
      <c r="G104" s="0" t="n">
        <v>16305.0366393566</v>
      </c>
      <c r="H104" s="0" t="n">
        <v>93230.0467272256</v>
      </c>
      <c r="I104" s="0" t="n">
        <v>13556.5062421555</v>
      </c>
      <c r="J104" s="0" t="n">
        <v>16876.8210887413</v>
      </c>
    </row>
    <row r="105" customFormat="false" ht="12.8" hidden="false" customHeight="false" outlineLevel="0" collapsed="false">
      <c r="A105" s="0" t="n">
        <v>152</v>
      </c>
      <c r="B105" s="0" t="n">
        <v>4152171.84742194</v>
      </c>
      <c r="C105" s="0" t="n">
        <v>2989988.26937191</v>
      </c>
      <c r="D105" s="0" t="n">
        <v>567623.74506541</v>
      </c>
      <c r="E105" s="0" t="n">
        <v>405675.016820894</v>
      </c>
      <c r="F105" s="0" t="n">
        <v>0</v>
      </c>
      <c r="G105" s="0" t="n">
        <v>23809.3507361393</v>
      </c>
      <c r="H105" s="0" t="n">
        <v>115644.825175927</v>
      </c>
      <c r="I105" s="0" t="n">
        <v>29719.0467652003</v>
      </c>
      <c r="J105" s="0" t="n">
        <v>18407.4798665037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1605258.35026263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3800356.942017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5402.69725035066</v>
      </c>
      <c r="H22" s="0" t="n">
        <v>62885.0345009627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719857.148076304</v>
      </c>
      <c r="E23" s="0" t="n">
        <v>306431.894856518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834595.898525439</v>
      </c>
      <c r="E24" s="0" t="n">
        <v>300305.665927032</v>
      </c>
      <c r="F24" s="0" t="n">
        <v>0</v>
      </c>
      <c r="G24" s="0" t="n">
        <v>4445.98311320319</v>
      </c>
      <c r="H24" s="0" t="n">
        <v>72435.7014906848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2961028.90079227</v>
      </c>
      <c r="C25" s="0" t="n">
        <v>1694138.54575874</v>
      </c>
      <c r="D25" s="0" t="n">
        <v>865679.861903181</v>
      </c>
      <c r="E25" s="0" t="n">
        <v>290630.316053688</v>
      </c>
      <c r="F25" s="0" t="n">
        <v>0</v>
      </c>
      <c r="G25" s="0" t="n">
        <v>5696.10620891605</v>
      </c>
      <c r="H25" s="0" t="n">
        <v>60239.3455063377</v>
      </c>
      <c r="I25" s="0" t="n">
        <v>36063.5564107223</v>
      </c>
      <c r="J25" s="0" t="n">
        <v>8581.16895068112</v>
      </c>
    </row>
    <row r="26" customFormat="false" ht="12.8" hidden="false" customHeight="false" outlineLevel="0" collapsed="false">
      <c r="A26" s="0" t="n">
        <v>73</v>
      </c>
      <c r="B26" s="0" t="n">
        <v>3374475.05873837</v>
      </c>
      <c r="C26" s="0" t="n">
        <v>1543973.49164132</v>
      </c>
      <c r="D26" s="0" t="n">
        <v>861140.622165826</v>
      </c>
      <c r="E26" s="0" t="n">
        <v>276561.525611554</v>
      </c>
      <c r="F26" s="0" t="n">
        <v>601343.539532075</v>
      </c>
      <c r="G26" s="0" t="n">
        <v>4692.73776819094</v>
      </c>
      <c r="H26" s="0" t="n">
        <v>48854.5230514595</v>
      </c>
      <c r="I26" s="0" t="n">
        <v>31083.7053334245</v>
      </c>
      <c r="J26" s="0" t="n">
        <v>6824.91363451913</v>
      </c>
    </row>
    <row r="27" customFormat="false" ht="12.8" hidden="false" customHeight="false" outlineLevel="0" collapsed="false">
      <c r="A27" s="0" t="n">
        <v>74</v>
      </c>
      <c r="B27" s="0" t="n">
        <v>2881391.23445495</v>
      </c>
      <c r="C27" s="0" t="n">
        <v>1585843.99617766</v>
      </c>
      <c r="D27" s="0" t="n">
        <v>916935.799312165</v>
      </c>
      <c r="E27" s="0" t="n">
        <v>279415.624545273</v>
      </c>
      <c r="F27" s="0" t="n">
        <v>0</v>
      </c>
      <c r="G27" s="0" t="n">
        <v>7734.55702505828</v>
      </c>
      <c r="H27" s="0" t="n">
        <v>53560.6618529595</v>
      </c>
      <c r="I27" s="0" t="n">
        <v>30002.1370687689</v>
      </c>
      <c r="J27" s="0" t="n">
        <v>7898.45847306503</v>
      </c>
    </row>
    <row r="28" customFormat="false" ht="12.8" hidden="false" customHeight="false" outlineLevel="0" collapsed="false">
      <c r="A28" s="0" t="n">
        <v>75</v>
      </c>
      <c r="B28" s="0" t="n">
        <v>2999049.57827503</v>
      </c>
      <c r="C28" s="0" t="n">
        <v>1616184.49002302</v>
      </c>
      <c r="D28" s="0" t="n">
        <v>987197.360154192</v>
      </c>
      <c r="E28" s="0" t="n">
        <v>287253.394719729</v>
      </c>
      <c r="F28" s="0" t="n">
        <v>0</v>
      </c>
      <c r="G28" s="0" t="n">
        <v>10364.2815454091</v>
      </c>
      <c r="H28" s="0" t="n">
        <v>60643.0683179495</v>
      </c>
      <c r="I28" s="0" t="n">
        <v>28420.6184894294</v>
      </c>
      <c r="J28" s="0" t="n">
        <v>9143.36277616133</v>
      </c>
    </row>
    <row r="29" customFormat="false" ht="12.8" hidden="false" customHeight="false" outlineLevel="0" collapsed="false">
      <c r="A29" s="0" t="n">
        <v>76</v>
      </c>
      <c r="B29" s="0" t="n">
        <v>3081992.84544575</v>
      </c>
      <c r="C29" s="0" t="n">
        <v>1676395.56031252</v>
      </c>
      <c r="D29" s="0" t="n">
        <v>992929.661031871</v>
      </c>
      <c r="E29" s="0" t="n">
        <v>293985.552089627</v>
      </c>
      <c r="F29" s="0" t="n">
        <v>0</v>
      </c>
      <c r="G29" s="0" t="n">
        <v>8732.49665193957</v>
      </c>
      <c r="H29" s="0" t="n">
        <v>63666.8740970172</v>
      </c>
      <c r="I29" s="0" t="n">
        <v>36691.3054166736</v>
      </c>
      <c r="J29" s="0" t="n">
        <v>9798.69376423591</v>
      </c>
    </row>
    <row r="30" customFormat="false" ht="12.8" hidden="false" customHeight="false" outlineLevel="0" collapsed="false">
      <c r="A30" s="0" t="n">
        <v>77</v>
      </c>
      <c r="B30" s="0" t="n">
        <v>3791938.77147738</v>
      </c>
      <c r="C30" s="0" t="n">
        <v>1766322.41602294</v>
      </c>
      <c r="D30" s="0" t="n">
        <v>945006.541385324</v>
      </c>
      <c r="E30" s="0" t="n">
        <v>301532.083831174</v>
      </c>
      <c r="F30" s="0" t="n">
        <v>677474.904783967</v>
      </c>
      <c r="G30" s="0" t="n">
        <v>9488.79596919222</v>
      </c>
      <c r="H30" s="0" t="n">
        <v>48336.1879582353</v>
      </c>
      <c r="I30" s="0" t="n">
        <v>37779.7577897991</v>
      </c>
      <c r="J30" s="0" t="n">
        <v>6846.14266717296</v>
      </c>
    </row>
    <row r="31" customFormat="false" ht="12.8" hidden="false" customHeight="false" outlineLevel="0" collapsed="false">
      <c r="A31" s="0" t="n">
        <v>78</v>
      </c>
      <c r="B31" s="0" t="n">
        <v>3177700.50432404</v>
      </c>
      <c r="C31" s="0" t="n">
        <v>1856214.66457191</v>
      </c>
      <c r="D31" s="0" t="n">
        <v>903186.531091207</v>
      </c>
      <c r="E31" s="0" t="n">
        <v>304923.135598493</v>
      </c>
      <c r="F31" s="0" t="n">
        <v>0</v>
      </c>
      <c r="G31" s="0" t="n">
        <v>9371.57827780286</v>
      </c>
      <c r="H31" s="0" t="n">
        <v>52866.9972706116</v>
      </c>
      <c r="I31" s="0" t="n">
        <v>42913.0492496268</v>
      </c>
      <c r="J31" s="0" t="n">
        <v>7840.27656030308</v>
      </c>
    </row>
    <row r="32" customFormat="false" ht="12.8" hidden="false" customHeight="false" outlineLevel="0" collapsed="false">
      <c r="A32" s="0" t="n">
        <v>79</v>
      </c>
      <c r="B32" s="0" t="n">
        <v>3227629.43876302</v>
      </c>
      <c r="C32" s="0" t="n">
        <v>1853795.5587587</v>
      </c>
      <c r="D32" s="0" t="n">
        <v>964230.127229663</v>
      </c>
      <c r="E32" s="0" t="n">
        <v>308946.24384736</v>
      </c>
      <c r="F32" s="0" t="n">
        <v>0</v>
      </c>
      <c r="G32" s="0" t="n">
        <v>6507.47018052222</v>
      </c>
      <c r="H32" s="0" t="n">
        <v>50551.8859901798</v>
      </c>
      <c r="I32" s="0" t="n">
        <v>34580.2434563123</v>
      </c>
      <c r="J32" s="0" t="n">
        <v>8308.53268004764</v>
      </c>
    </row>
    <row r="33" customFormat="false" ht="12.8" hidden="false" customHeight="false" outlineLevel="0" collapsed="false">
      <c r="A33" s="0" t="n">
        <v>80</v>
      </c>
      <c r="B33" s="0" t="n">
        <v>3324016.35590437</v>
      </c>
      <c r="C33" s="0" t="n">
        <v>1912590.4109962</v>
      </c>
      <c r="D33" s="0" t="n">
        <v>974954.579709275</v>
      </c>
      <c r="E33" s="0" t="n">
        <v>311096.773580557</v>
      </c>
      <c r="F33" s="0" t="n">
        <v>0</v>
      </c>
      <c r="G33" s="0" t="n">
        <v>8688.45601457033</v>
      </c>
      <c r="H33" s="0" t="n">
        <v>67565.7500972275</v>
      </c>
      <c r="I33" s="0" t="n">
        <v>39403.3958182239</v>
      </c>
      <c r="J33" s="0" t="n">
        <v>9423.14670771442</v>
      </c>
    </row>
    <row r="34" customFormat="false" ht="12.8" hidden="false" customHeight="false" outlineLevel="0" collapsed="false">
      <c r="A34" s="0" t="n">
        <v>81</v>
      </c>
      <c r="B34" s="0" t="n">
        <v>4095719.40558898</v>
      </c>
      <c r="C34" s="0" t="n">
        <v>1944705.5155058</v>
      </c>
      <c r="D34" s="0" t="n">
        <v>996110.388138124</v>
      </c>
      <c r="E34" s="0" t="n">
        <v>310275.616002402</v>
      </c>
      <c r="F34" s="0" t="n">
        <v>721589.425749499</v>
      </c>
      <c r="G34" s="0" t="n">
        <v>6648.8256906219</v>
      </c>
      <c r="H34" s="0" t="n">
        <v>68851.6877867588</v>
      </c>
      <c r="I34" s="0" t="n">
        <v>37823.8131112989</v>
      </c>
      <c r="J34" s="0" t="n">
        <v>10267.1317450568</v>
      </c>
    </row>
    <row r="35" customFormat="false" ht="12.8" hidden="false" customHeight="false" outlineLevel="0" collapsed="false">
      <c r="A35" s="0" t="n">
        <v>82</v>
      </c>
      <c r="B35" s="0" t="n">
        <v>3394496.59622487</v>
      </c>
      <c r="C35" s="0" t="n">
        <v>1969646.11088908</v>
      </c>
      <c r="D35" s="0" t="n">
        <v>984659.308060626</v>
      </c>
      <c r="E35" s="0" t="n">
        <v>316108.141920026</v>
      </c>
      <c r="F35" s="0" t="n">
        <v>0</v>
      </c>
      <c r="G35" s="0" t="n">
        <v>8698.88485117274</v>
      </c>
      <c r="H35" s="0" t="n">
        <v>64141.0170765776</v>
      </c>
      <c r="I35" s="0" t="n">
        <v>42268.5768967913</v>
      </c>
      <c r="J35" s="0" t="n">
        <v>8234.43768344828</v>
      </c>
    </row>
    <row r="36" customFormat="false" ht="12.8" hidden="false" customHeight="false" outlineLevel="0" collapsed="false">
      <c r="A36" s="0" t="n">
        <v>83</v>
      </c>
      <c r="B36" s="0" t="n">
        <v>3384761.18636107</v>
      </c>
      <c r="C36" s="0" t="n">
        <v>1964223.22524171</v>
      </c>
      <c r="D36" s="0" t="n">
        <v>986727.591777135</v>
      </c>
      <c r="E36" s="0" t="n">
        <v>319626.578663695</v>
      </c>
      <c r="F36" s="0" t="n">
        <v>0</v>
      </c>
      <c r="G36" s="0" t="n">
        <v>9738.24534559318</v>
      </c>
      <c r="H36" s="0" t="n">
        <v>54131.0541620601</v>
      </c>
      <c r="I36" s="0" t="n">
        <v>42696.2803089914</v>
      </c>
      <c r="J36" s="0" t="n">
        <v>6869.04955065133</v>
      </c>
    </row>
    <row r="37" customFormat="false" ht="12.8" hidden="false" customHeight="false" outlineLevel="0" collapsed="false">
      <c r="A37" s="0" t="n">
        <v>84</v>
      </c>
      <c r="B37" s="0" t="n">
        <v>3498131.4205195</v>
      </c>
      <c r="C37" s="0" t="n">
        <v>2034779.66184545</v>
      </c>
      <c r="D37" s="0" t="n">
        <v>1016388.40179399</v>
      </c>
      <c r="E37" s="0" t="n">
        <v>322955.314104264</v>
      </c>
      <c r="F37" s="0" t="n">
        <v>0</v>
      </c>
      <c r="G37" s="0" t="n">
        <v>6605.29104577256</v>
      </c>
      <c r="H37" s="0" t="n">
        <v>66355.0780941197</v>
      </c>
      <c r="I37" s="0" t="n">
        <v>40705.0714494627</v>
      </c>
      <c r="J37" s="0" t="n">
        <v>10289.0338060506</v>
      </c>
    </row>
    <row r="38" customFormat="false" ht="12.8" hidden="false" customHeight="false" outlineLevel="0" collapsed="false">
      <c r="A38" s="0" t="n">
        <v>85</v>
      </c>
      <c r="B38" s="0" t="n">
        <v>4288507.00303655</v>
      </c>
      <c r="C38" s="0" t="n">
        <v>2090478.41676921</v>
      </c>
      <c r="D38" s="0" t="n">
        <v>990773.718439281</v>
      </c>
      <c r="E38" s="0" t="n">
        <v>327099.703814266</v>
      </c>
      <c r="F38" s="0" t="n">
        <v>757599.456312706</v>
      </c>
      <c r="G38" s="0" t="n">
        <v>9798.55699905442</v>
      </c>
      <c r="H38" s="0" t="n">
        <v>76933.2724892111</v>
      </c>
      <c r="I38" s="0" t="n">
        <v>25810.898243208</v>
      </c>
      <c r="J38" s="0" t="n">
        <v>11486.1069220045</v>
      </c>
    </row>
    <row r="39" customFormat="false" ht="12.8" hidden="false" customHeight="false" outlineLevel="0" collapsed="false">
      <c r="A39" s="0" t="n">
        <v>86</v>
      </c>
      <c r="B39" s="0" t="n">
        <v>3589829.23809171</v>
      </c>
      <c r="C39" s="0" t="n">
        <v>2090223.7526886</v>
      </c>
      <c r="D39" s="0" t="n">
        <v>1042904.60839473</v>
      </c>
      <c r="E39" s="0" t="n">
        <v>329430.137233375</v>
      </c>
      <c r="F39" s="0" t="n">
        <v>0</v>
      </c>
      <c r="G39" s="0" t="n">
        <v>9619.24366462282</v>
      </c>
      <c r="H39" s="0" t="n">
        <v>68670.5916300209</v>
      </c>
      <c r="I39" s="0" t="n">
        <v>39368.2711522735</v>
      </c>
      <c r="J39" s="0" t="n">
        <v>10276.8699675244</v>
      </c>
    </row>
    <row r="40" customFormat="false" ht="12.8" hidden="false" customHeight="false" outlineLevel="0" collapsed="false">
      <c r="A40" s="0" t="n">
        <v>87</v>
      </c>
      <c r="B40" s="0" t="n">
        <v>3569451.60569279</v>
      </c>
      <c r="C40" s="0" t="n">
        <v>2055510.05540542</v>
      </c>
      <c r="D40" s="0" t="n">
        <v>1069556.34398359</v>
      </c>
      <c r="E40" s="0" t="n">
        <v>327310.978850769</v>
      </c>
      <c r="F40" s="0" t="n">
        <v>0</v>
      </c>
      <c r="G40" s="0" t="n">
        <v>7134.47155370657</v>
      </c>
      <c r="H40" s="0" t="n">
        <v>67320.4534762182</v>
      </c>
      <c r="I40" s="0" t="n">
        <v>32499.6054279034</v>
      </c>
      <c r="J40" s="0" t="n">
        <v>10119.6969951838</v>
      </c>
    </row>
    <row r="41" customFormat="false" ht="12.8" hidden="false" customHeight="false" outlineLevel="0" collapsed="false">
      <c r="A41" s="0" t="n">
        <v>88</v>
      </c>
      <c r="B41" s="0" t="n">
        <v>3647515.30839423</v>
      </c>
      <c r="C41" s="0" t="n">
        <v>2063650.18480198</v>
      </c>
      <c r="D41" s="0" t="n">
        <v>1106552.32139542</v>
      </c>
      <c r="E41" s="0" t="n">
        <v>328411.118938212</v>
      </c>
      <c r="F41" s="0" t="n">
        <v>0</v>
      </c>
      <c r="G41" s="0" t="n">
        <v>10358.2777734745</v>
      </c>
      <c r="H41" s="0" t="n">
        <v>86233.7267495691</v>
      </c>
      <c r="I41" s="0" t="n">
        <v>43289.7981359785</v>
      </c>
      <c r="J41" s="0" t="n">
        <v>10388.0458615178</v>
      </c>
    </row>
    <row r="42" customFormat="false" ht="12.8" hidden="false" customHeight="false" outlineLevel="0" collapsed="false">
      <c r="A42" s="0" t="n">
        <v>89</v>
      </c>
      <c r="B42" s="0" t="n">
        <v>4460553.04966944</v>
      </c>
      <c r="C42" s="0" t="n">
        <v>2145775.79615108</v>
      </c>
      <c r="D42" s="0" t="n">
        <v>1065565.98873147</v>
      </c>
      <c r="E42" s="0" t="n">
        <v>330035.7032141</v>
      </c>
      <c r="F42" s="0" t="n">
        <v>787490.301173641</v>
      </c>
      <c r="G42" s="0" t="n">
        <v>10293.5614091823</v>
      </c>
      <c r="H42" s="0" t="n">
        <v>78103.0485004665</v>
      </c>
      <c r="I42" s="0" t="n">
        <v>32304.7270343054</v>
      </c>
      <c r="J42" s="0" t="n">
        <v>11337.8824054905</v>
      </c>
    </row>
    <row r="43" customFormat="false" ht="12.8" hidden="false" customHeight="false" outlineLevel="0" collapsed="false">
      <c r="A43" s="0" t="n">
        <v>90</v>
      </c>
      <c r="B43" s="0" t="n">
        <v>3723050.92296062</v>
      </c>
      <c r="C43" s="0" t="n">
        <v>2200342.38091802</v>
      </c>
      <c r="D43" s="0" t="n">
        <v>1041889.42802892</v>
      </c>
      <c r="E43" s="0" t="n">
        <v>333020.712815546</v>
      </c>
      <c r="F43" s="0" t="n">
        <v>0</v>
      </c>
      <c r="G43" s="0" t="n">
        <v>9222.97357850364</v>
      </c>
      <c r="H43" s="0" t="n">
        <v>88147.6675358226</v>
      </c>
      <c r="I43" s="0" t="n">
        <v>40088.7070227148</v>
      </c>
      <c r="J43" s="0" t="n">
        <v>11564.6309385614</v>
      </c>
    </row>
    <row r="44" customFormat="false" ht="12.8" hidden="false" customHeight="false" outlineLevel="0" collapsed="false">
      <c r="A44" s="0" t="n">
        <v>91</v>
      </c>
      <c r="B44" s="0" t="n">
        <v>3728939.04606496</v>
      </c>
      <c r="C44" s="0" t="n">
        <v>2187560.62539967</v>
      </c>
      <c r="D44" s="0" t="n">
        <v>1046317.07274693</v>
      </c>
      <c r="E44" s="0" t="n">
        <v>334368.862822636</v>
      </c>
      <c r="F44" s="0" t="n">
        <v>0</v>
      </c>
      <c r="G44" s="0" t="n">
        <v>12373.4974919423</v>
      </c>
      <c r="H44" s="0" t="n">
        <v>82190.0953318183</v>
      </c>
      <c r="I44" s="0" t="n">
        <v>55163.6741732156</v>
      </c>
      <c r="J44" s="0" t="n">
        <v>11077.266454673</v>
      </c>
    </row>
    <row r="45" customFormat="false" ht="12.8" hidden="false" customHeight="false" outlineLevel="0" collapsed="false">
      <c r="A45" s="0" t="n">
        <v>92</v>
      </c>
      <c r="B45" s="0" t="n">
        <v>3720985.02025017</v>
      </c>
      <c r="C45" s="0" t="n">
        <v>2215960.72923636</v>
      </c>
      <c r="D45" s="0" t="n">
        <v>1018579.92956383</v>
      </c>
      <c r="E45" s="0" t="n">
        <v>333852.525980324</v>
      </c>
      <c r="F45" s="0" t="n">
        <v>0</v>
      </c>
      <c r="G45" s="0" t="n">
        <v>11990.7213162561</v>
      </c>
      <c r="H45" s="0" t="n">
        <v>83145.371422877</v>
      </c>
      <c r="I45" s="0" t="n">
        <v>46817.8032625224</v>
      </c>
      <c r="J45" s="0" t="n">
        <v>10470.8636921512</v>
      </c>
    </row>
    <row r="46" customFormat="false" ht="12.8" hidden="false" customHeight="false" outlineLevel="0" collapsed="false">
      <c r="A46" s="0" t="n">
        <v>93</v>
      </c>
      <c r="B46" s="0" t="n">
        <v>4560371.19985738</v>
      </c>
      <c r="C46" s="0" t="n">
        <v>2276037.59372855</v>
      </c>
      <c r="D46" s="0" t="n">
        <v>1003079.93952908</v>
      </c>
      <c r="E46" s="0" t="n">
        <v>333531.813117075</v>
      </c>
      <c r="F46" s="0" t="n">
        <v>789845.213377222</v>
      </c>
      <c r="G46" s="0" t="n">
        <v>7578.06745386087</v>
      </c>
      <c r="H46" s="0" t="n">
        <v>95334.3957350898</v>
      </c>
      <c r="I46" s="0" t="n">
        <v>41649.8375710512</v>
      </c>
      <c r="J46" s="0" t="n">
        <v>13395.1009320411</v>
      </c>
    </row>
    <row r="47" customFormat="false" ht="12.8" hidden="false" customHeight="false" outlineLevel="0" collapsed="false">
      <c r="A47" s="0" t="n">
        <v>94</v>
      </c>
      <c r="B47" s="0" t="n">
        <v>3865125.17587108</v>
      </c>
      <c r="C47" s="0" t="n">
        <v>2287339.67550129</v>
      </c>
      <c r="D47" s="0" t="n">
        <v>1070265.9932901</v>
      </c>
      <c r="E47" s="0" t="n">
        <v>338529.399247857</v>
      </c>
      <c r="F47" s="0" t="n">
        <v>0</v>
      </c>
      <c r="G47" s="0" t="n">
        <v>10293.1919858475</v>
      </c>
      <c r="H47" s="0" t="n">
        <v>105939.440779635</v>
      </c>
      <c r="I47" s="0" t="n">
        <v>40498.1136735205</v>
      </c>
      <c r="J47" s="0" t="n">
        <v>13369.5145047375</v>
      </c>
    </row>
    <row r="48" customFormat="false" ht="12.8" hidden="false" customHeight="false" outlineLevel="0" collapsed="false">
      <c r="A48" s="0" t="n">
        <v>95</v>
      </c>
      <c r="B48" s="0" t="n">
        <v>3845304.84498308</v>
      </c>
      <c r="C48" s="0" t="n">
        <v>2294939.16515337</v>
      </c>
      <c r="D48" s="0" t="n">
        <v>1038859.60235913</v>
      </c>
      <c r="E48" s="0" t="n">
        <v>343265.929347381</v>
      </c>
      <c r="F48" s="0" t="n">
        <v>0</v>
      </c>
      <c r="G48" s="0" t="n">
        <v>8069.5591071611</v>
      </c>
      <c r="H48" s="0" t="n">
        <v>87011.8627550902</v>
      </c>
      <c r="I48" s="0" t="n">
        <v>60806.6493006227</v>
      </c>
      <c r="J48" s="0" t="n">
        <v>12891.9609198083</v>
      </c>
    </row>
    <row r="49" customFormat="false" ht="12.8" hidden="false" customHeight="false" outlineLevel="0" collapsed="false">
      <c r="A49" s="0" t="n">
        <v>96</v>
      </c>
      <c r="B49" s="0" t="n">
        <v>3928839.94396767</v>
      </c>
      <c r="C49" s="0" t="n">
        <v>2392134.7715774</v>
      </c>
      <c r="D49" s="0" t="n">
        <v>1016880.71616534</v>
      </c>
      <c r="E49" s="0" t="n">
        <v>345643.87232261</v>
      </c>
      <c r="F49" s="0" t="n">
        <v>0</v>
      </c>
      <c r="G49" s="0" t="n">
        <v>12653.9032245211</v>
      </c>
      <c r="H49" s="0" t="n">
        <v>102410.709273387</v>
      </c>
      <c r="I49" s="0" t="n">
        <v>45368.5856623937</v>
      </c>
      <c r="J49" s="0" t="n">
        <v>14493.1464812524</v>
      </c>
    </row>
    <row r="50" customFormat="false" ht="12.8" hidden="false" customHeight="false" outlineLevel="0" collapsed="false">
      <c r="A50" s="0" t="n">
        <v>97</v>
      </c>
      <c r="B50" s="0" t="n">
        <v>4770800.96591795</v>
      </c>
      <c r="C50" s="0" t="n">
        <v>2424806.10818389</v>
      </c>
      <c r="D50" s="0" t="n">
        <v>1025473.4367343</v>
      </c>
      <c r="E50" s="0" t="n">
        <v>341815.165902213</v>
      </c>
      <c r="F50" s="0" t="n">
        <v>817165.750573749</v>
      </c>
      <c r="G50" s="0" t="n">
        <v>8989.64477099438</v>
      </c>
      <c r="H50" s="0" t="n">
        <v>98736.3622414996</v>
      </c>
      <c r="I50" s="0" t="n">
        <v>41485.3836161115</v>
      </c>
      <c r="J50" s="0" t="n">
        <v>13582.9966025191</v>
      </c>
    </row>
    <row r="51" customFormat="false" ht="12.8" hidden="false" customHeight="false" outlineLevel="0" collapsed="false">
      <c r="A51" s="0" t="n">
        <v>98</v>
      </c>
      <c r="B51" s="0" t="n">
        <v>3972938.50040237</v>
      </c>
      <c r="C51" s="0" t="n">
        <v>2497518.17936207</v>
      </c>
      <c r="D51" s="0" t="n">
        <v>977606.419125665</v>
      </c>
      <c r="E51" s="0" t="n">
        <v>344670.921437013</v>
      </c>
      <c r="F51" s="0" t="n">
        <v>0</v>
      </c>
      <c r="G51" s="0" t="n">
        <v>10093.3178314334</v>
      </c>
      <c r="H51" s="0" t="n">
        <v>94054.1041425612</v>
      </c>
      <c r="I51" s="0" t="n">
        <v>36000.3649104096</v>
      </c>
      <c r="J51" s="0" t="n">
        <v>12995.1935932254</v>
      </c>
    </row>
    <row r="52" customFormat="false" ht="12.8" hidden="false" customHeight="false" outlineLevel="0" collapsed="false">
      <c r="A52" s="0" t="n">
        <v>99</v>
      </c>
      <c r="B52" s="0" t="n">
        <v>3926695.25199958</v>
      </c>
      <c r="C52" s="0" t="n">
        <v>2454397.18010352</v>
      </c>
      <c r="D52" s="0" t="n">
        <v>982030.23162708</v>
      </c>
      <c r="E52" s="0" t="n">
        <v>344934.594851445</v>
      </c>
      <c r="F52" s="0" t="n">
        <v>0</v>
      </c>
      <c r="G52" s="0" t="n">
        <v>7742.80073788728</v>
      </c>
      <c r="H52" s="0" t="n">
        <v>78547.3070421589</v>
      </c>
      <c r="I52" s="0" t="n">
        <v>47152.6858264308</v>
      </c>
      <c r="J52" s="0" t="n">
        <v>12789.146811641</v>
      </c>
    </row>
    <row r="53" customFormat="false" ht="12.8" hidden="false" customHeight="false" outlineLevel="0" collapsed="false">
      <c r="A53" s="0" t="n">
        <v>100</v>
      </c>
      <c r="B53" s="0" t="n">
        <v>3926506.79700486</v>
      </c>
      <c r="C53" s="0" t="n">
        <v>2412598.43575718</v>
      </c>
      <c r="D53" s="0" t="n">
        <v>1018807.58412038</v>
      </c>
      <c r="E53" s="0" t="n">
        <v>342821.826107383</v>
      </c>
      <c r="F53" s="0" t="n">
        <v>0</v>
      </c>
      <c r="G53" s="0" t="n">
        <v>16903.6883063381</v>
      </c>
      <c r="H53" s="0" t="n">
        <v>75749.6816959554</v>
      </c>
      <c r="I53" s="0" t="n">
        <v>47701.0495200351</v>
      </c>
      <c r="J53" s="0" t="n">
        <v>11062.846822862</v>
      </c>
    </row>
    <row r="54" customFormat="false" ht="12.8" hidden="false" customHeight="false" outlineLevel="0" collapsed="false">
      <c r="A54" s="0" t="n">
        <v>101</v>
      </c>
      <c r="B54" s="0" t="n">
        <v>4715202.97451046</v>
      </c>
      <c r="C54" s="0" t="n">
        <v>2382822.77913181</v>
      </c>
      <c r="D54" s="0" t="n">
        <v>1036495.50624681</v>
      </c>
      <c r="E54" s="0" t="n">
        <v>347968.282143315</v>
      </c>
      <c r="F54" s="0" t="n">
        <v>819822.547642767</v>
      </c>
      <c r="G54" s="0" t="n">
        <v>10198.118975525</v>
      </c>
      <c r="H54" s="0" t="n">
        <v>70365.749113948</v>
      </c>
      <c r="I54" s="0" t="n">
        <v>36776.9655677963</v>
      </c>
      <c r="J54" s="0" t="n">
        <v>10905.7961231795</v>
      </c>
    </row>
    <row r="55" customFormat="false" ht="12.8" hidden="false" customHeight="false" outlineLevel="0" collapsed="false">
      <c r="A55" s="0" t="n">
        <v>102</v>
      </c>
      <c r="B55" s="0" t="n">
        <v>3897793.30671086</v>
      </c>
      <c r="C55" s="0" t="n">
        <v>2411448.91024876</v>
      </c>
      <c r="D55" s="0" t="n">
        <v>1006987.1476115</v>
      </c>
      <c r="E55" s="0" t="n">
        <v>346307.652048755</v>
      </c>
      <c r="F55" s="0" t="n">
        <v>0</v>
      </c>
      <c r="G55" s="0" t="n">
        <v>9835.17404656873</v>
      </c>
      <c r="H55" s="0" t="n">
        <v>76193.2353723927</v>
      </c>
      <c r="I55" s="0" t="n">
        <v>36324.0530754776</v>
      </c>
      <c r="J55" s="0" t="n">
        <v>9826.15491980769</v>
      </c>
    </row>
    <row r="56" customFormat="false" ht="12.8" hidden="false" customHeight="false" outlineLevel="0" collapsed="false">
      <c r="A56" s="0" t="n">
        <v>103</v>
      </c>
      <c r="B56" s="0" t="n">
        <v>3875485.92591524</v>
      </c>
      <c r="C56" s="0" t="n">
        <v>2392632.16477352</v>
      </c>
      <c r="D56" s="0" t="n">
        <v>982200.488043813</v>
      </c>
      <c r="E56" s="0" t="n">
        <v>344902.418591462</v>
      </c>
      <c r="F56" s="0" t="n">
        <v>0</v>
      </c>
      <c r="G56" s="0" t="n">
        <v>14331.6011318887</v>
      </c>
      <c r="H56" s="0" t="n">
        <v>94457.9038087732</v>
      </c>
      <c r="I56" s="0" t="n">
        <v>34388.9441697813</v>
      </c>
      <c r="J56" s="0" t="n">
        <v>12916.5499381855</v>
      </c>
    </row>
    <row r="57" customFormat="false" ht="12.8" hidden="false" customHeight="false" outlineLevel="0" collapsed="false">
      <c r="A57" s="0" t="n">
        <v>104</v>
      </c>
      <c r="B57" s="0" t="n">
        <v>3875615.81091241</v>
      </c>
      <c r="C57" s="0" t="n">
        <v>2324964.17253205</v>
      </c>
      <c r="D57" s="0" t="n">
        <v>1065936.09398706</v>
      </c>
      <c r="E57" s="0" t="n">
        <v>346287.833071485</v>
      </c>
      <c r="F57" s="0" t="n">
        <v>0</v>
      </c>
      <c r="G57" s="0" t="n">
        <v>9177.12207270443</v>
      </c>
      <c r="H57" s="0" t="n">
        <v>76036.289011386</v>
      </c>
      <c r="I57" s="0" t="n">
        <v>42568.6070034806</v>
      </c>
      <c r="J57" s="0" t="n">
        <v>10591.1964633737</v>
      </c>
    </row>
    <row r="58" customFormat="false" ht="12.8" hidden="false" customHeight="false" outlineLevel="0" collapsed="false">
      <c r="A58" s="0" t="n">
        <v>105</v>
      </c>
      <c r="B58" s="0" t="n">
        <v>4680084.83512722</v>
      </c>
      <c r="C58" s="0" t="n">
        <v>2344112.06717638</v>
      </c>
      <c r="D58" s="0" t="n">
        <v>1031768.9810557</v>
      </c>
      <c r="E58" s="0" t="n">
        <v>347226.31420013</v>
      </c>
      <c r="F58" s="0" t="n">
        <v>816385.360365611</v>
      </c>
      <c r="G58" s="0" t="n">
        <v>13783.1618596993</v>
      </c>
      <c r="H58" s="0" t="n">
        <v>78991.4454275035</v>
      </c>
      <c r="I58" s="0" t="n">
        <v>36493.1724800108</v>
      </c>
      <c r="J58" s="0" t="n">
        <v>10928.4870320733</v>
      </c>
    </row>
    <row r="59" customFormat="false" ht="12.8" hidden="false" customHeight="false" outlineLevel="0" collapsed="false">
      <c r="A59" s="0" t="n">
        <v>106</v>
      </c>
      <c r="B59" s="0" t="n">
        <v>3967756.49272073</v>
      </c>
      <c r="C59" s="0" t="n">
        <v>2427030.82031642</v>
      </c>
      <c r="D59" s="0" t="n">
        <v>1020542.09248009</v>
      </c>
      <c r="E59" s="0" t="n">
        <v>344195.727421538</v>
      </c>
      <c r="F59" s="0" t="n">
        <v>0</v>
      </c>
      <c r="G59" s="0" t="n">
        <v>13103.8375875291</v>
      </c>
      <c r="H59" s="0" t="n">
        <v>112022.558863137</v>
      </c>
      <c r="I59" s="0" t="n">
        <v>37375.0830776857</v>
      </c>
      <c r="J59" s="0" t="n">
        <v>15496.0864443912</v>
      </c>
    </row>
    <row r="60" customFormat="false" ht="12.8" hidden="false" customHeight="false" outlineLevel="0" collapsed="false">
      <c r="A60" s="0" t="n">
        <v>107</v>
      </c>
      <c r="B60" s="0" t="n">
        <v>3950153.85234432</v>
      </c>
      <c r="C60" s="0" t="n">
        <v>2382854.43140341</v>
      </c>
      <c r="D60" s="0" t="n">
        <v>1078993.71335318</v>
      </c>
      <c r="E60" s="0" t="n">
        <v>343203.709601914</v>
      </c>
      <c r="F60" s="0" t="n">
        <v>0</v>
      </c>
      <c r="G60" s="0" t="n">
        <v>8467.76851281245</v>
      </c>
      <c r="H60" s="0" t="n">
        <v>90167.7956564884</v>
      </c>
      <c r="I60" s="0" t="n">
        <v>33809.4780122753</v>
      </c>
      <c r="J60" s="0" t="n">
        <v>12994.5953695011</v>
      </c>
    </row>
    <row r="61" customFormat="false" ht="12.8" hidden="false" customHeight="false" outlineLevel="0" collapsed="false">
      <c r="A61" s="0" t="n">
        <v>108</v>
      </c>
      <c r="B61" s="0" t="n">
        <v>3945386.45373334</v>
      </c>
      <c r="C61" s="0" t="n">
        <v>2442563.7380836</v>
      </c>
      <c r="D61" s="0" t="n">
        <v>1023544.51453774</v>
      </c>
      <c r="E61" s="0" t="n">
        <v>338456.461086713</v>
      </c>
      <c r="F61" s="0" t="n">
        <v>0</v>
      </c>
      <c r="G61" s="0" t="n">
        <v>10974.3716237374</v>
      </c>
      <c r="H61" s="0" t="n">
        <v>88008.7055237203</v>
      </c>
      <c r="I61" s="0" t="n">
        <v>30971.1258596828</v>
      </c>
      <c r="J61" s="0" t="n">
        <v>12313.979024326</v>
      </c>
    </row>
    <row r="62" customFormat="false" ht="12.8" hidden="false" customHeight="false" outlineLevel="0" collapsed="false">
      <c r="A62" s="0" t="n">
        <v>109</v>
      </c>
      <c r="B62" s="0" t="n">
        <v>4737732.30955393</v>
      </c>
      <c r="C62" s="0" t="n">
        <v>2355674.45569071</v>
      </c>
      <c r="D62" s="0" t="n">
        <v>1085466.21392642</v>
      </c>
      <c r="E62" s="0" t="n">
        <v>334009.011652308</v>
      </c>
      <c r="F62" s="0" t="n">
        <v>829662.554161131</v>
      </c>
      <c r="G62" s="0" t="n">
        <v>9957.27962496305</v>
      </c>
      <c r="H62" s="0" t="n">
        <v>101809.233284304</v>
      </c>
      <c r="I62" s="0" t="n">
        <v>23006.2233640092</v>
      </c>
      <c r="J62" s="0" t="n">
        <v>12961.5266528023</v>
      </c>
    </row>
    <row r="63" customFormat="false" ht="12.8" hidden="false" customHeight="false" outlineLevel="0" collapsed="false">
      <c r="A63" s="0" t="n">
        <v>110</v>
      </c>
      <c r="B63" s="0" t="n">
        <v>3846964.4432079</v>
      </c>
      <c r="C63" s="0" t="n">
        <v>2332907.98266474</v>
      </c>
      <c r="D63" s="0" t="n">
        <v>1051855.8732689</v>
      </c>
      <c r="E63" s="0" t="n">
        <v>332919.26987026</v>
      </c>
      <c r="F63" s="0" t="n">
        <v>0</v>
      </c>
      <c r="G63" s="0" t="n">
        <v>11705.7686028857</v>
      </c>
      <c r="H63" s="0" t="n">
        <v>90987.0716432009</v>
      </c>
      <c r="I63" s="0" t="n">
        <v>27512.5864287067</v>
      </c>
      <c r="J63" s="0" t="n">
        <v>12839.6391244362</v>
      </c>
    </row>
    <row r="64" customFormat="false" ht="12.8" hidden="false" customHeight="false" outlineLevel="0" collapsed="false">
      <c r="A64" s="0" t="n">
        <v>111</v>
      </c>
      <c r="B64" s="0" t="n">
        <v>3888817.27013516</v>
      </c>
      <c r="C64" s="0" t="n">
        <v>2430626.28073935</v>
      </c>
      <c r="D64" s="0" t="n">
        <v>987691.369910437</v>
      </c>
      <c r="E64" s="0" t="n">
        <v>332094.041657589</v>
      </c>
      <c r="F64" s="0" t="n">
        <v>0</v>
      </c>
      <c r="G64" s="0" t="n">
        <v>11490.0412528976</v>
      </c>
      <c r="H64" s="0" t="n">
        <v>104321.162005697</v>
      </c>
      <c r="I64" s="0" t="n">
        <v>21289.9529497298</v>
      </c>
      <c r="J64" s="0" t="n">
        <v>14892.5217632847</v>
      </c>
    </row>
    <row r="65" customFormat="false" ht="12.8" hidden="false" customHeight="false" outlineLevel="0" collapsed="false">
      <c r="A65" s="0" t="n">
        <v>112</v>
      </c>
      <c r="B65" s="0" t="n">
        <v>3914059.05799081</v>
      </c>
      <c r="C65" s="0" t="n">
        <v>2467455.49373364</v>
      </c>
      <c r="D65" s="0" t="n">
        <v>961753.874836226</v>
      </c>
      <c r="E65" s="0" t="n">
        <v>331578.451445619</v>
      </c>
      <c r="F65" s="0" t="n">
        <v>0</v>
      </c>
      <c r="G65" s="0" t="n">
        <v>11057.347531343</v>
      </c>
      <c r="H65" s="0" t="n">
        <v>102650.94975987</v>
      </c>
      <c r="I65" s="0" t="n">
        <v>27122.9731862283</v>
      </c>
      <c r="J65" s="0" t="n">
        <v>13546.0915202488</v>
      </c>
    </row>
    <row r="66" customFormat="false" ht="12.8" hidden="false" customHeight="false" outlineLevel="0" collapsed="false">
      <c r="A66" s="0" t="n">
        <v>113</v>
      </c>
      <c r="B66" s="0" t="n">
        <v>4761331.87797298</v>
      </c>
      <c r="C66" s="0" t="n">
        <v>2536615.35323455</v>
      </c>
      <c r="D66" s="0" t="n">
        <v>900544.603160897</v>
      </c>
      <c r="E66" s="0" t="n">
        <v>325328.279643743</v>
      </c>
      <c r="F66" s="0" t="n">
        <v>811576.59271365</v>
      </c>
      <c r="G66" s="0" t="n">
        <v>14665.6635665553</v>
      </c>
      <c r="H66" s="0" t="n">
        <v>129168.024842552</v>
      </c>
      <c r="I66" s="0" t="n">
        <v>30823.7733227986</v>
      </c>
      <c r="J66" s="0" t="n">
        <v>16038.5496257855</v>
      </c>
    </row>
    <row r="67" customFormat="false" ht="12.8" hidden="false" customHeight="false" outlineLevel="0" collapsed="false">
      <c r="A67" s="0" t="n">
        <v>114</v>
      </c>
      <c r="B67" s="0" t="n">
        <v>3912012.92065191</v>
      </c>
      <c r="C67" s="0" t="n">
        <v>2563390.46782733</v>
      </c>
      <c r="D67" s="0" t="n">
        <v>873724.064000983</v>
      </c>
      <c r="E67" s="0" t="n">
        <v>327161.565828248</v>
      </c>
      <c r="F67" s="0" t="n">
        <v>0</v>
      </c>
      <c r="G67" s="0" t="n">
        <v>10882.670860298</v>
      </c>
      <c r="H67" s="0" t="n">
        <v>95068.1156646382</v>
      </c>
      <c r="I67" s="0" t="n">
        <v>31691.9745825753</v>
      </c>
      <c r="J67" s="0" t="n">
        <v>13025.1205702391</v>
      </c>
    </row>
    <row r="68" customFormat="false" ht="12.8" hidden="false" customHeight="false" outlineLevel="0" collapsed="false">
      <c r="A68" s="0" t="n">
        <v>115</v>
      </c>
      <c r="B68" s="0" t="n">
        <v>3908436.17688705</v>
      </c>
      <c r="C68" s="0" t="n">
        <v>2534388.29495895</v>
      </c>
      <c r="D68" s="0" t="n">
        <v>891339.942784146</v>
      </c>
      <c r="E68" s="0" t="n">
        <v>324254.013199247</v>
      </c>
      <c r="F68" s="0" t="n">
        <v>0</v>
      </c>
      <c r="G68" s="0" t="n">
        <v>8676.11863869477</v>
      </c>
      <c r="H68" s="0" t="n">
        <v>113576.02357574</v>
      </c>
      <c r="I68" s="0" t="n">
        <v>37833.5826480998</v>
      </c>
      <c r="J68" s="0" t="n">
        <v>15181.6817267857</v>
      </c>
    </row>
    <row r="69" customFormat="false" ht="12.8" hidden="false" customHeight="false" outlineLevel="0" collapsed="false">
      <c r="A69" s="0" t="n">
        <v>116</v>
      </c>
      <c r="B69" s="0" t="n">
        <v>3843266.9386356</v>
      </c>
      <c r="C69" s="0" t="n">
        <v>2413139.38106828</v>
      </c>
      <c r="D69" s="0" t="n">
        <v>959807.096528338</v>
      </c>
      <c r="E69" s="0" t="n">
        <v>323391.624439612</v>
      </c>
      <c r="F69" s="0" t="n">
        <v>0</v>
      </c>
      <c r="G69" s="0" t="n">
        <v>7814.40954133394</v>
      </c>
      <c r="H69" s="0" t="n">
        <v>107142.526000899</v>
      </c>
      <c r="I69" s="0" t="n">
        <v>30274.3056485246</v>
      </c>
      <c r="J69" s="0" t="n">
        <v>15488.2315634471</v>
      </c>
    </row>
    <row r="70" customFormat="false" ht="12.8" hidden="false" customHeight="false" outlineLevel="0" collapsed="false">
      <c r="A70" s="0" t="n">
        <v>117</v>
      </c>
      <c r="B70" s="0" t="n">
        <v>4657758.48804342</v>
      </c>
      <c r="C70" s="0" t="n">
        <v>2367177.6280553</v>
      </c>
      <c r="D70" s="0" t="n">
        <v>995361.407092821</v>
      </c>
      <c r="E70" s="0" t="n">
        <v>325024.476894009</v>
      </c>
      <c r="F70" s="0" t="n">
        <v>805559.729235361</v>
      </c>
      <c r="G70" s="0" t="n">
        <v>13230.3274669851</v>
      </c>
      <c r="H70" s="0" t="n">
        <v>102367.958179846</v>
      </c>
      <c r="I70" s="0" t="n">
        <v>40258.2554562531</v>
      </c>
      <c r="J70" s="0" t="n">
        <v>13723.6769924764</v>
      </c>
    </row>
    <row r="71" customFormat="false" ht="12.8" hidden="false" customHeight="false" outlineLevel="0" collapsed="false">
      <c r="A71" s="0" t="n">
        <v>118</v>
      </c>
      <c r="B71" s="0" t="n">
        <v>3881185.42678692</v>
      </c>
      <c r="C71" s="0" t="n">
        <v>2541433.66372367</v>
      </c>
      <c r="D71" s="0" t="n">
        <v>854470.680201482</v>
      </c>
      <c r="E71" s="0" t="n">
        <v>323116.574997854</v>
      </c>
      <c r="F71" s="0" t="n">
        <v>0</v>
      </c>
      <c r="G71" s="0" t="n">
        <v>12825.2753013363</v>
      </c>
      <c r="H71" s="0" t="n">
        <v>106279.411575326</v>
      </c>
      <c r="I71" s="0" t="n">
        <v>30170.6301581343</v>
      </c>
      <c r="J71" s="0" t="n">
        <v>14542.2926177772</v>
      </c>
    </row>
    <row r="72" customFormat="false" ht="12.8" hidden="false" customHeight="false" outlineLevel="0" collapsed="false">
      <c r="A72" s="0" t="n">
        <v>119</v>
      </c>
      <c r="B72" s="0" t="n">
        <v>3813310.86512076</v>
      </c>
      <c r="C72" s="0" t="n">
        <v>2497144.19938107</v>
      </c>
      <c r="D72" s="0" t="n">
        <v>839006.99391919</v>
      </c>
      <c r="E72" s="0" t="n">
        <v>324677.732871778</v>
      </c>
      <c r="F72" s="0" t="n">
        <v>0</v>
      </c>
      <c r="G72" s="0" t="n">
        <v>12016.8431436548</v>
      </c>
      <c r="H72" s="0" t="n">
        <v>104598.305453367</v>
      </c>
      <c r="I72" s="0" t="n">
        <v>24502.6531431428</v>
      </c>
      <c r="J72" s="0" t="n">
        <v>15556.9476319589</v>
      </c>
    </row>
    <row r="73" customFormat="false" ht="12.8" hidden="false" customHeight="false" outlineLevel="0" collapsed="false">
      <c r="A73" s="0" t="n">
        <v>120</v>
      </c>
      <c r="B73" s="0" t="n">
        <v>3786166.85681118</v>
      </c>
      <c r="C73" s="0" t="n">
        <v>2501793.56147463</v>
      </c>
      <c r="D73" s="0" t="n">
        <v>811550.306628408</v>
      </c>
      <c r="E73" s="0" t="n">
        <v>331099.779260421</v>
      </c>
      <c r="F73" s="0" t="n">
        <v>0</v>
      </c>
      <c r="G73" s="0" t="n">
        <v>18713.0507525771</v>
      </c>
      <c r="H73" s="0" t="n">
        <v>97950.2367869387</v>
      </c>
      <c r="I73" s="0" t="n">
        <v>22281.1308882211</v>
      </c>
      <c r="J73" s="0" t="n">
        <v>13580.4890406479</v>
      </c>
    </row>
    <row r="74" customFormat="false" ht="12.8" hidden="false" customHeight="false" outlineLevel="0" collapsed="false">
      <c r="A74" s="0" t="n">
        <v>121</v>
      </c>
      <c r="B74" s="0" t="n">
        <v>4633813.38027295</v>
      </c>
      <c r="C74" s="0" t="n">
        <v>2517210.90114121</v>
      </c>
      <c r="D74" s="0" t="n">
        <v>823484.771167177</v>
      </c>
      <c r="E74" s="0" t="n">
        <v>329553.012133713</v>
      </c>
      <c r="F74" s="0" t="n">
        <v>796936.799955519</v>
      </c>
      <c r="G74" s="0" t="n">
        <v>10617.4046266047</v>
      </c>
      <c r="H74" s="0" t="n">
        <v>123283.754229362</v>
      </c>
      <c r="I74" s="0" t="n">
        <v>22107.3005545198</v>
      </c>
      <c r="J74" s="0" t="n">
        <v>15667.7444052224</v>
      </c>
    </row>
    <row r="75" customFormat="false" ht="12.8" hidden="false" customHeight="false" outlineLevel="0" collapsed="false">
      <c r="A75" s="0" t="n">
        <v>122</v>
      </c>
      <c r="B75" s="0" t="n">
        <v>3844051.11772432</v>
      </c>
      <c r="C75" s="0" t="n">
        <v>2417403.44738038</v>
      </c>
      <c r="D75" s="0" t="n">
        <v>916738.351074898</v>
      </c>
      <c r="E75" s="0" t="n">
        <v>325844.571561537</v>
      </c>
      <c r="F75" s="0" t="n">
        <v>0</v>
      </c>
      <c r="G75" s="0" t="n">
        <v>12300.4120985589</v>
      </c>
      <c r="H75" s="0" t="n">
        <v>103758.765386033</v>
      </c>
      <c r="I75" s="0" t="n">
        <v>48353.6065235599</v>
      </c>
      <c r="J75" s="0" t="n">
        <v>15285.4114161497</v>
      </c>
    </row>
    <row r="76" customFormat="false" ht="12.8" hidden="false" customHeight="false" outlineLevel="0" collapsed="false">
      <c r="A76" s="0" t="n">
        <v>123</v>
      </c>
      <c r="B76" s="0" t="n">
        <v>3803998.71395482</v>
      </c>
      <c r="C76" s="0" t="n">
        <v>2495111.39420634</v>
      </c>
      <c r="D76" s="0" t="n">
        <v>836977.278310188</v>
      </c>
      <c r="E76" s="0" t="n">
        <v>324681.51220444</v>
      </c>
      <c r="F76" s="0" t="n">
        <v>0</v>
      </c>
      <c r="G76" s="0" t="n">
        <v>14495.4587471691</v>
      </c>
      <c r="H76" s="0" t="n">
        <v>100775.736653611</v>
      </c>
      <c r="I76" s="0" t="n">
        <v>30902.4633685746</v>
      </c>
      <c r="J76" s="0" t="n">
        <v>14262.8331579037</v>
      </c>
    </row>
    <row r="77" customFormat="false" ht="12.8" hidden="false" customHeight="false" outlineLevel="0" collapsed="false">
      <c r="A77" s="0" t="n">
        <v>124</v>
      </c>
      <c r="B77" s="0" t="n">
        <v>3854371.74955169</v>
      </c>
      <c r="C77" s="0" t="n">
        <v>2570702.31227514</v>
      </c>
      <c r="D77" s="0" t="n">
        <v>791497.244084436</v>
      </c>
      <c r="E77" s="0" t="n">
        <v>322068.067085404</v>
      </c>
      <c r="F77" s="0" t="n">
        <v>0</v>
      </c>
      <c r="G77" s="0" t="n">
        <v>13007.3816203347</v>
      </c>
      <c r="H77" s="0" t="n">
        <v>115715.77873526</v>
      </c>
      <c r="I77" s="0" t="n">
        <v>34688.7386423724</v>
      </c>
      <c r="J77" s="0" t="n">
        <v>19036.3623635266</v>
      </c>
    </row>
    <row r="78" customFormat="false" ht="12.8" hidden="false" customHeight="false" outlineLevel="0" collapsed="false">
      <c r="A78" s="0" t="n">
        <v>125</v>
      </c>
      <c r="B78" s="0" t="n">
        <v>4637337.24723112</v>
      </c>
      <c r="C78" s="0" t="n">
        <v>2515403.89788624</v>
      </c>
      <c r="D78" s="0" t="n">
        <v>844130.613438049</v>
      </c>
      <c r="E78" s="0" t="n">
        <v>323379.060775107</v>
      </c>
      <c r="F78" s="0" t="n">
        <v>789288.012727251</v>
      </c>
      <c r="G78" s="0" t="n">
        <v>13089.3926908166</v>
      </c>
      <c r="H78" s="0" t="n">
        <v>115040.1880727</v>
      </c>
      <c r="I78" s="0" t="n">
        <v>36166.0235244503</v>
      </c>
      <c r="J78" s="0" t="n">
        <v>17101.3417876099</v>
      </c>
    </row>
    <row r="79" customFormat="false" ht="12.8" hidden="false" customHeight="false" outlineLevel="0" collapsed="false">
      <c r="A79" s="0" t="n">
        <v>126</v>
      </c>
      <c r="B79" s="0" t="n">
        <v>3800582.96838098</v>
      </c>
      <c r="C79" s="0" t="n">
        <v>2524953.80286</v>
      </c>
      <c r="D79" s="0" t="n">
        <v>815574.541560672</v>
      </c>
      <c r="E79" s="0" t="n">
        <v>321287.7537588</v>
      </c>
      <c r="F79" s="0" t="n">
        <v>0</v>
      </c>
      <c r="G79" s="0" t="n">
        <v>11519.2470242002</v>
      </c>
      <c r="H79" s="0" t="n">
        <v>103148.451777963</v>
      </c>
      <c r="I79" s="0" t="n">
        <v>25598.825807847</v>
      </c>
      <c r="J79" s="0" t="n">
        <v>14264.1901722486</v>
      </c>
    </row>
    <row r="80" customFormat="false" ht="12.8" hidden="false" customHeight="false" outlineLevel="0" collapsed="false">
      <c r="A80" s="0" t="n">
        <v>127</v>
      </c>
      <c r="B80" s="0" t="n">
        <v>3732505.35959831</v>
      </c>
      <c r="C80" s="0" t="n">
        <v>2479402.02244303</v>
      </c>
      <c r="D80" s="0" t="n">
        <v>799124.534959929</v>
      </c>
      <c r="E80" s="0" t="n">
        <v>322703.860393882</v>
      </c>
      <c r="F80" s="0" t="n">
        <v>0</v>
      </c>
      <c r="G80" s="0" t="n">
        <v>14631.7153750993</v>
      </c>
      <c r="H80" s="0" t="n">
        <v>93857.779369176</v>
      </c>
      <c r="I80" s="0" t="n">
        <v>24884.3547124423</v>
      </c>
      <c r="J80" s="0" t="n">
        <v>13992.8025188378</v>
      </c>
    </row>
    <row r="81" customFormat="false" ht="12.8" hidden="false" customHeight="false" outlineLevel="0" collapsed="false">
      <c r="A81" s="0" t="n">
        <v>128</v>
      </c>
      <c r="B81" s="0" t="n">
        <v>3780821.4007433</v>
      </c>
      <c r="C81" s="0" t="n">
        <v>2567405.77607826</v>
      </c>
      <c r="D81" s="0" t="n">
        <v>735710.025516238</v>
      </c>
      <c r="E81" s="0" t="n">
        <v>326973.72302896</v>
      </c>
      <c r="F81" s="0" t="n">
        <v>0</v>
      </c>
      <c r="G81" s="0" t="n">
        <v>15629.6455203402</v>
      </c>
      <c r="H81" s="0" t="n">
        <v>99742.32898375</v>
      </c>
      <c r="I81" s="0" t="n">
        <v>34334.0103580536</v>
      </c>
      <c r="J81" s="0" t="n">
        <v>15587.1549134873</v>
      </c>
    </row>
    <row r="82" customFormat="false" ht="12.8" hidden="false" customHeight="false" outlineLevel="0" collapsed="false">
      <c r="A82" s="0" t="n">
        <v>129</v>
      </c>
      <c r="B82" s="0" t="n">
        <v>4521967.1804148</v>
      </c>
      <c r="C82" s="0" t="n">
        <v>2511527.06991124</v>
      </c>
      <c r="D82" s="0" t="n">
        <v>750533.736505496</v>
      </c>
      <c r="E82" s="0" t="n">
        <v>325480.005281927</v>
      </c>
      <c r="F82" s="0" t="n">
        <v>776619.51401629</v>
      </c>
      <c r="G82" s="0" t="n">
        <v>14434.0692253944</v>
      </c>
      <c r="H82" s="0" t="n">
        <v>117117.431736716</v>
      </c>
      <c r="I82" s="0" t="n">
        <v>28136.5108894642</v>
      </c>
      <c r="J82" s="0" t="n">
        <v>15422.9585688772</v>
      </c>
    </row>
    <row r="83" customFormat="false" ht="12.8" hidden="false" customHeight="false" outlineLevel="0" collapsed="false">
      <c r="A83" s="0" t="n">
        <v>130</v>
      </c>
      <c r="B83" s="0" t="n">
        <v>3752896.21295477</v>
      </c>
      <c r="C83" s="0" t="n">
        <v>2513013.14172592</v>
      </c>
      <c r="D83" s="0" t="n">
        <v>769710.246141946</v>
      </c>
      <c r="E83" s="0" t="n">
        <v>330105.671428908</v>
      </c>
      <c r="F83" s="0" t="n">
        <v>0</v>
      </c>
      <c r="G83" s="0" t="n">
        <v>14377.5913499261</v>
      </c>
      <c r="H83" s="0" t="n">
        <v>91027.599279578</v>
      </c>
      <c r="I83" s="0" t="n">
        <v>35086.7174504725</v>
      </c>
      <c r="J83" s="0" t="n">
        <v>13203.7502745545</v>
      </c>
    </row>
    <row r="84" customFormat="false" ht="12.8" hidden="false" customHeight="false" outlineLevel="0" collapsed="false">
      <c r="A84" s="0" t="n">
        <v>131</v>
      </c>
      <c r="B84" s="0" t="n">
        <v>3767188.67923336</v>
      </c>
      <c r="C84" s="0" t="n">
        <v>2495159.86610555</v>
      </c>
      <c r="D84" s="0" t="n">
        <v>783249.431165185</v>
      </c>
      <c r="E84" s="0" t="n">
        <v>332270.794771595</v>
      </c>
      <c r="F84" s="0" t="n">
        <v>0</v>
      </c>
      <c r="G84" s="0" t="n">
        <v>12254.8730315193</v>
      </c>
      <c r="H84" s="0" t="n">
        <v>106215.472817196</v>
      </c>
      <c r="I84" s="0" t="n">
        <v>30753.7923663589</v>
      </c>
      <c r="J84" s="0" t="n">
        <v>15659.7802906809</v>
      </c>
    </row>
    <row r="85" customFormat="false" ht="12.8" hidden="false" customHeight="false" outlineLevel="0" collapsed="false">
      <c r="A85" s="0" t="n">
        <v>132</v>
      </c>
      <c r="B85" s="0" t="n">
        <v>3758564.08601629</v>
      </c>
      <c r="C85" s="0" t="n">
        <v>2539264.07169016</v>
      </c>
      <c r="D85" s="0" t="n">
        <v>745127.202017067</v>
      </c>
      <c r="E85" s="0" t="n">
        <v>329819.440534071</v>
      </c>
      <c r="F85" s="0" t="n">
        <v>0</v>
      </c>
      <c r="G85" s="0" t="n">
        <v>15692.2160192164</v>
      </c>
      <c r="H85" s="0" t="n">
        <v>90382.3187626577</v>
      </c>
      <c r="I85" s="0" t="n">
        <v>35099.6662631691</v>
      </c>
      <c r="J85" s="0" t="n">
        <v>13171.251405165</v>
      </c>
    </row>
    <row r="86" customFormat="false" ht="12.8" hidden="false" customHeight="false" outlineLevel="0" collapsed="false">
      <c r="A86" s="0" t="n">
        <v>133</v>
      </c>
      <c r="B86" s="0" t="n">
        <v>4548948.17612157</v>
      </c>
      <c r="C86" s="0" t="n">
        <v>2480481.0725354</v>
      </c>
      <c r="D86" s="0" t="n">
        <v>791136.952552139</v>
      </c>
      <c r="E86" s="0" t="n">
        <v>328051.504001086</v>
      </c>
      <c r="F86" s="0" t="n">
        <v>779580.486440559</v>
      </c>
      <c r="G86" s="0" t="n">
        <v>13111.9971969604</v>
      </c>
      <c r="H86" s="0" t="n">
        <v>114020.318787611</v>
      </c>
      <c r="I86" s="0" t="n">
        <v>47354.3810570566</v>
      </c>
      <c r="J86" s="0" t="n">
        <v>15809.2331284048</v>
      </c>
    </row>
    <row r="87" customFormat="false" ht="12.8" hidden="false" customHeight="false" outlineLevel="0" collapsed="false">
      <c r="A87" s="0" t="n">
        <v>134</v>
      </c>
      <c r="B87" s="0" t="n">
        <v>3784797.22142179</v>
      </c>
      <c r="C87" s="0" t="n">
        <v>2523389.16381403</v>
      </c>
      <c r="D87" s="0" t="n">
        <v>780925.340548416</v>
      </c>
      <c r="E87" s="0" t="n">
        <v>327295.886046739</v>
      </c>
      <c r="F87" s="0" t="n">
        <v>0</v>
      </c>
      <c r="G87" s="0" t="n">
        <v>13006.7007081988</v>
      </c>
      <c r="H87" s="0" t="n">
        <v>95193.8135264277</v>
      </c>
      <c r="I87" s="0" t="n">
        <v>41380.9480421559</v>
      </c>
      <c r="J87" s="0" t="n">
        <v>13615.4639355258</v>
      </c>
    </row>
    <row r="88" customFormat="false" ht="12.8" hidden="false" customHeight="false" outlineLevel="0" collapsed="false">
      <c r="A88" s="0" t="n">
        <v>135</v>
      </c>
      <c r="B88" s="0" t="n">
        <v>3802573.95041975</v>
      </c>
      <c r="C88" s="0" t="n">
        <v>2460775.61415206</v>
      </c>
      <c r="D88" s="0" t="n">
        <v>838184.512407764</v>
      </c>
      <c r="E88" s="0" t="n">
        <v>325259.164214276</v>
      </c>
      <c r="F88" s="0" t="n">
        <v>0</v>
      </c>
      <c r="G88" s="0" t="n">
        <v>15800.2260940303</v>
      </c>
      <c r="H88" s="0" t="n">
        <v>91560.5713811032</v>
      </c>
      <c r="I88" s="0" t="n">
        <v>67735.4722799538</v>
      </c>
      <c r="J88" s="0" t="n">
        <v>13362.909561616</v>
      </c>
    </row>
    <row r="89" customFormat="false" ht="12.8" hidden="false" customHeight="false" outlineLevel="0" collapsed="false">
      <c r="A89" s="0" t="n">
        <v>136</v>
      </c>
      <c r="B89" s="0" t="n">
        <v>3795346.15470024</v>
      </c>
      <c r="C89" s="0" t="n">
        <v>2456617.88546689</v>
      </c>
      <c r="D89" s="0" t="n">
        <v>853702.97591959</v>
      </c>
      <c r="E89" s="0" t="n">
        <v>323266.254284207</v>
      </c>
      <c r="F89" s="0" t="n">
        <v>0</v>
      </c>
      <c r="G89" s="0" t="n">
        <v>10647.9388623108</v>
      </c>
      <c r="H89" s="0" t="n">
        <v>98454.2881400971</v>
      </c>
      <c r="I89" s="0" t="n">
        <v>48066.6441003582</v>
      </c>
      <c r="J89" s="0" t="n">
        <v>12192.68097555</v>
      </c>
    </row>
    <row r="90" customFormat="false" ht="12.8" hidden="false" customHeight="false" outlineLevel="0" collapsed="false">
      <c r="A90" s="0" t="n">
        <v>137</v>
      </c>
      <c r="B90" s="0" t="n">
        <v>4575054.16794496</v>
      </c>
      <c r="C90" s="0" t="n">
        <v>2422445.55903523</v>
      </c>
      <c r="D90" s="0" t="n">
        <v>887129.488150176</v>
      </c>
      <c r="E90" s="0" t="n">
        <v>325473.639749136</v>
      </c>
      <c r="F90" s="0" t="n">
        <v>782681.113647376</v>
      </c>
      <c r="G90" s="0" t="n">
        <v>20464.0765318014</v>
      </c>
      <c r="H90" s="0" t="n">
        <v>96728.3292458819</v>
      </c>
      <c r="I90" s="0" t="n">
        <v>42596.4896076966</v>
      </c>
      <c r="J90" s="0" t="n">
        <v>14825.7525526828</v>
      </c>
    </row>
    <row r="91" customFormat="false" ht="12.8" hidden="false" customHeight="false" outlineLevel="0" collapsed="false">
      <c r="A91" s="0" t="n">
        <v>138</v>
      </c>
      <c r="B91" s="0" t="n">
        <v>3815659.80780359</v>
      </c>
      <c r="C91" s="0" t="n">
        <v>2446239.81590205</v>
      </c>
      <c r="D91" s="0" t="n">
        <v>893011.121411582</v>
      </c>
      <c r="E91" s="0" t="n">
        <v>326683.748561919</v>
      </c>
      <c r="F91" s="0" t="n">
        <v>0</v>
      </c>
      <c r="G91" s="0" t="n">
        <v>9645.94590888895</v>
      </c>
      <c r="H91" s="0" t="n">
        <v>95687.2564632984</v>
      </c>
      <c r="I91" s="0" t="n">
        <v>39282.8814100424</v>
      </c>
      <c r="J91" s="0" t="n">
        <v>14121.9949737962</v>
      </c>
    </row>
    <row r="92" customFormat="false" ht="12.8" hidden="false" customHeight="false" outlineLevel="0" collapsed="false">
      <c r="A92" s="0" t="n">
        <v>139</v>
      </c>
      <c r="B92" s="0" t="n">
        <v>3835899.75256538</v>
      </c>
      <c r="C92" s="0" t="n">
        <v>2471212.92465888</v>
      </c>
      <c r="D92" s="0" t="n">
        <v>881013.672871285</v>
      </c>
      <c r="E92" s="0" t="n">
        <v>323907.865468244</v>
      </c>
      <c r="F92" s="0" t="n">
        <v>0</v>
      </c>
      <c r="G92" s="0" t="n">
        <v>13959.6979515788</v>
      </c>
      <c r="H92" s="0" t="n">
        <v>89987.6845740247</v>
      </c>
      <c r="I92" s="0" t="n">
        <v>58073.9218768524</v>
      </c>
      <c r="J92" s="0" t="n">
        <v>13091.7292860953</v>
      </c>
    </row>
    <row r="93" customFormat="false" ht="12.8" hidden="false" customHeight="false" outlineLevel="0" collapsed="false">
      <c r="A93" s="0" t="n">
        <v>140</v>
      </c>
      <c r="B93" s="0" t="n">
        <v>3837938.94770243</v>
      </c>
      <c r="C93" s="0" t="n">
        <v>2553796.57394656</v>
      </c>
      <c r="D93" s="0" t="n">
        <v>822772.473303039</v>
      </c>
      <c r="E93" s="0" t="n">
        <v>324620.300957903</v>
      </c>
      <c r="F93" s="0" t="n">
        <v>0</v>
      </c>
      <c r="G93" s="0" t="n">
        <v>13371.5371174141</v>
      </c>
      <c r="H93" s="0" t="n">
        <v>82073.9694507089</v>
      </c>
      <c r="I93" s="0" t="n">
        <v>35707.142897294</v>
      </c>
      <c r="J93" s="0" t="n">
        <v>10968.076996619</v>
      </c>
    </row>
    <row r="94" customFormat="false" ht="12.8" hidden="false" customHeight="false" outlineLevel="0" collapsed="false">
      <c r="A94" s="0" t="n">
        <v>141</v>
      </c>
      <c r="B94" s="0" t="n">
        <v>4642953.47038863</v>
      </c>
      <c r="C94" s="0" t="n">
        <v>2545579.82161735</v>
      </c>
      <c r="D94" s="0" t="n">
        <v>825892.977846339</v>
      </c>
      <c r="E94" s="0" t="n">
        <v>324521.02481865</v>
      </c>
      <c r="F94" s="0" t="n">
        <v>786085.150312074</v>
      </c>
      <c r="G94" s="0" t="n">
        <v>18183.3990777543</v>
      </c>
      <c r="H94" s="0" t="n">
        <v>85353.1830660158</v>
      </c>
      <c r="I94" s="0" t="n">
        <v>58117.6591280653</v>
      </c>
      <c r="J94" s="0" t="n">
        <v>14308.2651531812</v>
      </c>
    </row>
    <row r="95" customFormat="false" ht="12.8" hidden="false" customHeight="false" outlineLevel="0" collapsed="false">
      <c r="A95" s="0" t="n">
        <v>142</v>
      </c>
      <c r="B95" s="0" t="n">
        <v>3864333.18786607</v>
      </c>
      <c r="C95" s="0" t="n">
        <v>2631899.7473212</v>
      </c>
      <c r="D95" s="0" t="n">
        <v>761266.611489015</v>
      </c>
      <c r="E95" s="0" t="n">
        <v>325053.754587339</v>
      </c>
      <c r="F95" s="0" t="n">
        <v>0</v>
      </c>
      <c r="G95" s="0" t="n">
        <v>17727.7320194949</v>
      </c>
      <c r="H95" s="0" t="n">
        <v>104676.875943515</v>
      </c>
      <c r="I95" s="0" t="n">
        <v>17514.5171223333</v>
      </c>
      <c r="J95" s="0" t="n">
        <v>13730.5275292249</v>
      </c>
    </row>
    <row r="96" customFormat="false" ht="12.8" hidden="false" customHeight="false" outlineLevel="0" collapsed="false">
      <c r="A96" s="0" t="n">
        <v>143</v>
      </c>
      <c r="B96" s="0" t="n">
        <v>3804858.17334971</v>
      </c>
      <c r="C96" s="0" t="n">
        <v>2574105.6446589</v>
      </c>
      <c r="D96" s="0" t="n">
        <v>759672.341413597</v>
      </c>
      <c r="E96" s="0" t="n">
        <v>322156.276340739</v>
      </c>
      <c r="F96" s="0" t="n">
        <v>0</v>
      </c>
      <c r="G96" s="0" t="n">
        <v>13145.0519192169</v>
      </c>
      <c r="H96" s="0" t="n">
        <v>95486.8216183323</v>
      </c>
      <c r="I96" s="0" t="n">
        <v>36351.2858524522</v>
      </c>
      <c r="J96" s="0" t="n">
        <v>12391.3396220787</v>
      </c>
    </row>
    <row r="97" customFormat="false" ht="12.8" hidden="false" customHeight="false" outlineLevel="0" collapsed="false">
      <c r="A97" s="0" t="n">
        <v>144</v>
      </c>
      <c r="B97" s="0" t="n">
        <v>3829881.53553617</v>
      </c>
      <c r="C97" s="0" t="n">
        <v>2501545.53411963</v>
      </c>
      <c r="D97" s="0" t="n">
        <v>863325.61944259</v>
      </c>
      <c r="E97" s="0" t="n">
        <v>326017.672972112</v>
      </c>
      <c r="F97" s="0" t="n">
        <v>0</v>
      </c>
      <c r="G97" s="0" t="n">
        <v>13628.826741382</v>
      </c>
      <c r="H97" s="0" t="n">
        <v>73763.5692639401</v>
      </c>
      <c r="I97" s="0" t="n">
        <v>46550.3495135736</v>
      </c>
      <c r="J97" s="0" t="n">
        <v>11654.2470461095</v>
      </c>
    </row>
    <row r="98" customFormat="false" ht="12.8" hidden="false" customHeight="false" outlineLevel="0" collapsed="false">
      <c r="A98" s="0" t="n">
        <v>145</v>
      </c>
      <c r="B98" s="0" t="n">
        <v>4571865.66109134</v>
      </c>
      <c r="C98" s="0" t="n">
        <v>2514308.43358228</v>
      </c>
      <c r="D98" s="0" t="n">
        <v>809593.214488674</v>
      </c>
      <c r="E98" s="0" t="n">
        <v>322123.835094077</v>
      </c>
      <c r="F98" s="0" t="n">
        <v>792496.595921996</v>
      </c>
      <c r="G98" s="0" t="n">
        <v>12300.0957254109</v>
      </c>
      <c r="H98" s="0" t="n">
        <v>85796.7446832076</v>
      </c>
      <c r="I98" s="0" t="n">
        <v>29742.2590909308</v>
      </c>
      <c r="J98" s="0" t="n">
        <v>14530.5090627531</v>
      </c>
    </row>
    <row r="99" customFormat="false" ht="12.8" hidden="false" customHeight="false" outlineLevel="0" collapsed="false">
      <c r="A99" s="0" t="n">
        <v>146</v>
      </c>
      <c r="B99" s="0" t="n">
        <v>3765612.51021005</v>
      </c>
      <c r="C99" s="0" t="n">
        <v>2476761.22929883</v>
      </c>
      <c r="D99" s="0" t="n">
        <v>802824.636825944</v>
      </c>
      <c r="E99" s="0" t="n">
        <v>325051.591608582</v>
      </c>
      <c r="F99" s="0" t="n">
        <v>0</v>
      </c>
      <c r="G99" s="0" t="n">
        <v>11058.7980192487</v>
      </c>
      <c r="H99" s="0" t="n">
        <v>99706.9011065056</v>
      </c>
      <c r="I99" s="0" t="n">
        <v>30640.7480534911</v>
      </c>
      <c r="J99" s="0" t="n">
        <v>12417.4286599795</v>
      </c>
    </row>
    <row r="100" customFormat="false" ht="12.8" hidden="false" customHeight="false" outlineLevel="0" collapsed="false">
      <c r="A100" s="0" t="n">
        <v>147</v>
      </c>
      <c r="B100" s="0" t="n">
        <v>3805326.82334416</v>
      </c>
      <c r="C100" s="0" t="n">
        <v>2644546.07647453</v>
      </c>
      <c r="D100" s="0" t="n">
        <v>689357.637847933</v>
      </c>
      <c r="E100" s="0" t="n">
        <v>323374.779181693</v>
      </c>
      <c r="F100" s="0" t="n">
        <v>0</v>
      </c>
      <c r="G100" s="0" t="n">
        <v>15412.4501245935</v>
      </c>
      <c r="H100" s="0" t="n">
        <v>95536.336212379</v>
      </c>
      <c r="I100" s="0" t="n">
        <v>28777.5363305476</v>
      </c>
      <c r="J100" s="0" t="n">
        <v>15662.1662028594</v>
      </c>
    </row>
    <row r="101" customFormat="false" ht="12.8" hidden="false" customHeight="false" outlineLevel="0" collapsed="false">
      <c r="A101" s="0" t="n">
        <v>148</v>
      </c>
      <c r="B101" s="0" t="n">
        <v>3766451.52164703</v>
      </c>
      <c r="C101" s="0" t="n">
        <v>2594607.74802127</v>
      </c>
      <c r="D101" s="0" t="n">
        <v>704149.485382773</v>
      </c>
      <c r="E101" s="0" t="n">
        <v>321571.383198983</v>
      </c>
      <c r="F101" s="0" t="n">
        <v>0</v>
      </c>
      <c r="G101" s="0" t="n">
        <v>15523.3059844437</v>
      </c>
      <c r="H101" s="0" t="n">
        <v>89441.4975102071</v>
      </c>
      <c r="I101" s="0" t="n">
        <v>33815.2432255964</v>
      </c>
      <c r="J101" s="0" t="n">
        <v>12893.9973079575</v>
      </c>
    </row>
    <row r="102" customFormat="false" ht="12.8" hidden="false" customHeight="false" outlineLevel="0" collapsed="false">
      <c r="A102" s="0" t="n">
        <v>149</v>
      </c>
      <c r="B102" s="0" t="n">
        <v>4473077.45570584</v>
      </c>
      <c r="C102" s="0" t="n">
        <v>2524287.5644891</v>
      </c>
      <c r="D102" s="0" t="n">
        <v>712712.862817702</v>
      </c>
      <c r="E102" s="0" t="n">
        <v>320521.82441204</v>
      </c>
      <c r="F102" s="0" t="n">
        <v>784002.150554372</v>
      </c>
      <c r="G102" s="0" t="n">
        <v>12029.6993175491</v>
      </c>
      <c r="H102" s="0" t="n">
        <v>73272.8798361446</v>
      </c>
      <c r="I102" s="0" t="n">
        <v>47373.5415347438</v>
      </c>
      <c r="J102" s="0" t="n">
        <v>9493.26570705604</v>
      </c>
    </row>
    <row r="103" customFormat="false" ht="12.8" hidden="false" customHeight="false" outlineLevel="0" collapsed="false">
      <c r="A103" s="0" t="n">
        <v>150</v>
      </c>
      <c r="B103" s="0" t="n">
        <v>3693531.99754079</v>
      </c>
      <c r="C103" s="0" t="n">
        <v>2588661.53340077</v>
      </c>
      <c r="D103" s="0" t="n">
        <v>627192.076660786</v>
      </c>
      <c r="E103" s="0" t="n">
        <v>318590.299713814</v>
      </c>
      <c r="F103" s="0" t="n">
        <v>0</v>
      </c>
      <c r="G103" s="0" t="n">
        <v>14461.7583171976</v>
      </c>
      <c r="H103" s="0" t="n">
        <v>93875.2928786907</v>
      </c>
      <c r="I103" s="0" t="n">
        <v>45487.3643961785</v>
      </c>
      <c r="J103" s="0" t="n">
        <v>12496.1728241854</v>
      </c>
    </row>
    <row r="104" customFormat="false" ht="12.8" hidden="false" customHeight="false" outlineLevel="0" collapsed="false">
      <c r="A104" s="0" t="n">
        <v>151</v>
      </c>
      <c r="B104" s="0" t="n">
        <v>3726407.24027123</v>
      </c>
      <c r="C104" s="0" t="n">
        <v>2582017.76494184</v>
      </c>
      <c r="D104" s="0" t="n">
        <v>689863.840432528</v>
      </c>
      <c r="E104" s="0" t="n">
        <v>320577.47545064</v>
      </c>
      <c r="F104" s="0" t="n">
        <v>0</v>
      </c>
      <c r="G104" s="0" t="n">
        <v>13967.187256859</v>
      </c>
      <c r="H104" s="0" t="n">
        <v>81714.5271724722</v>
      </c>
      <c r="I104" s="0" t="n">
        <v>38082.6403708766</v>
      </c>
      <c r="J104" s="0" t="n">
        <v>11133.9393787022</v>
      </c>
    </row>
    <row r="105" customFormat="false" ht="12.8" hidden="false" customHeight="false" outlineLevel="0" collapsed="false">
      <c r="A105" s="0" t="n">
        <v>152</v>
      </c>
      <c r="B105" s="0" t="n">
        <v>3740652.43871524</v>
      </c>
      <c r="C105" s="0" t="n">
        <v>2507418.92132005</v>
      </c>
      <c r="D105" s="0" t="n">
        <v>762770.430604096</v>
      </c>
      <c r="E105" s="0" t="n">
        <v>324043.640726058</v>
      </c>
      <c r="F105" s="0" t="n">
        <v>0</v>
      </c>
      <c r="G105" s="0" t="n">
        <v>11318.6103883615</v>
      </c>
      <c r="H105" s="0" t="n">
        <v>96230.7081792769</v>
      </c>
      <c r="I105" s="0" t="n">
        <v>32344.9665203377</v>
      </c>
      <c r="J105" s="0" t="n">
        <v>12888.8014509997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2952016.38757781</v>
      </c>
      <c r="C25" s="0" t="n">
        <v>1690730.61365825</v>
      </c>
      <c r="D25" s="0" t="n">
        <v>860563.290630359</v>
      </c>
      <c r="E25" s="0" t="n">
        <v>290340.831567863</v>
      </c>
      <c r="F25" s="0" t="n">
        <v>0</v>
      </c>
      <c r="G25" s="0" t="n">
        <v>5696.1062089161</v>
      </c>
      <c r="H25" s="0" t="n">
        <v>60063.5854244469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3386657.1648795</v>
      </c>
      <c r="C26" s="0" t="n">
        <v>1547978.63973444</v>
      </c>
      <c r="D26" s="0" t="n">
        <v>865374.12981966</v>
      </c>
      <c r="E26" s="0" t="n">
        <v>277889.16642298</v>
      </c>
      <c r="F26" s="0" t="n">
        <v>603557.682889114</v>
      </c>
      <c r="G26" s="0" t="n">
        <v>4718.1667347516</v>
      </c>
      <c r="H26" s="0" t="n">
        <v>49025.3414161973</v>
      </c>
      <c r="I26" s="0" t="n">
        <v>31252.1414452529</v>
      </c>
      <c r="J26" s="0" t="n">
        <v>6861.89641710029</v>
      </c>
    </row>
    <row r="27" customFormat="false" ht="12.8" hidden="false" customHeight="false" outlineLevel="0" collapsed="false">
      <c r="A27" s="0" t="n">
        <v>74</v>
      </c>
      <c r="B27" s="0" t="n">
        <v>2920270.0300548</v>
      </c>
      <c r="C27" s="0" t="n">
        <v>1605281.31524081</v>
      </c>
      <c r="D27" s="0" t="n">
        <v>930597.714965305</v>
      </c>
      <c r="E27" s="0" t="n">
        <v>283714.44402503</v>
      </c>
      <c r="F27" s="0" t="n">
        <v>0</v>
      </c>
      <c r="G27" s="0" t="n">
        <v>7894.57446673515</v>
      </c>
      <c r="H27" s="0" t="n">
        <v>54125.8776597267</v>
      </c>
      <c r="I27" s="0" t="n">
        <v>30654.3262988084</v>
      </c>
      <c r="J27" s="0" t="n">
        <v>8001.77739838625</v>
      </c>
    </row>
    <row r="28" customFormat="false" ht="12.8" hidden="false" customHeight="false" outlineLevel="0" collapsed="false">
      <c r="A28" s="0" t="n">
        <v>75</v>
      </c>
      <c r="B28" s="0" t="n">
        <v>3036778.87766866</v>
      </c>
      <c r="C28" s="0" t="n">
        <v>1628479.45820156</v>
      </c>
      <c r="D28" s="0" t="n">
        <v>1007767.05780082</v>
      </c>
      <c r="E28" s="0" t="n">
        <v>292155.901821585</v>
      </c>
      <c r="F28" s="0" t="n">
        <v>0</v>
      </c>
      <c r="G28" s="0" t="n">
        <v>10128.868954237</v>
      </c>
      <c r="H28" s="0" t="n">
        <v>60130.090290522</v>
      </c>
      <c r="I28" s="0" t="n">
        <v>29167.7442919117</v>
      </c>
      <c r="J28" s="0" t="n">
        <v>9109.89131557505</v>
      </c>
    </row>
    <row r="29" customFormat="false" ht="12.8" hidden="false" customHeight="false" outlineLevel="0" collapsed="false">
      <c r="A29" s="0" t="n">
        <v>76</v>
      </c>
      <c r="B29" s="0" t="n">
        <v>3139448.59211747</v>
      </c>
      <c r="C29" s="0" t="n">
        <v>1704357.03816374</v>
      </c>
      <c r="D29" s="0" t="n">
        <v>1012409.97265782</v>
      </c>
      <c r="E29" s="0" t="n">
        <v>301429.342597411</v>
      </c>
      <c r="F29" s="0" t="n">
        <v>0</v>
      </c>
      <c r="G29" s="0" t="n">
        <v>8982.74680827991</v>
      </c>
      <c r="H29" s="0" t="n">
        <v>65072.4157228578</v>
      </c>
      <c r="I29" s="0" t="n">
        <v>37269.5170515979</v>
      </c>
      <c r="J29" s="0" t="n">
        <v>10140.7976415453</v>
      </c>
    </row>
    <row r="30" customFormat="false" ht="12.8" hidden="false" customHeight="false" outlineLevel="0" collapsed="false">
      <c r="A30" s="0" t="n">
        <v>77</v>
      </c>
      <c r="B30" s="0" t="n">
        <v>3888084.48289635</v>
      </c>
      <c r="C30" s="0" t="n">
        <v>1811188.94177248</v>
      </c>
      <c r="D30" s="0" t="n">
        <v>965143.421994612</v>
      </c>
      <c r="E30" s="0" t="n">
        <v>312238.713803059</v>
      </c>
      <c r="F30" s="0" t="n">
        <v>695974.616955256</v>
      </c>
      <c r="G30" s="0" t="n">
        <v>9586.84772004354</v>
      </c>
      <c r="H30" s="0" t="n">
        <v>48870.6200763502</v>
      </c>
      <c r="I30" s="0" t="n">
        <v>39164.0801207751</v>
      </c>
      <c r="J30" s="0" t="n">
        <v>6799.15794990572</v>
      </c>
    </row>
    <row r="31" customFormat="false" ht="12.8" hidden="false" customHeight="false" outlineLevel="0" collapsed="false">
      <c r="A31" s="0" t="n">
        <v>78</v>
      </c>
      <c r="B31" s="0" t="n">
        <v>3286758.00507706</v>
      </c>
      <c r="C31" s="0" t="n">
        <v>1929547.55656351</v>
      </c>
      <c r="D31" s="0" t="n">
        <v>921886.079513224</v>
      </c>
      <c r="E31" s="0" t="n">
        <v>319902.589433161</v>
      </c>
      <c r="F31" s="0" t="n">
        <v>0</v>
      </c>
      <c r="G31" s="0" t="n">
        <v>9862.51856841732</v>
      </c>
      <c r="H31" s="0" t="n">
        <v>56305.7174505339</v>
      </c>
      <c r="I31" s="0" t="n">
        <v>40182.5245915324</v>
      </c>
      <c r="J31" s="0" t="n">
        <v>8666.6167626834</v>
      </c>
    </row>
    <row r="32" customFormat="false" ht="12.8" hidden="false" customHeight="false" outlineLevel="0" collapsed="false">
      <c r="A32" s="0" t="n">
        <v>79</v>
      </c>
      <c r="B32" s="0" t="n">
        <v>3382150.17373609</v>
      </c>
      <c r="C32" s="0" t="n">
        <v>1964291.81920509</v>
      </c>
      <c r="D32" s="0" t="n">
        <v>982617.526628792</v>
      </c>
      <c r="E32" s="0" t="n">
        <v>327619.641175341</v>
      </c>
      <c r="F32" s="0" t="n">
        <v>0</v>
      </c>
      <c r="G32" s="0" t="n">
        <v>7052.08633102408</v>
      </c>
      <c r="H32" s="0" t="n">
        <v>59194.1294879971</v>
      </c>
      <c r="I32" s="0" t="n">
        <v>31252.8579451349</v>
      </c>
      <c r="J32" s="0" t="n">
        <v>9668.92277427382</v>
      </c>
    </row>
    <row r="33" customFormat="false" ht="12.8" hidden="false" customHeight="false" outlineLevel="0" collapsed="false">
      <c r="A33" s="0" t="n">
        <v>80</v>
      </c>
      <c r="B33" s="0" t="n">
        <v>3487112.49133906</v>
      </c>
      <c r="C33" s="0" t="n">
        <v>2065500.08819393</v>
      </c>
      <c r="D33" s="0" t="n">
        <v>955915.013407904</v>
      </c>
      <c r="E33" s="0" t="n">
        <v>334470.687801414</v>
      </c>
      <c r="F33" s="0" t="n">
        <v>0</v>
      </c>
      <c r="G33" s="0" t="n">
        <v>11078.3033695674</v>
      </c>
      <c r="H33" s="0" t="n">
        <v>72923.7279249119</v>
      </c>
      <c r="I33" s="0" t="n">
        <v>36537.8640445506</v>
      </c>
      <c r="J33" s="0" t="n">
        <v>10222.4792362754</v>
      </c>
    </row>
    <row r="34" customFormat="false" ht="12.8" hidden="false" customHeight="false" outlineLevel="0" collapsed="false">
      <c r="A34" s="0" t="n">
        <v>81</v>
      </c>
      <c r="B34" s="0" t="n">
        <v>4341019.12309821</v>
      </c>
      <c r="C34" s="0" t="n">
        <v>2065353.1251843</v>
      </c>
      <c r="D34" s="0" t="n">
        <v>1031821.90252217</v>
      </c>
      <c r="E34" s="0" t="n">
        <v>341641.778454129</v>
      </c>
      <c r="F34" s="0" t="n">
        <v>777080.563796186</v>
      </c>
      <c r="G34" s="0" t="n">
        <v>9901.55854105864</v>
      </c>
      <c r="H34" s="0" t="n">
        <v>79970.4836991305</v>
      </c>
      <c r="I34" s="0" t="n">
        <v>22222.3422728299</v>
      </c>
      <c r="J34" s="0" t="n">
        <v>12628.3983594518</v>
      </c>
    </row>
    <row r="35" customFormat="false" ht="12.8" hidden="false" customHeight="false" outlineLevel="0" collapsed="false">
      <c r="A35" s="0" t="n">
        <v>82</v>
      </c>
      <c r="B35" s="0" t="n">
        <v>3653654.86924104</v>
      </c>
      <c r="C35" s="0" t="n">
        <v>2115965.26782765</v>
      </c>
      <c r="D35" s="0" t="n">
        <v>1063945.94121098</v>
      </c>
      <c r="E35" s="0" t="n">
        <v>346628.800436864</v>
      </c>
      <c r="F35" s="0" t="n">
        <v>0</v>
      </c>
      <c r="G35" s="0" t="n">
        <v>10444.7665231697</v>
      </c>
      <c r="H35" s="0" t="n">
        <v>65962.1674555316</v>
      </c>
      <c r="I35" s="0" t="n">
        <v>40086.7057285368</v>
      </c>
      <c r="J35" s="0" t="n">
        <v>10621.2200583107</v>
      </c>
    </row>
    <row r="36" customFormat="false" ht="12.8" hidden="false" customHeight="false" outlineLevel="0" collapsed="false">
      <c r="A36" s="0" t="n">
        <v>83</v>
      </c>
      <c r="B36" s="0" t="n">
        <v>3683946.83043645</v>
      </c>
      <c r="C36" s="0" t="n">
        <v>2175028.23611962</v>
      </c>
      <c r="D36" s="0" t="n">
        <v>1031258.78595992</v>
      </c>
      <c r="E36" s="0" t="n">
        <v>349353.688445242</v>
      </c>
      <c r="F36" s="0" t="n">
        <v>0</v>
      </c>
      <c r="G36" s="0" t="n">
        <v>12611.9928342911</v>
      </c>
      <c r="H36" s="0" t="n">
        <v>71516.1048659293</v>
      </c>
      <c r="I36" s="0" t="n">
        <v>32135.6646272578</v>
      </c>
      <c r="J36" s="0" t="n">
        <v>11225.968189993</v>
      </c>
    </row>
    <row r="37" customFormat="false" ht="12.8" hidden="false" customHeight="false" outlineLevel="0" collapsed="false">
      <c r="A37" s="0" t="n">
        <v>84</v>
      </c>
      <c r="B37" s="0" t="n">
        <v>3821794.22298198</v>
      </c>
      <c r="C37" s="0" t="n">
        <v>2306001.93223696</v>
      </c>
      <c r="D37" s="0" t="n">
        <v>1023343.87290505</v>
      </c>
      <c r="E37" s="0" t="n">
        <v>355720.231215168</v>
      </c>
      <c r="F37" s="0" t="n">
        <v>0</v>
      </c>
      <c r="G37" s="0" t="n">
        <v>7687.38445461568</v>
      </c>
      <c r="H37" s="0" t="n">
        <v>77208.899831843</v>
      </c>
      <c r="I37" s="0" t="n">
        <v>40009.907098577</v>
      </c>
      <c r="J37" s="0" t="n">
        <v>11821.9952397673</v>
      </c>
    </row>
    <row r="38" customFormat="false" ht="12.8" hidden="false" customHeight="false" outlineLevel="0" collapsed="false">
      <c r="A38" s="0" t="n">
        <v>85</v>
      </c>
      <c r="B38" s="0" t="n">
        <v>4681341.52059867</v>
      </c>
      <c r="C38" s="0" t="n">
        <v>2309407.32355553</v>
      </c>
      <c r="D38" s="0" t="n">
        <v>1037366.61332473</v>
      </c>
      <c r="E38" s="0" t="n">
        <v>358356.47110297</v>
      </c>
      <c r="F38" s="0" t="n">
        <v>831973.882658717</v>
      </c>
      <c r="G38" s="0" t="n">
        <v>8592.52046581292</v>
      </c>
      <c r="H38" s="0" t="n">
        <v>90045.1169219959</v>
      </c>
      <c r="I38" s="0" t="n">
        <v>31752.510478753</v>
      </c>
      <c r="J38" s="0" t="n">
        <v>14049.2895421824</v>
      </c>
    </row>
    <row r="39" customFormat="false" ht="12.8" hidden="false" customHeight="false" outlineLevel="0" collapsed="false">
      <c r="A39" s="0" t="n">
        <v>86</v>
      </c>
      <c r="B39" s="0" t="n">
        <v>3948678.76499167</v>
      </c>
      <c r="C39" s="0" t="n">
        <v>2436171.29263022</v>
      </c>
      <c r="D39" s="0" t="n">
        <v>976858.169837543</v>
      </c>
      <c r="E39" s="0" t="n">
        <v>362241.319272155</v>
      </c>
      <c r="F39" s="0" t="n">
        <v>0</v>
      </c>
      <c r="G39" s="0" t="n">
        <v>11099.4837595227</v>
      </c>
      <c r="H39" s="0" t="n">
        <v>110780.345873196</v>
      </c>
      <c r="I39" s="0" t="n">
        <v>37557.3028114598</v>
      </c>
      <c r="J39" s="0" t="n">
        <v>14175.7855045216</v>
      </c>
    </row>
    <row r="40" customFormat="false" ht="12.8" hidden="false" customHeight="false" outlineLevel="0" collapsed="false">
      <c r="A40" s="0" t="n">
        <v>87</v>
      </c>
      <c r="B40" s="0" t="n">
        <v>4032692.29252237</v>
      </c>
      <c r="C40" s="0" t="n">
        <v>2484629.61414451</v>
      </c>
      <c r="D40" s="0" t="n">
        <v>1004486.18669654</v>
      </c>
      <c r="E40" s="0" t="n">
        <v>367741.454317672</v>
      </c>
      <c r="F40" s="0" t="n">
        <v>0</v>
      </c>
      <c r="G40" s="0" t="n">
        <v>10139.6335860008</v>
      </c>
      <c r="H40" s="0" t="n">
        <v>103064.035974271</v>
      </c>
      <c r="I40" s="0" t="n">
        <v>45968.2540046157</v>
      </c>
      <c r="J40" s="0" t="n">
        <v>16008.9474537255</v>
      </c>
    </row>
    <row r="41" customFormat="false" ht="12.8" hidden="false" customHeight="false" outlineLevel="0" collapsed="false">
      <c r="A41" s="0" t="n">
        <v>88</v>
      </c>
      <c r="B41" s="0" t="n">
        <v>4059249.50081055</v>
      </c>
      <c r="C41" s="0" t="n">
        <v>2509838.45181167</v>
      </c>
      <c r="D41" s="0" t="n">
        <v>1010640.55693005</v>
      </c>
      <c r="E41" s="0" t="n">
        <v>370601.370032756</v>
      </c>
      <c r="F41" s="0" t="n">
        <v>0</v>
      </c>
      <c r="G41" s="0" t="n">
        <v>11184.0683889457</v>
      </c>
      <c r="H41" s="0" t="n">
        <v>106254.6080175</v>
      </c>
      <c r="I41" s="0" t="n">
        <v>34894.9546424608</v>
      </c>
      <c r="J41" s="0" t="n">
        <v>15835.4909871694</v>
      </c>
    </row>
    <row r="42" customFormat="false" ht="12.8" hidden="false" customHeight="false" outlineLevel="0" collapsed="false">
      <c r="A42" s="0" t="n">
        <v>89</v>
      </c>
      <c r="B42" s="0" t="n">
        <v>4902271.27247632</v>
      </c>
      <c r="C42" s="0" t="n">
        <v>2505602.04314432</v>
      </c>
      <c r="D42" s="0" t="n">
        <v>1012505.08510521</v>
      </c>
      <c r="E42" s="0" t="n">
        <v>371849.359180187</v>
      </c>
      <c r="F42" s="0" t="n">
        <v>872270.317668361</v>
      </c>
      <c r="G42" s="0" t="n">
        <v>8023.93201385279</v>
      </c>
      <c r="H42" s="0" t="n">
        <v>89279.6817894994</v>
      </c>
      <c r="I42" s="0" t="n">
        <v>30214.6171561833</v>
      </c>
      <c r="J42" s="0" t="n">
        <v>13679.7083658925</v>
      </c>
    </row>
    <row r="43" customFormat="false" ht="12.8" hidden="false" customHeight="false" outlineLevel="0" collapsed="false">
      <c r="A43" s="0" t="n">
        <v>90</v>
      </c>
      <c r="B43" s="0" t="n">
        <v>4095824.18114599</v>
      </c>
      <c r="C43" s="0" t="n">
        <v>2623432.58617518</v>
      </c>
      <c r="D43" s="0" t="n">
        <v>944406.607697369</v>
      </c>
      <c r="E43" s="0" t="n">
        <v>373308.372530594</v>
      </c>
      <c r="F43" s="0" t="n">
        <v>0</v>
      </c>
      <c r="G43" s="0" t="n">
        <v>11585.8370679999</v>
      </c>
      <c r="H43" s="0" t="n">
        <v>88469.2579706857</v>
      </c>
      <c r="I43" s="0" t="n">
        <v>41004.8650951863</v>
      </c>
      <c r="J43" s="0" t="n">
        <v>14600.5102531753</v>
      </c>
    </row>
    <row r="44" customFormat="false" ht="12.8" hidden="false" customHeight="false" outlineLevel="0" collapsed="false">
      <c r="A44" s="0" t="n">
        <v>91</v>
      </c>
      <c r="B44" s="0" t="n">
        <v>4089020.30699195</v>
      </c>
      <c r="C44" s="0" t="n">
        <v>2611389.30029132</v>
      </c>
      <c r="D44" s="0" t="n">
        <v>934005.314285676</v>
      </c>
      <c r="E44" s="0" t="n">
        <v>374662.562722901</v>
      </c>
      <c r="F44" s="0" t="n">
        <v>0</v>
      </c>
      <c r="G44" s="0" t="n">
        <v>12749.6197623718</v>
      </c>
      <c r="H44" s="0" t="n">
        <v>91420.5097880655</v>
      </c>
      <c r="I44" s="0" t="n">
        <v>51388.3005738746</v>
      </c>
      <c r="J44" s="0" t="n">
        <v>14397.2329945373</v>
      </c>
    </row>
    <row r="45" customFormat="false" ht="12.8" hidden="false" customHeight="false" outlineLevel="0" collapsed="false">
      <c r="A45" s="0" t="n">
        <v>92</v>
      </c>
      <c r="B45" s="0" t="n">
        <v>4183761.30006354</v>
      </c>
      <c r="C45" s="0" t="n">
        <v>2667254.38050414</v>
      </c>
      <c r="D45" s="0" t="n">
        <v>960940.467999189</v>
      </c>
      <c r="E45" s="0" t="n">
        <v>379945.44586087</v>
      </c>
      <c r="F45" s="0" t="n">
        <v>0</v>
      </c>
      <c r="G45" s="0" t="n">
        <v>15748.6398092745</v>
      </c>
      <c r="H45" s="0" t="n">
        <v>110624.497677043</v>
      </c>
      <c r="I45" s="0" t="n">
        <v>34018.5236956699</v>
      </c>
      <c r="J45" s="0" t="n">
        <v>16154.4699787012</v>
      </c>
    </row>
    <row r="46" customFormat="false" ht="12.8" hidden="false" customHeight="false" outlineLevel="0" collapsed="false">
      <c r="A46" s="0" t="n">
        <v>93</v>
      </c>
      <c r="B46" s="0" t="n">
        <v>5078372.09533906</v>
      </c>
      <c r="C46" s="0" t="n">
        <v>2711734.74210686</v>
      </c>
      <c r="D46" s="0" t="n">
        <v>939454.75687108</v>
      </c>
      <c r="E46" s="0" t="n">
        <v>381953.098434886</v>
      </c>
      <c r="F46" s="0" t="n">
        <v>916401.155136336</v>
      </c>
      <c r="G46" s="0" t="n">
        <v>14256.105667458</v>
      </c>
      <c r="H46" s="0" t="n">
        <v>80068.5267510842</v>
      </c>
      <c r="I46" s="0" t="n">
        <v>27744.7575323734</v>
      </c>
      <c r="J46" s="0" t="n">
        <v>13705.7628370528</v>
      </c>
    </row>
    <row r="47" customFormat="false" ht="12.8" hidden="false" customHeight="false" outlineLevel="0" collapsed="false">
      <c r="A47" s="0" t="n">
        <v>94</v>
      </c>
      <c r="B47" s="0" t="n">
        <v>4279696.83893696</v>
      </c>
      <c r="C47" s="0" t="n">
        <v>2691949.27969101</v>
      </c>
      <c r="D47" s="0" t="n">
        <v>1024641.81900498</v>
      </c>
      <c r="E47" s="0" t="n">
        <v>387754.001437229</v>
      </c>
      <c r="F47" s="0" t="n">
        <v>0</v>
      </c>
      <c r="G47" s="0" t="n">
        <v>11259.8492583136</v>
      </c>
      <c r="H47" s="0" t="n">
        <v>119941.301447325</v>
      </c>
      <c r="I47" s="0" t="n">
        <v>34108.6037581956</v>
      </c>
      <c r="J47" s="0" t="n">
        <v>15738.1602828886</v>
      </c>
    </row>
    <row r="48" customFormat="false" ht="12.8" hidden="false" customHeight="false" outlineLevel="0" collapsed="false">
      <c r="A48" s="0" t="n">
        <v>95</v>
      </c>
      <c r="B48" s="0" t="n">
        <v>4376588.84421969</v>
      </c>
      <c r="C48" s="0" t="n">
        <v>2845790.37495651</v>
      </c>
      <c r="D48" s="0" t="n">
        <v>963646.075191523</v>
      </c>
      <c r="E48" s="0" t="n">
        <v>396116.578094811</v>
      </c>
      <c r="F48" s="0" t="n">
        <v>0</v>
      </c>
      <c r="G48" s="0" t="n">
        <v>14788.0104371618</v>
      </c>
      <c r="H48" s="0" t="n">
        <v>107220.265160531</v>
      </c>
      <c r="I48" s="0" t="n">
        <v>39625.7607698616</v>
      </c>
      <c r="J48" s="0" t="n">
        <v>15166.4003087983</v>
      </c>
    </row>
    <row r="49" customFormat="false" ht="12.8" hidden="false" customHeight="false" outlineLevel="0" collapsed="false">
      <c r="A49" s="0" t="n">
        <v>96</v>
      </c>
      <c r="B49" s="0" t="n">
        <v>4538563.44261647</v>
      </c>
      <c r="C49" s="0" t="n">
        <v>2977124.69446398</v>
      </c>
      <c r="D49" s="0" t="n">
        <v>980440.052560206</v>
      </c>
      <c r="E49" s="0" t="n">
        <v>407538.765621714</v>
      </c>
      <c r="F49" s="0" t="n">
        <v>0</v>
      </c>
      <c r="G49" s="0" t="n">
        <v>19143.5665762455</v>
      </c>
      <c r="H49" s="0" t="n">
        <v>109479.556871553</v>
      </c>
      <c r="I49" s="0" t="n">
        <v>36039.1532225761</v>
      </c>
      <c r="J49" s="0" t="n">
        <v>14665.8651349466</v>
      </c>
    </row>
    <row r="50" customFormat="false" ht="12.8" hidden="false" customHeight="false" outlineLevel="0" collapsed="false">
      <c r="A50" s="0" t="n">
        <v>97</v>
      </c>
      <c r="B50" s="0" t="n">
        <v>5509694.77549794</v>
      </c>
      <c r="C50" s="0" t="n">
        <v>3001195.62402339</v>
      </c>
      <c r="D50" s="0" t="n">
        <v>960381.424998005</v>
      </c>
      <c r="E50" s="0" t="n">
        <v>406445.133853346</v>
      </c>
      <c r="F50" s="0" t="n">
        <v>958761.987440095</v>
      </c>
      <c r="G50" s="0" t="n">
        <v>15729.5388468484</v>
      </c>
      <c r="H50" s="0" t="n">
        <v>113521.146790952</v>
      </c>
      <c r="I50" s="0" t="n">
        <v>38910.8727843824</v>
      </c>
      <c r="J50" s="0" t="n">
        <v>15986.0668384678</v>
      </c>
    </row>
    <row r="51" customFormat="false" ht="12.8" hidden="false" customHeight="false" outlineLevel="0" collapsed="false">
      <c r="A51" s="0" t="n">
        <v>98</v>
      </c>
      <c r="B51" s="0" t="n">
        <v>4629564.9614115</v>
      </c>
      <c r="C51" s="0" t="n">
        <v>3066261.80566334</v>
      </c>
      <c r="D51" s="0" t="n">
        <v>963282.880985363</v>
      </c>
      <c r="E51" s="0" t="n">
        <v>404315.533550113</v>
      </c>
      <c r="F51" s="0" t="n">
        <v>0</v>
      </c>
      <c r="G51" s="0" t="n">
        <v>12377.7068276167</v>
      </c>
      <c r="H51" s="0" t="n">
        <v>127519.848561488</v>
      </c>
      <c r="I51" s="0" t="n">
        <v>44235.8252936712</v>
      </c>
      <c r="J51" s="0" t="n">
        <v>17554.0781304163</v>
      </c>
    </row>
    <row r="52" customFormat="false" ht="12.8" hidden="false" customHeight="false" outlineLevel="0" collapsed="false">
      <c r="A52" s="0" t="n">
        <v>99</v>
      </c>
      <c r="B52" s="0" t="n">
        <v>4608531.98974788</v>
      </c>
      <c r="C52" s="0" t="n">
        <v>3119105.93148426</v>
      </c>
      <c r="D52" s="0" t="n">
        <v>917478.229595312</v>
      </c>
      <c r="E52" s="0" t="n">
        <v>406653.978048287</v>
      </c>
      <c r="F52" s="0" t="n">
        <v>0</v>
      </c>
      <c r="G52" s="0" t="n">
        <v>9508.75416271501</v>
      </c>
      <c r="H52" s="0" t="n">
        <v>115943.008851019</v>
      </c>
      <c r="I52" s="0" t="n">
        <v>30643.7301521915</v>
      </c>
      <c r="J52" s="0" t="n">
        <v>15267.1964897629</v>
      </c>
    </row>
    <row r="53" customFormat="false" ht="12.8" hidden="false" customHeight="false" outlineLevel="0" collapsed="false">
      <c r="A53" s="0" t="n">
        <v>100</v>
      </c>
      <c r="B53" s="0" t="n">
        <v>4600115.99011666</v>
      </c>
      <c r="C53" s="0" t="n">
        <v>3138291.44151853</v>
      </c>
      <c r="D53" s="0" t="n">
        <v>903182.416021442</v>
      </c>
      <c r="E53" s="0" t="n">
        <v>410823.177580018</v>
      </c>
      <c r="F53" s="0" t="n">
        <v>0</v>
      </c>
      <c r="G53" s="0" t="n">
        <v>14609.3207449465</v>
      </c>
      <c r="H53" s="0" t="n">
        <v>92269.2668084361</v>
      </c>
      <c r="I53" s="0" t="n">
        <v>30897.399153192</v>
      </c>
      <c r="J53" s="0" t="n">
        <v>15135.2055715684</v>
      </c>
    </row>
    <row r="54" customFormat="false" ht="12.8" hidden="false" customHeight="false" outlineLevel="0" collapsed="false">
      <c r="A54" s="0" t="n">
        <v>101</v>
      </c>
      <c r="B54" s="0" t="n">
        <v>5584531.50514846</v>
      </c>
      <c r="C54" s="0" t="n">
        <v>3131347.46921706</v>
      </c>
      <c r="D54" s="0" t="n">
        <v>899322.269806633</v>
      </c>
      <c r="E54" s="0" t="n">
        <v>408917.707619382</v>
      </c>
      <c r="F54" s="0" t="n">
        <v>975702.210580691</v>
      </c>
      <c r="G54" s="0" t="n">
        <v>19827.6450397179</v>
      </c>
      <c r="H54" s="0" t="n">
        <v>106969.023083489</v>
      </c>
      <c r="I54" s="0" t="n">
        <v>34020.3756614036</v>
      </c>
      <c r="J54" s="0" t="n">
        <v>17177.4927427368</v>
      </c>
    </row>
    <row r="55" customFormat="false" ht="12.8" hidden="false" customHeight="false" outlineLevel="0" collapsed="false">
      <c r="A55" s="0" t="n">
        <v>102</v>
      </c>
      <c r="B55" s="0" t="n">
        <v>4625028.3422699</v>
      </c>
      <c r="C55" s="0" t="n">
        <v>3124749.62058973</v>
      </c>
      <c r="D55" s="0" t="n">
        <v>903199.336181973</v>
      </c>
      <c r="E55" s="0" t="n">
        <v>416753.370644453</v>
      </c>
      <c r="F55" s="0" t="n">
        <v>0</v>
      </c>
      <c r="G55" s="0" t="n">
        <v>21419.1935720121</v>
      </c>
      <c r="H55" s="0" t="n">
        <v>108793.310277397</v>
      </c>
      <c r="I55" s="0" t="n">
        <v>39500.9165114801</v>
      </c>
      <c r="J55" s="0" t="n">
        <v>16556.5672545659</v>
      </c>
    </row>
    <row r="56" customFormat="false" ht="12.8" hidden="false" customHeight="false" outlineLevel="0" collapsed="false">
      <c r="A56" s="0" t="n">
        <v>103</v>
      </c>
      <c r="B56" s="0" t="n">
        <v>4594519.21871548</v>
      </c>
      <c r="C56" s="0" t="n">
        <v>3035780.76481941</v>
      </c>
      <c r="D56" s="0" t="n">
        <v>958123.987065927</v>
      </c>
      <c r="E56" s="0" t="n">
        <v>416275.619800466</v>
      </c>
      <c r="F56" s="0" t="n">
        <v>0</v>
      </c>
      <c r="G56" s="0" t="n">
        <v>17019.0319864669</v>
      </c>
      <c r="H56" s="0" t="n">
        <v>106690.457984643</v>
      </c>
      <c r="I56" s="0" t="n">
        <v>37916.1812291446</v>
      </c>
      <c r="J56" s="0" t="n">
        <v>14069.1000692416</v>
      </c>
    </row>
    <row r="57" customFormat="false" ht="12.8" hidden="false" customHeight="false" outlineLevel="0" collapsed="false">
      <c r="A57" s="0" t="n">
        <v>104</v>
      </c>
      <c r="B57" s="0" t="n">
        <v>4676945.93385768</v>
      </c>
      <c r="C57" s="0" t="n">
        <v>3168273.42027633</v>
      </c>
      <c r="D57" s="0" t="n">
        <v>894928.157348583</v>
      </c>
      <c r="E57" s="0" t="n">
        <v>416426.339898139</v>
      </c>
      <c r="F57" s="0" t="n">
        <v>0</v>
      </c>
      <c r="G57" s="0" t="n">
        <v>15011.3213190968</v>
      </c>
      <c r="H57" s="0" t="n">
        <v>131928.018817998</v>
      </c>
      <c r="I57" s="0" t="n">
        <v>26504.4403007817</v>
      </c>
      <c r="J57" s="0" t="n">
        <v>17975.6775581543</v>
      </c>
    </row>
    <row r="58" customFormat="false" ht="12.8" hidden="false" customHeight="false" outlineLevel="0" collapsed="false">
      <c r="A58" s="0" t="n">
        <v>105</v>
      </c>
      <c r="B58" s="0" t="n">
        <v>5685455.85710649</v>
      </c>
      <c r="C58" s="0" t="n">
        <v>3201287.19171372</v>
      </c>
      <c r="D58" s="0" t="n">
        <v>886205.336263799</v>
      </c>
      <c r="E58" s="0" t="n">
        <v>415492.292919251</v>
      </c>
      <c r="F58" s="0" t="n">
        <v>991996.58980275</v>
      </c>
      <c r="G58" s="0" t="n">
        <v>17534.0292144692</v>
      </c>
      <c r="H58" s="0" t="n">
        <v>107232.731366875</v>
      </c>
      <c r="I58" s="0" t="n">
        <v>36761.5666008058</v>
      </c>
      <c r="J58" s="0" t="n">
        <v>14678.0824994099</v>
      </c>
    </row>
    <row r="59" customFormat="false" ht="12.8" hidden="false" customHeight="false" outlineLevel="0" collapsed="false">
      <c r="A59" s="0" t="n">
        <v>106</v>
      </c>
      <c r="B59" s="0" t="n">
        <v>4685136.36508934</v>
      </c>
      <c r="C59" s="0" t="n">
        <v>3170090.90181905</v>
      </c>
      <c r="D59" s="0" t="n">
        <v>880031.286791409</v>
      </c>
      <c r="E59" s="0" t="n">
        <v>416233.564741368</v>
      </c>
      <c r="F59" s="0" t="n">
        <v>0</v>
      </c>
      <c r="G59" s="0" t="n">
        <v>22939.5934136996</v>
      </c>
      <c r="H59" s="0" t="n">
        <v>124197.594142323</v>
      </c>
      <c r="I59" s="0" t="n">
        <v>42489.5014912107</v>
      </c>
      <c r="J59" s="0" t="n">
        <v>17108.0609855276</v>
      </c>
    </row>
    <row r="60" customFormat="false" ht="12.8" hidden="false" customHeight="false" outlineLevel="0" collapsed="false">
      <c r="A60" s="0" t="n">
        <v>107</v>
      </c>
      <c r="B60" s="0" t="n">
        <v>4661893.33276755</v>
      </c>
      <c r="C60" s="0" t="n">
        <v>3153457.28326929</v>
      </c>
      <c r="D60" s="0" t="n">
        <v>905749.796149064</v>
      </c>
      <c r="E60" s="0" t="n">
        <v>414099.89359725</v>
      </c>
      <c r="F60" s="0" t="n">
        <v>0</v>
      </c>
      <c r="G60" s="0" t="n">
        <v>17915.053086918</v>
      </c>
      <c r="H60" s="0" t="n">
        <v>103434.266369296</v>
      </c>
      <c r="I60" s="0" t="n">
        <v>32161.4911822176</v>
      </c>
      <c r="J60" s="0" t="n">
        <v>14862.6983447166</v>
      </c>
    </row>
    <row r="61" customFormat="false" ht="12.8" hidden="false" customHeight="false" outlineLevel="0" collapsed="false">
      <c r="A61" s="0" t="n">
        <v>108</v>
      </c>
      <c r="B61" s="0" t="n">
        <v>4675780.08801459</v>
      </c>
      <c r="C61" s="0" t="n">
        <v>3224288.25198174</v>
      </c>
      <c r="D61" s="0" t="n">
        <v>835738.085464077</v>
      </c>
      <c r="E61" s="0" t="n">
        <v>415520.561870791</v>
      </c>
      <c r="F61" s="0" t="n">
        <v>0</v>
      </c>
      <c r="G61" s="0" t="n">
        <v>9151.11948852062</v>
      </c>
      <c r="H61" s="0" t="n">
        <v>135968.450107879</v>
      </c>
      <c r="I61" s="0" t="n">
        <v>30023.3270618603</v>
      </c>
      <c r="J61" s="0" t="n">
        <v>20981.8849483423</v>
      </c>
    </row>
    <row r="62" customFormat="false" ht="12.8" hidden="false" customHeight="false" outlineLevel="0" collapsed="false">
      <c r="A62" s="0" t="n">
        <v>109</v>
      </c>
      <c r="B62" s="0" t="n">
        <v>5674274.35392594</v>
      </c>
      <c r="C62" s="0" t="n">
        <v>3223857.29602426</v>
      </c>
      <c r="D62" s="0" t="n">
        <v>835348.298354991</v>
      </c>
      <c r="E62" s="0" t="n">
        <v>416956.027280731</v>
      </c>
      <c r="F62" s="0" t="n">
        <v>998126.528029502</v>
      </c>
      <c r="G62" s="0" t="n">
        <v>17259.4697641969</v>
      </c>
      <c r="H62" s="0" t="n">
        <v>110152.474258448</v>
      </c>
      <c r="I62" s="0" t="n">
        <v>29315.9792037579</v>
      </c>
      <c r="J62" s="0" t="n">
        <v>16457.3833151237</v>
      </c>
    </row>
    <row r="63" customFormat="false" ht="12.8" hidden="false" customHeight="false" outlineLevel="0" collapsed="false">
      <c r="A63" s="0" t="n">
        <v>110</v>
      </c>
      <c r="B63" s="0" t="n">
        <v>4653759.42572835</v>
      </c>
      <c r="C63" s="0" t="n">
        <v>3194577.83215143</v>
      </c>
      <c r="D63" s="0" t="n">
        <v>843930.290123458</v>
      </c>
      <c r="E63" s="0" t="n">
        <v>417570.495602103</v>
      </c>
      <c r="F63" s="0" t="n">
        <v>0</v>
      </c>
      <c r="G63" s="0" t="n">
        <v>14563.1183504863</v>
      </c>
      <c r="H63" s="0" t="n">
        <v>117083.598668795</v>
      </c>
      <c r="I63" s="0" t="n">
        <v>40906.2901805591</v>
      </c>
      <c r="J63" s="0" t="n">
        <v>16903.19698045</v>
      </c>
    </row>
    <row r="64" customFormat="false" ht="12.8" hidden="false" customHeight="false" outlineLevel="0" collapsed="false">
      <c r="A64" s="0" t="n">
        <v>111</v>
      </c>
      <c r="B64" s="0" t="n">
        <v>4682713.33849174</v>
      </c>
      <c r="C64" s="0" t="n">
        <v>3224316.07345143</v>
      </c>
      <c r="D64" s="0" t="n">
        <v>839178.812350768</v>
      </c>
      <c r="E64" s="0" t="n">
        <v>419774.471828456</v>
      </c>
      <c r="F64" s="0" t="n">
        <v>0</v>
      </c>
      <c r="G64" s="0" t="n">
        <v>17300.8808447213</v>
      </c>
      <c r="H64" s="0" t="n">
        <v>116669.422194183</v>
      </c>
      <c r="I64" s="0" t="n">
        <v>25406.5629822634</v>
      </c>
      <c r="J64" s="0" t="n">
        <v>17833.6829406273</v>
      </c>
    </row>
    <row r="65" customFormat="false" ht="12.8" hidden="false" customHeight="false" outlineLevel="0" collapsed="false">
      <c r="A65" s="0" t="n">
        <v>112</v>
      </c>
      <c r="B65" s="0" t="n">
        <v>4686852.49970054</v>
      </c>
      <c r="C65" s="0" t="n">
        <v>3275870.94384456</v>
      </c>
      <c r="D65" s="0" t="n">
        <v>765440.683911726</v>
      </c>
      <c r="E65" s="0" t="n">
        <v>417949.737791949</v>
      </c>
      <c r="F65" s="0" t="n">
        <v>0</v>
      </c>
      <c r="G65" s="0" t="n">
        <v>20695.1142783068</v>
      </c>
      <c r="H65" s="0" t="n">
        <v>135935.096661383</v>
      </c>
      <c r="I65" s="0" t="n">
        <v>41046.754579689</v>
      </c>
      <c r="J65" s="0" t="n">
        <v>20929.060400954</v>
      </c>
    </row>
    <row r="66" customFormat="false" ht="12.8" hidden="false" customHeight="false" outlineLevel="0" collapsed="false">
      <c r="A66" s="0" t="n">
        <v>113</v>
      </c>
      <c r="B66" s="0" t="n">
        <v>5652819.24273025</v>
      </c>
      <c r="C66" s="0" t="n">
        <v>3228778.50079661</v>
      </c>
      <c r="D66" s="0" t="n">
        <v>780967.957094987</v>
      </c>
      <c r="E66" s="0" t="n">
        <v>418479.632802665</v>
      </c>
      <c r="F66" s="0" t="n">
        <v>992689.259158152</v>
      </c>
      <c r="G66" s="0" t="n">
        <v>14383.1501016927</v>
      </c>
      <c r="H66" s="0" t="n">
        <v>140785.782307266</v>
      </c>
      <c r="I66" s="0" t="n">
        <v>29024.0380587673</v>
      </c>
      <c r="J66" s="0" t="n">
        <v>19659.2388963409</v>
      </c>
    </row>
    <row r="67" customFormat="false" ht="12.8" hidden="false" customHeight="false" outlineLevel="0" collapsed="false">
      <c r="A67" s="0" t="n">
        <v>114</v>
      </c>
      <c r="B67" s="0" t="n">
        <v>4630566.98785993</v>
      </c>
      <c r="C67" s="0" t="n">
        <v>3319686.58772656</v>
      </c>
      <c r="D67" s="0" t="n">
        <v>696862.974097368</v>
      </c>
      <c r="E67" s="0" t="n">
        <v>416863.834731331</v>
      </c>
      <c r="F67" s="0" t="n">
        <v>0</v>
      </c>
      <c r="G67" s="0" t="n">
        <v>16500.6048890753</v>
      </c>
      <c r="H67" s="0" t="n">
        <v>134806.898332095</v>
      </c>
      <c r="I67" s="0" t="n">
        <v>25944.1165668183</v>
      </c>
      <c r="J67" s="0" t="n">
        <v>20743.0010478955</v>
      </c>
    </row>
    <row r="68" customFormat="false" ht="12.8" hidden="false" customHeight="false" outlineLevel="0" collapsed="false">
      <c r="A68" s="0" t="n">
        <v>115</v>
      </c>
      <c r="B68" s="0" t="n">
        <v>4680327.24845982</v>
      </c>
      <c r="C68" s="0" t="n">
        <v>3302762.75784489</v>
      </c>
      <c r="D68" s="0" t="n">
        <v>713509.878313478</v>
      </c>
      <c r="E68" s="0" t="n">
        <v>414693.792422208</v>
      </c>
      <c r="F68" s="0" t="n">
        <v>0</v>
      </c>
      <c r="G68" s="0" t="n">
        <v>18915.725706217</v>
      </c>
      <c r="H68" s="0" t="n">
        <v>156136.534881392</v>
      </c>
      <c r="I68" s="0" t="n">
        <v>29466.9665818037</v>
      </c>
      <c r="J68" s="0" t="n">
        <v>22201.5190421067</v>
      </c>
    </row>
    <row r="69" customFormat="false" ht="12.8" hidden="false" customHeight="false" outlineLevel="0" collapsed="false">
      <c r="A69" s="0" t="n">
        <v>116</v>
      </c>
      <c r="B69" s="0" t="n">
        <v>4568390.79094107</v>
      </c>
      <c r="C69" s="0" t="n">
        <v>3306363.57705465</v>
      </c>
      <c r="D69" s="0" t="n">
        <v>652963.067991244</v>
      </c>
      <c r="E69" s="0" t="n">
        <v>413867.754122799</v>
      </c>
      <c r="F69" s="0" t="n">
        <v>0</v>
      </c>
      <c r="G69" s="0" t="n">
        <v>17740.9584016764</v>
      </c>
      <c r="H69" s="0" t="n">
        <v>131362.784167486</v>
      </c>
      <c r="I69" s="0" t="n">
        <v>26910.9171285414</v>
      </c>
      <c r="J69" s="0" t="n">
        <v>20031.390621602</v>
      </c>
    </row>
    <row r="70" customFormat="false" ht="12.8" hidden="false" customHeight="false" outlineLevel="0" collapsed="false">
      <c r="A70" s="0" t="n">
        <v>117</v>
      </c>
      <c r="B70" s="0" t="n">
        <v>5685635.50982449</v>
      </c>
      <c r="C70" s="0" t="n">
        <v>3346172.56727487</v>
      </c>
      <c r="D70" s="0" t="n">
        <v>682098.494841364</v>
      </c>
      <c r="E70" s="0" t="n">
        <v>416538.585224997</v>
      </c>
      <c r="F70" s="0" t="n">
        <v>996725.486765249</v>
      </c>
      <c r="G70" s="0" t="n">
        <v>15268.3854885189</v>
      </c>
      <c r="H70" s="0" t="n">
        <v>159478.063020283</v>
      </c>
      <c r="I70" s="0" t="n">
        <v>20287.5015548386</v>
      </c>
      <c r="J70" s="0" t="n">
        <v>23019.6053882536</v>
      </c>
    </row>
    <row r="71" customFormat="false" ht="12.8" hidden="false" customHeight="false" outlineLevel="0" collapsed="false">
      <c r="A71" s="0" t="n">
        <v>118</v>
      </c>
      <c r="B71" s="0" t="n">
        <v>4655871.57159987</v>
      </c>
      <c r="C71" s="0" t="n">
        <v>3399398.81951717</v>
      </c>
      <c r="D71" s="0" t="n">
        <v>640368.943312523</v>
      </c>
      <c r="E71" s="0" t="n">
        <v>417852.953482249</v>
      </c>
      <c r="F71" s="0" t="n">
        <v>0</v>
      </c>
      <c r="G71" s="0" t="n">
        <v>22065.7425228062</v>
      </c>
      <c r="H71" s="0" t="n">
        <v>132485.161377103</v>
      </c>
      <c r="I71" s="0" t="n">
        <v>21929.8862222639</v>
      </c>
      <c r="J71" s="0" t="n">
        <v>21698.3050668541</v>
      </c>
    </row>
    <row r="72" customFormat="false" ht="12.8" hidden="false" customHeight="false" outlineLevel="0" collapsed="false">
      <c r="A72" s="0" t="n">
        <v>119</v>
      </c>
      <c r="B72" s="0" t="n">
        <v>4674932.16569386</v>
      </c>
      <c r="C72" s="0" t="n">
        <v>3415245.57422707</v>
      </c>
      <c r="D72" s="0" t="n">
        <v>627669.889449941</v>
      </c>
      <c r="E72" s="0" t="n">
        <v>419163.889632288</v>
      </c>
      <c r="F72" s="0" t="n">
        <v>0</v>
      </c>
      <c r="G72" s="0" t="n">
        <v>16006.7487807775</v>
      </c>
      <c r="H72" s="0" t="n">
        <v>135368.297831039</v>
      </c>
      <c r="I72" s="0" t="n">
        <v>16352.19068609</v>
      </c>
      <c r="J72" s="0" t="n">
        <v>21003.9063267026</v>
      </c>
    </row>
    <row r="73" customFormat="false" ht="12.8" hidden="false" customHeight="false" outlineLevel="0" collapsed="false">
      <c r="A73" s="0" t="n">
        <v>120</v>
      </c>
      <c r="B73" s="0" t="n">
        <v>4628271.64530226</v>
      </c>
      <c r="C73" s="0" t="n">
        <v>3371167.68684439</v>
      </c>
      <c r="D73" s="0" t="n">
        <v>628647.40001237</v>
      </c>
      <c r="E73" s="0" t="n">
        <v>418351.656767732</v>
      </c>
      <c r="F73" s="0" t="n">
        <v>0</v>
      </c>
      <c r="G73" s="0" t="n">
        <v>23085.0443626546</v>
      </c>
      <c r="H73" s="0" t="n">
        <v>129228.852025367</v>
      </c>
      <c r="I73" s="0" t="n">
        <v>27090.0802340167</v>
      </c>
      <c r="J73" s="0" t="n">
        <v>21093.0945125763</v>
      </c>
    </row>
    <row r="74" customFormat="false" ht="12.8" hidden="false" customHeight="false" outlineLevel="0" collapsed="false">
      <c r="A74" s="0" t="n">
        <v>121</v>
      </c>
      <c r="B74" s="0" t="n">
        <v>5695868.59693096</v>
      </c>
      <c r="C74" s="0" t="n">
        <v>3269533.42969952</v>
      </c>
      <c r="D74" s="0" t="n">
        <v>764496.197723804</v>
      </c>
      <c r="E74" s="0" t="n">
        <v>422978.448122244</v>
      </c>
      <c r="F74" s="0" t="n">
        <v>1000541.59278304</v>
      </c>
      <c r="G74" s="0" t="n">
        <v>19195.4915072769</v>
      </c>
      <c r="H74" s="0" t="n">
        <v>144421.043992716</v>
      </c>
      <c r="I74" s="0" t="n">
        <v>25897.4916840162</v>
      </c>
      <c r="J74" s="0" t="n">
        <v>23176.9794410252</v>
      </c>
    </row>
    <row r="75" customFormat="false" ht="12.8" hidden="false" customHeight="false" outlineLevel="0" collapsed="false">
      <c r="A75" s="0" t="n">
        <v>122</v>
      </c>
      <c r="B75" s="0" t="n">
        <v>4691725.06906676</v>
      </c>
      <c r="C75" s="0" t="n">
        <v>3293119.17982705</v>
      </c>
      <c r="D75" s="0" t="n">
        <v>766203.959352772</v>
      </c>
      <c r="E75" s="0" t="n">
        <v>420802.098621228</v>
      </c>
      <c r="F75" s="0" t="n">
        <v>0</v>
      </c>
      <c r="G75" s="0" t="n">
        <v>16862.4345549897</v>
      </c>
      <c r="H75" s="0" t="n">
        <v>138917.116255943</v>
      </c>
      <c r="I75" s="0" t="n">
        <v>38646.0652212044</v>
      </c>
      <c r="J75" s="0" t="n">
        <v>21153.1352034857</v>
      </c>
    </row>
    <row r="76" customFormat="false" ht="12.8" hidden="false" customHeight="false" outlineLevel="0" collapsed="false">
      <c r="A76" s="0" t="n">
        <v>123</v>
      </c>
      <c r="B76" s="0" t="n">
        <v>4733215.72948925</v>
      </c>
      <c r="C76" s="0" t="n">
        <v>3343560.2305257</v>
      </c>
      <c r="D76" s="0" t="n">
        <v>716769.598715555</v>
      </c>
      <c r="E76" s="0" t="n">
        <v>423319.389655724</v>
      </c>
      <c r="F76" s="0" t="n">
        <v>0</v>
      </c>
      <c r="G76" s="0" t="n">
        <v>20584.3856245222</v>
      </c>
      <c r="H76" s="0" t="n">
        <v>156539.205854446</v>
      </c>
      <c r="I76" s="0" t="n">
        <v>30571.7412202587</v>
      </c>
      <c r="J76" s="0" t="n">
        <v>24633.6886471867</v>
      </c>
    </row>
    <row r="77" customFormat="false" ht="12.8" hidden="false" customHeight="false" outlineLevel="0" collapsed="false">
      <c r="A77" s="0" t="n">
        <v>124</v>
      </c>
      <c r="B77" s="0" t="n">
        <v>4745438.42635082</v>
      </c>
      <c r="C77" s="0" t="n">
        <v>3372890.37224019</v>
      </c>
      <c r="D77" s="0" t="n">
        <v>726523.4782308</v>
      </c>
      <c r="E77" s="0" t="n">
        <v>427084.225623093</v>
      </c>
      <c r="F77" s="0" t="n">
        <v>0</v>
      </c>
      <c r="G77" s="0" t="n">
        <v>17578.2940529853</v>
      </c>
      <c r="H77" s="0" t="n">
        <v>145800.532737743</v>
      </c>
      <c r="I77" s="0" t="n">
        <v>23947.1683682158</v>
      </c>
      <c r="J77" s="0" t="n">
        <v>21940.420423471</v>
      </c>
    </row>
    <row r="78" customFormat="false" ht="12.8" hidden="false" customHeight="false" outlineLevel="0" collapsed="false">
      <c r="A78" s="0" t="n">
        <v>125</v>
      </c>
      <c r="B78" s="0" t="n">
        <v>5729698.14453689</v>
      </c>
      <c r="C78" s="0" t="n">
        <v>3362481.50722285</v>
      </c>
      <c r="D78" s="0" t="n">
        <v>688284.021294883</v>
      </c>
      <c r="E78" s="0" t="n">
        <v>426200.509387557</v>
      </c>
      <c r="F78" s="0" t="n">
        <v>1016141.45153358</v>
      </c>
      <c r="G78" s="0" t="n">
        <v>26373.4959770944</v>
      </c>
      <c r="H78" s="0" t="n">
        <v>136037.595013381</v>
      </c>
      <c r="I78" s="0" t="n">
        <v>33288.0187349201</v>
      </c>
      <c r="J78" s="0" t="n">
        <v>20037.2756072216</v>
      </c>
    </row>
    <row r="79" customFormat="false" ht="12.8" hidden="false" customHeight="false" outlineLevel="0" collapsed="false">
      <c r="A79" s="0" t="n">
        <v>126</v>
      </c>
      <c r="B79" s="0" t="n">
        <v>4653538.30452063</v>
      </c>
      <c r="C79" s="0" t="n">
        <v>3417068.73845654</v>
      </c>
      <c r="D79" s="0" t="n">
        <v>602858.217290527</v>
      </c>
      <c r="E79" s="0" t="n">
        <v>429315.271059165</v>
      </c>
      <c r="F79" s="0" t="n">
        <v>0</v>
      </c>
      <c r="G79" s="0" t="n">
        <v>23478.0942297432</v>
      </c>
      <c r="H79" s="0" t="n">
        <v>141285.304942344</v>
      </c>
      <c r="I79" s="0" t="n">
        <v>15085.9848659408</v>
      </c>
      <c r="J79" s="0" t="n">
        <v>21278.9726700819</v>
      </c>
    </row>
    <row r="80" customFormat="false" ht="12.8" hidden="false" customHeight="false" outlineLevel="0" collapsed="false">
      <c r="A80" s="0" t="n">
        <v>127</v>
      </c>
      <c r="B80" s="0" t="n">
        <v>4741050.39293145</v>
      </c>
      <c r="C80" s="0" t="n">
        <v>3455533.1548697</v>
      </c>
      <c r="D80" s="0" t="n">
        <v>608825.686637196</v>
      </c>
      <c r="E80" s="0" t="n">
        <v>426599.702922519</v>
      </c>
      <c r="F80" s="0" t="n">
        <v>0</v>
      </c>
      <c r="G80" s="0" t="n">
        <v>25953.5714288185</v>
      </c>
      <c r="H80" s="0" t="n">
        <v>160787.127963751</v>
      </c>
      <c r="I80" s="0" t="n">
        <v>25887.4038148844</v>
      </c>
      <c r="J80" s="0" t="n">
        <v>23480.6408703851</v>
      </c>
    </row>
    <row r="81" customFormat="false" ht="12.8" hidden="false" customHeight="false" outlineLevel="0" collapsed="false">
      <c r="A81" s="0" t="n">
        <v>128</v>
      </c>
      <c r="B81" s="0" t="n">
        <v>4717052.80864626</v>
      </c>
      <c r="C81" s="0" t="n">
        <v>3464913.03174832</v>
      </c>
      <c r="D81" s="0" t="n">
        <v>621987.704327688</v>
      </c>
      <c r="E81" s="0" t="n">
        <v>430573.014742317</v>
      </c>
      <c r="F81" s="0" t="n">
        <v>0</v>
      </c>
      <c r="G81" s="0" t="n">
        <v>26292.3030713021</v>
      </c>
      <c r="H81" s="0" t="n">
        <v>123416.380220256</v>
      </c>
      <c r="I81" s="0" t="n">
        <v>26627.8269848976</v>
      </c>
      <c r="J81" s="0" t="n">
        <v>18989.2034146241</v>
      </c>
    </row>
    <row r="82" customFormat="false" ht="12.8" hidden="false" customHeight="false" outlineLevel="0" collapsed="false">
      <c r="A82" s="0" t="n">
        <v>129</v>
      </c>
      <c r="B82" s="0" t="n">
        <v>5745669.95513272</v>
      </c>
      <c r="C82" s="0" t="n">
        <v>3502512.61996695</v>
      </c>
      <c r="D82" s="0" t="n">
        <v>570071.081442293</v>
      </c>
      <c r="E82" s="0" t="n">
        <v>434014.167890427</v>
      </c>
      <c r="F82" s="0" t="n">
        <v>1021576.38902977</v>
      </c>
      <c r="G82" s="0" t="n">
        <v>24656.0288155345</v>
      </c>
      <c r="H82" s="0" t="n">
        <v>139979.272281378</v>
      </c>
      <c r="I82" s="0" t="n">
        <v>6103.17853144491</v>
      </c>
      <c r="J82" s="0" t="n">
        <v>25881.3145226718</v>
      </c>
    </row>
    <row r="83" customFormat="false" ht="12.8" hidden="false" customHeight="false" outlineLevel="0" collapsed="false">
      <c r="A83" s="0" t="n">
        <v>130</v>
      </c>
      <c r="B83" s="0" t="n">
        <v>4694889.90347752</v>
      </c>
      <c r="C83" s="0" t="n">
        <v>3539513.25080648</v>
      </c>
      <c r="D83" s="0" t="n">
        <v>518320.312169214</v>
      </c>
      <c r="E83" s="0" t="n">
        <v>434147.665924365</v>
      </c>
      <c r="F83" s="0" t="n">
        <v>0</v>
      </c>
      <c r="G83" s="0" t="n">
        <v>26615.0775145469</v>
      </c>
      <c r="H83" s="0" t="n">
        <v>129869.372518646</v>
      </c>
      <c r="I83" s="0" t="n">
        <v>20069.6349476906</v>
      </c>
      <c r="J83" s="0" t="n">
        <v>20597.6787948484</v>
      </c>
    </row>
    <row r="84" customFormat="false" ht="12.8" hidden="false" customHeight="false" outlineLevel="0" collapsed="false">
      <c r="A84" s="0" t="n">
        <v>131</v>
      </c>
      <c r="B84" s="0" t="n">
        <v>4753979.29354401</v>
      </c>
      <c r="C84" s="0" t="n">
        <v>3544308.33730015</v>
      </c>
      <c r="D84" s="0" t="n">
        <v>542976.900560652</v>
      </c>
      <c r="E84" s="0" t="n">
        <v>437621.689307908</v>
      </c>
      <c r="F84" s="0" t="n">
        <v>0</v>
      </c>
      <c r="G84" s="0" t="n">
        <v>24061.0412964021</v>
      </c>
      <c r="H84" s="0" t="n">
        <v>153137.390351796</v>
      </c>
      <c r="I84" s="0" t="n">
        <v>11112.1154667328</v>
      </c>
      <c r="J84" s="0" t="n">
        <v>24578.2519744326</v>
      </c>
    </row>
    <row r="85" customFormat="false" ht="12.8" hidden="false" customHeight="false" outlineLevel="0" collapsed="false">
      <c r="A85" s="0" t="n">
        <v>132</v>
      </c>
      <c r="B85" s="0" t="n">
        <v>4835579.77880371</v>
      </c>
      <c r="C85" s="0" t="n">
        <v>3583130.26475219</v>
      </c>
      <c r="D85" s="0" t="n">
        <v>581833.315474087</v>
      </c>
      <c r="E85" s="0" t="n">
        <v>440393.571401</v>
      </c>
      <c r="F85" s="0" t="n">
        <v>0</v>
      </c>
      <c r="G85" s="0" t="n">
        <v>23703.5383039127</v>
      </c>
      <c r="H85" s="0" t="n">
        <v>153401.412778406</v>
      </c>
      <c r="I85" s="0" t="n">
        <v>24577.4374039886</v>
      </c>
      <c r="J85" s="0" t="n">
        <v>22864.8234005244</v>
      </c>
    </row>
    <row r="86" customFormat="false" ht="12.8" hidden="false" customHeight="false" outlineLevel="0" collapsed="false">
      <c r="A86" s="0" t="n">
        <v>133</v>
      </c>
      <c r="B86" s="0" t="n">
        <v>5840867.39218121</v>
      </c>
      <c r="C86" s="0" t="n">
        <v>3550047.58671159</v>
      </c>
      <c r="D86" s="0" t="n">
        <v>598516.201630854</v>
      </c>
      <c r="E86" s="0" t="n">
        <v>447909.695472189</v>
      </c>
      <c r="F86" s="0" t="n">
        <v>1038646.05388914</v>
      </c>
      <c r="G86" s="0" t="n">
        <v>20439.1787511027</v>
      </c>
      <c r="H86" s="0" t="n">
        <v>122187.000809506</v>
      </c>
      <c r="I86" s="0" t="n">
        <v>27195.8412057866</v>
      </c>
      <c r="J86" s="0" t="n">
        <v>21522.5050898678</v>
      </c>
    </row>
    <row r="87" customFormat="false" ht="12.8" hidden="false" customHeight="false" outlineLevel="0" collapsed="false">
      <c r="A87" s="0" t="n">
        <v>134</v>
      </c>
      <c r="B87" s="0" t="n">
        <v>4929438.00781305</v>
      </c>
      <c r="C87" s="0" t="n">
        <v>3740725.24748923</v>
      </c>
      <c r="D87" s="0" t="n">
        <v>527352.361425817</v>
      </c>
      <c r="E87" s="0" t="n">
        <v>453275.425790467</v>
      </c>
      <c r="F87" s="0" t="n">
        <v>0</v>
      </c>
      <c r="G87" s="0" t="n">
        <v>24039.0793745203</v>
      </c>
      <c r="H87" s="0" t="n">
        <v>140524.312042928</v>
      </c>
      <c r="I87" s="0" t="n">
        <v>13481.2450760414</v>
      </c>
      <c r="J87" s="0" t="n">
        <v>21533.9170441468</v>
      </c>
    </row>
    <row r="88" customFormat="false" ht="12.8" hidden="false" customHeight="false" outlineLevel="0" collapsed="false">
      <c r="A88" s="0" t="n">
        <v>135</v>
      </c>
      <c r="B88" s="0" t="n">
        <v>4944166.22408648</v>
      </c>
      <c r="C88" s="0" t="n">
        <v>3652910.9056398</v>
      </c>
      <c r="D88" s="0" t="n">
        <v>579788.942708137</v>
      </c>
      <c r="E88" s="0" t="n">
        <v>459664.526463374</v>
      </c>
      <c r="F88" s="0" t="n">
        <v>0</v>
      </c>
      <c r="G88" s="0" t="n">
        <v>25985.5424001096</v>
      </c>
      <c r="H88" s="0" t="n">
        <v>145776.427929614</v>
      </c>
      <c r="I88" s="0" t="n">
        <v>44794.3228834651</v>
      </c>
      <c r="J88" s="0" t="n">
        <v>24094.6873885561</v>
      </c>
    </row>
    <row r="89" customFormat="false" ht="12.8" hidden="false" customHeight="false" outlineLevel="0" collapsed="false">
      <c r="A89" s="0" t="n">
        <v>136</v>
      </c>
      <c r="B89" s="0" t="n">
        <v>4878546.76134142</v>
      </c>
      <c r="C89" s="0" t="n">
        <v>3612305.44101266</v>
      </c>
      <c r="D89" s="0" t="n">
        <v>591564.043444216</v>
      </c>
      <c r="E89" s="0" t="n">
        <v>461188.359338865</v>
      </c>
      <c r="F89" s="0" t="n">
        <v>0</v>
      </c>
      <c r="G89" s="0" t="n">
        <v>22055.8936158505</v>
      </c>
      <c r="H89" s="0" t="n">
        <v>128309.479164537</v>
      </c>
      <c r="I89" s="0" t="n">
        <v>38274.8548104065</v>
      </c>
      <c r="J89" s="0" t="n">
        <v>20154.6818998548</v>
      </c>
    </row>
    <row r="90" customFormat="false" ht="12.8" hidden="false" customHeight="false" outlineLevel="0" collapsed="false">
      <c r="A90" s="0" t="n">
        <v>137</v>
      </c>
      <c r="B90" s="0" t="n">
        <v>5894020.87118173</v>
      </c>
      <c r="C90" s="0" t="n">
        <v>3613720.31162221</v>
      </c>
      <c r="D90" s="0" t="n">
        <v>538691.07758311</v>
      </c>
      <c r="E90" s="0" t="n">
        <v>459441.421755519</v>
      </c>
      <c r="F90" s="0" t="n">
        <v>1043279.33520018</v>
      </c>
      <c r="G90" s="0" t="n">
        <v>20150.7168743559</v>
      </c>
      <c r="H90" s="0" t="n">
        <v>161839.51956272</v>
      </c>
      <c r="I90" s="0" t="n">
        <v>12498.8273254198</v>
      </c>
      <c r="J90" s="0" t="n">
        <v>26233.7703623327</v>
      </c>
    </row>
    <row r="91" customFormat="false" ht="12.8" hidden="false" customHeight="false" outlineLevel="0" collapsed="false">
      <c r="A91" s="0" t="n">
        <v>138</v>
      </c>
      <c r="B91" s="0" t="n">
        <v>4869869.07291344</v>
      </c>
      <c r="C91" s="0" t="n">
        <v>3633243.61311156</v>
      </c>
      <c r="D91" s="0" t="n">
        <v>546579.274282025</v>
      </c>
      <c r="E91" s="0" t="n">
        <v>461758.738865996</v>
      </c>
      <c r="F91" s="0" t="n">
        <v>0</v>
      </c>
      <c r="G91" s="0" t="n">
        <v>23243.7697969385</v>
      </c>
      <c r="H91" s="0" t="n">
        <v>156655.612701928</v>
      </c>
      <c r="I91" s="0" t="n">
        <v>20432.6079603838</v>
      </c>
      <c r="J91" s="0" t="n">
        <v>23684.3433570983</v>
      </c>
    </row>
    <row r="92" customFormat="false" ht="12.8" hidden="false" customHeight="false" outlineLevel="0" collapsed="false">
      <c r="A92" s="0" t="n">
        <v>139</v>
      </c>
      <c r="B92" s="0" t="n">
        <v>4844741.65521563</v>
      </c>
      <c r="C92" s="0" t="n">
        <v>3600676.41470429</v>
      </c>
      <c r="D92" s="0" t="n">
        <v>565842.562906886</v>
      </c>
      <c r="E92" s="0" t="n">
        <v>463472.577100311</v>
      </c>
      <c r="F92" s="0" t="n">
        <v>0</v>
      </c>
      <c r="G92" s="0" t="n">
        <v>21699.5939652109</v>
      </c>
      <c r="H92" s="0" t="n">
        <v>137562.640442105</v>
      </c>
      <c r="I92" s="0" t="n">
        <v>21805.1526264482</v>
      </c>
      <c r="J92" s="0" t="n">
        <v>20615.8934523772</v>
      </c>
    </row>
    <row r="93" customFormat="false" ht="12.8" hidden="false" customHeight="false" outlineLevel="0" collapsed="false">
      <c r="A93" s="0" t="n">
        <v>140</v>
      </c>
      <c r="B93" s="0" t="n">
        <v>4924401.23970601</v>
      </c>
      <c r="C93" s="0" t="n">
        <v>3769445.45794834</v>
      </c>
      <c r="D93" s="0" t="n">
        <v>488811.806353365</v>
      </c>
      <c r="E93" s="0" t="n">
        <v>470726.115788277</v>
      </c>
      <c r="F93" s="0" t="n">
        <v>0</v>
      </c>
      <c r="G93" s="0" t="n">
        <v>33085.1320192653</v>
      </c>
      <c r="H93" s="0" t="n">
        <v>126458.316742529</v>
      </c>
      <c r="I93" s="0" t="n">
        <v>10213.7934892689</v>
      </c>
      <c r="J93" s="0" t="n">
        <v>19658.811004909</v>
      </c>
    </row>
    <row r="94" customFormat="false" ht="12.8" hidden="false" customHeight="false" outlineLevel="0" collapsed="false">
      <c r="A94" s="0" t="n">
        <v>141</v>
      </c>
      <c r="B94" s="0" t="n">
        <v>5961136.82973735</v>
      </c>
      <c r="C94" s="0" t="n">
        <v>3766751.6523263</v>
      </c>
      <c r="D94" s="0" t="n">
        <v>445771.621068989</v>
      </c>
      <c r="E94" s="0" t="n">
        <v>475741.318559187</v>
      </c>
      <c r="F94" s="0" t="n">
        <v>1071869.43378788</v>
      </c>
      <c r="G94" s="0" t="n">
        <v>20409.8797947307</v>
      </c>
      <c r="H94" s="0" t="n">
        <v>133550.6196053</v>
      </c>
      <c r="I94" s="0" t="n">
        <v>19297.3407584069</v>
      </c>
      <c r="J94" s="0" t="n">
        <v>20657.8117376203</v>
      </c>
    </row>
    <row r="95" customFormat="false" ht="12.8" hidden="false" customHeight="false" outlineLevel="0" collapsed="false">
      <c r="A95" s="0" t="n">
        <v>142</v>
      </c>
      <c r="B95" s="0" t="n">
        <v>4943568.46215379</v>
      </c>
      <c r="C95" s="0" t="n">
        <v>3754586.49083255</v>
      </c>
      <c r="D95" s="0" t="n">
        <v>479045.077634481</v>
      </c>
      <c r="E95" s="0" t="n">
        <v>479312.369249298</v>
      </c>
      <c r="F95" s="0" t="n">
        <v>0</v>
      </c>
      <c r="G95" s="0" t="n">
        <v>24095.5433167151</v>
      </c>
      <c r="H95" s="0" t="n">
        <v>135220.002188418</v>
      </c>
      <c r="I95" s="0" t="n">
        <v>34222.0280810781</v>
      </c>
      <c r="J95" s="0" t="n">
        <v>22468.0654067028</v>
      </c>
    </row>
    <row r="96" customFormat="false" ht="12.8" hidden="false" customHeight="false" outlineLevel="0" collapsed="false">
      <c r="A96" s="0" t="n">
        <v>143</v>
      </c>
      <c r="B96" s="0" t="n">
        <v>4912484.36398401</v>
      </c>
      <c r="C96" s="0" t="n">
        <v>3698469.98575524</v>
      </c>
      <c r="D96" s="0" t="n">
        <v>514558.201134448</v>
      </c>
      <c r="E96" s="0" t="n">
        <v>478637.681271759</v>
      </c>
      <c r="F96" s="0" t="n">
        <v>0</v>
      </c>
      <c r="G96" s="0" t="n">
        <v>23464.0905827606</v>
      </c>
      <c r="H96" s="0" t="n">
        <v>137270.591547448</v>
      </c>
      <c r="I96" s="0" t="n">
        <v>31776.8371991187</v>
      </c>
      <c r="J96" s="0" t="n">
        <v>24216.0524770758</v>
      </c>
    </row>
    <row r="97" customFormat="false" ht="12.8" hidden="false" customHeight="false" outlineLevel="0" collapsed="false">
      <c r="A97" s="0" t="n">
        <v>144</v>
      </c>
      <c r="B97" s="0" t="n">
        <v>4903553.65391192</v>
      </c>
      <c r="C97" s="0" t="n">
        <v>3636295.48911758</v>
      </c>
      <c r="D97" s="0" t="n">
        <v>553306.499698697</v>
      </c>
      <c r="E97" s="0" t="n">
        <v>479553.666644143</v>
      </c>
      <c r="F97" s="0" t="n">
        <v>0</v>
      </c>
      <c r="G97" s="0" t="n">
        <v>22306.85626171</v>
      </c>
      <c r="H97" s="0" t="n">
        <v>152112.967942494</v>
      </c>
      <c r="I97" s="0" t="n">
        <v>29246.1293415268</v>
      </c>
      <c r="J97" s="0" t="n">
        <v>24901.582054322</v>
      </c>
    </row>
    <row r="98" customFormat="false" ht="12.8" hidden="false" customHeight="false" outlineLevel="0" collapsed="false">
      <c r="A98" s="0" t="n">
        <v>145</v>
      </c>
      <c r="B98" s="0" t="n">
        <v>5976429.6556504</v>
      </c>
      <c r="C98" s="0" t="n">
        <v>3634462.07668859</v>
      </c>
      <c r="D98" s="0" t="n">
        <v>534968.377438896</v>
      </c>
      <c r="E98" s="0" t="n">
        <v>483331.472830769</v>
      </c>
      <c r="F98" s="0" t="n">
        <v>1084809.51142102</v>
      </c>
      <c r="G98" s="0" t="n">
        <v>28946.6614164535</v>
      </c>
      <c r="H98" s="0" t="n">
        <v>144119.039184735</v>
      </c>
      <c r="I98" s="0" t="n">
        <v>22785.5637039864</v>
      </c>
      <c r="J98" s="0" t="n">
        <v>25182.7958896453</v>
      </c>
    </row>
    <row r="99" customFormat="false" ht="12.8" hidden="false" customHeight="false" outlineLevel="0" collapsed="false">
      <c r="A99" s="0" t="n">
        <v>146</v>
      </c>
      <c r="B99" s="0" t="n">
        <v>4908346.10208323</v>
      </c>
      <c r="C99" s="0" t="n">
        <v>3722304.12769692</v>
      </c>
      <c r="D99" s="0" t="n">
        <v>503969.760282538</v>
      </c>
      <c r="E99" s="0" t="n">
        <v>485594.144236258</v>
      </c>
      <c r="F99" s="0" t="n">
        <v>0</v>
      </c>
      <c r="G99" s="0" t="n">
        <v>17392.0828390732</v>
      </c>
      <c r="H99" s="0" t="n">
        <v>134523.951315691</v>
      </c>
      <c r="I99" s="0" t="n">
        <v>10668.656374819</v>
      </c>
      <c r="J99" s="0" t="n">
        <v>24563.2981479758</v>
      </c>
    </row>
    <row r="100" customFormat="false" ht="12.8" hidden="false" customHeight="false" outlineLevel="0" collapsed="false">
      <c r="A100" s="0" t="n">
        <v>147</v>
      </c>
      <c r="B100" s="0" t="n">
        <v>5009504.45435044</v>
      </c>
      <c r="C100" s="0" t="n">
        <v>3712806.95825857</v>
      </c>
      <c r="D100" s="0" t="n">
        <v>572202.898157357</v>
      </c>
      <c r="E100" s="0" t="n">
        <v>487293.58708542</v>
      </c>
      <c r="F100" s="0" t="n">
        <v>0</v>
      </c>
      <c r="G100" s="0" t="n">
        <v>35117.3006695433</v>
      </c>
      <c r="H100" s="0" t="n">
        <v>140118.376840133</v>
      </c>
      <c r="I100" s="0" t="n">
        <v>15893.7176693727</v>
      </c>
      <c r="J100" s="0" t="n">
        <v>26109.7081555954</v>
      </c>
    </row>
    <row r="101" customFormat="false" ht="12.8" hidden="false" customHeight="false" outlineLevel="0" collapsed="false">
      <c r="A101" s="0" t="n">
        <v>148</v>
      </c>
      <c r="B101" s="0" t="n">
        <v>4996423.93705312</v>
      </c>
      <c r="C101" s="0" t="n">
        <v>3667490.44758425</v>
      </c>
      <c r="D101" s="0" t="n">
        <v>615836.543522355</v>
      </c>
      <c r="E101" s="0" t="n">
        <v>494398.144020834</v>
      </c>
      <c r="F101" s="0" t="n">
        <v>0</v>
      </c>
      <c r="G101" s="0" t="n">
        <v>28133.4054620552</v>
      </c>
      <c r="H101" s="0" t="n">
        <v>137203.387565259</v>
      </c>
      <c r="I101" s="0" t="n">
        <v>27276.2503895141</v>
      </c>
      <c r="J101" s="0" t="n">
        <v>24459.7779541919</v>
      </c>
    </row>
    <row r="102" customFormat="false" ht="12.8" hidden="false" customHeight="false" outlineLevel="0" collapsed="false">
      <c r="A102" s="0" t="n">
        <v>149</v>
      </c>
      <c r="B102" s="0" t="n">
        <v>6069539.86678077</v>
      </c>
      <c r="C102" s="0" t="n">
        <v>3722932.28545073</v>
      </c>
      <c r="D102" s="0" t="n">
        <v>547486.164760327</v>
      </c>
      <c r="E102" s="0" t="n">
        <v>495485.762919482</v>
      </c>
      <c r="F102" s="0" t="n">
        <v>1108452.82897627</v>
      </c>
      <c r="G102" s="0" t="n">
        <v>29122.087857526</v>
      </c>
      <c r="H102" s="0" t="n">
        <v>122593.024781184</v>
      </c>
      <c r="I102" s="0" t="n">
        <v>17099.7137038285</v>
      </c>
      <c r="J102" s="0" t="n">
        <v>21548.9322329807</v>
      </c>
    </row>
    <row r="103" customFormat="false" ht="12.8" hidden="false" customHeight="false" outlineLevel="0" collapsed="false">
      <c r="A103" s="0" t="n">
        <v>150</v>
      </c>
      <c r="B103" s="0" t="n">
        <v>4895748.8846005</v>
      </c>
      <c r="C103" s="0" t="n">
        <v>3676650.65084654</v>
      </c>
      <c r="D103" s="0" t="n">
        <v>497631.198853773</v>
      </c>
      <c r="E103" s="0" t="n">
        <v>496768.682584575</v>
      </c>
      <c r="F103" s="0" t="n">
        <v>0</v>
      </c>
      <c r="G103" s="0" t="n">
        <v>23657.1057565988</v>
      </c>
      <c r="H103" s="0" t="n">
        <v>136165.978655777</v>
      </c>
      <c r="I103" s="0" t="n">
        <v>26473.8212856469</v>
      </c>
      <c r="J103" s="0" t="n">
        <v>20954.5699554185</v>
      </c>
    </row>
    <row r="104" customFormat="false" ht="12.8" hidden="false" customHeight="false" outlineLevel="0" collapsed="false">
      <c r="A104" s="0" t="n">
        <v>151</v>
      </c>
      <c r="B104" s="0" t="n">
        <v>4998568.15902413</v>
      </c>
      <c r="C104" s="0" t="n">
        <v>3792302.51908408</v>
      </c>
      <c r="D104" s="0" t="n">
        <v>484895.107935627</v>
      </c>
      <c r="E104" s="0" t="n">
        <v>498172.023205734</v>
      </c>
      <c r="F104" s="0" t="n">
        <v>0</v>
      </c>
      <c r="G104" s="0" t="n">
        <v>24387.5854487952</v>
      </c>
      <c r="H104" s="0" t="n">
        <v>141574.82885746</v>
      </c>
      <c r="I104" s="0" t="n">
        <v>31268.6496475667</v>
      </c>
      <c r="J104" s="0" t="n">
        <v>25378.1064449663</v>
      </c>
    </row>
    <row r="105" customFormat="false" ht="12.8" hidden="false" customHeight="false" outlineLevel="0" collapsed="false">
      <c r="A105" s="0" t="n">
        <v>152</v>
      </c>
      <c r="B105" s="0" t="n">
        <v>4956708.48534396</v>
      </c>
      <c r="C105" s="0" t="n">
        <v>3847144.21487587</v>
      </c>
      <c r="D105" s="0" t="n">
        <v>413659.720359066</v>
      </c>
      <c r="E105" s="0" t="n">
        <v>495854.709793845</v>
      </c>
      <c r="F105" s="0" t="n">
        <v>0</v>
      </c>
      <c r="G105" s="0" t="n">
        <v>34888.9068213743</v>
      </c>
      <c r="H105" s="0" t="n">
        <v>140374.201286102</v>
      </c>
      <c r="I105" s="0" t="n">
        <v>18310.2499567797</v>
      </c>
      <c r="J105" s="0" t="n">
        <v>21097.9778206165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cols>
    <col collapsed="false" customWidth="true" hidden="false" outlineLevel="0" max="64" min="1" style="166" width="11.64"/>
  </cols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166" t="n">
        <v>49</v>
      </c>
      <c r="B2" s="166" t="n">
        <v>18034497.499367</v>
      </c>
      <c r="C2" s="166" t="n">
        <v>17367019.5855732</v>
      </c>
      <c r="D2" s="166" t="n">
        <v>61396751.180196</v>
      </c>
      <c r="E2" s="166" t="n">
        <v>61396751.180196</v>
      </c>
      <c r="F2" s="166" t="n">
        <v>0</v>
      </c>
      <c r="G2" s="166" t="n">
        <v>394108.180340275</v>
      </c>
      <c r="H2" s="166" t="n">
        <v>180775.09686771</v>
      </c>
      <c r="I2" s="166" t="n">
        <v>132278.052265445</v>
      </c>
    </row>
    <row r="3" customFormat="false" ht="12.8" hidden="false" customHeight="false" outlineLevel="0" collapsed="false">
      <c r="A3" s="166" t="n">
        <v>50</v>
      </c>
      <c r="B3" s="166" t="n">
        <v>22385764.1527932</v>
      </c>
      <c r="C3" s="166" t="n">
        <v>21648646.0020164</v>
      </c>
      <c r="D3" s="166" t="n">
        <v>76538155.1354227</v>
      </c>
      <c r="E3" s="166" t="n">
        <v>65604132.9732195</v>
      </c>
      <c r="F3" s="166" t="n">
        <v>10934022.1622032</v>
      </c>
      <c r="G3" s="166" t="n">
        <v>465703.581884386</v>
      </c>
      <c r="H3" s="166" t="n">
        <v>175132.932221331</v>
      </c>
      <c r="I3" s="166" t="n">
        <v>137545.195244366</v>
      </c>
    </row>
    <row r="4" customFormat="false" ht="12.8" hidden="false" customHeight="false" outlineLevel="0" collapsed="false">
      <c r="A4" s="166" t="n">
        <v>51</v>
      </c>
      <c r="B4" s="166" t="n">
        <v>20234056.7711665</v>
      </c>
      <c r="C4" s="166" t="n">
        <v>19557502.2670642</v>
      </c>
      <c r="D4" s="166" t="n">
        <v>69201837.7522827</v>
      </c>
      <c r="E4" s="166" t="n">
        <v>69201837.7522827</v>
      </c>
      <c r="F4" s="166" t="n">
        <v>0</v>
      </c>
      <c r="G4" s="166" t="n">
        <v>405476.538367457</v>
      </c>
      <c r="H4" s="166" t="n">
        <v>168246.904025317</v>
      </c>
      <c r="I4" s="166" t="n">
        <v>146901.516727808</v>
      </c>
    </row>
    <row r="5" customFormat="false" ht="12.8" hidden="false" customHeight="false" outlineLevel="0" collapsed="false">
      <c r="A5" s="166" t="n">
        <v>52</v>
      </c>
      <c r="B5" s="166" t="n">
        <v>23483163.7309384</v>
      </c>
      <c r="C5" s="166" t="n">
        <v>22800277.6964896</v>
      </c>
      <c r="D5" s="166" t="n">
        <v>80693096.3076113</v>
      </c>
      <c r="E5" s="166" t="n">
        <v>69165511.1208097</v>
      </c>
      <c r="F5" s="166" t="n">
        <v>11527585.1868016</v>
      </c>
      <c r="G5" s="166" t="n">
        <v>419597.106877839</v>
      </c>
      <c r="H5" s="166" t="n">
        <v>160777.181539976</v>
      </c>
      <c r="I5" s="166" t="n">
        <v>146445.351472853</v>
      </c>
    </row>
    <row r="6" customFormat="false" ht="12.8" hidden="false" customHeight="false" outlineLevel="0" collapsed="false">
      <c r="A6" s="166" t="n">
        <v>53</v>
      </c>
      <c r="B6" s="166" t="n">
        <v>19146816.254714</v>
      </c>
      <c r="C6" s="166" t="n">
        <v>18529100.6215051</v>
      </c>
      <c r="D6" s="166" t="n">
        <v>65580466.4835956</v>
      </c>
      <c r="E6" s="166" t="n">
        <v>65580466.4835956</v>
      </c>
      <c r="F6" s="166" t="n">
        <v>0</v>
      </c>
      <c r="G6" s="166" t="n">
        <v>378658.160597499</v>
      </c>
      <c r="H6" s="166" t="n">
        <v>140524.226328756</v>
      </c>
      <c r="I6" s="166" t="n">
        <v>140761.780403749</v>
      </c>
    </row>
    <row r="7" customFormat="false" ht="12.8" hidden="false" customHeight="false" outlineLevel="0" collapsed="false">
      <c r="A7" s="166" t="n">
        <v>54</v>
      </c>
      <c r="B7" s="166" t="n">
        <v>21810280.3571705</v>
      </c>
      <c r="C7" s="166" t="n">
        <v>21160668.4623184</v>
      </c>
      <c r="D7" s="166" t="n">
        <v>74903236.5972534</v>
      </c>
      <c r="E7" s="166" t="n">
        <v>64202774.2262172</v>
      </c>
      <c r="F7" s="166" t="n">
        <v>10700462.3710362</v>
      </c>
      <c r="G7" s="166" t="n">
        <v>425811.298341677</v>
      </c>
      <c r="H7" s="166" t="n">
        <v>125573.370686728</v>
      </c>
      <c r="I7" s="166" t="n">
        <v>140324.608319577</v>
      </c>
    </row>
    <row r="8" customFormat="false" ht="12.8" hidden="false" customHeight="false" outlineLevel="0" collapsed="false">
      <c r="A8" s="166" t="n">
        <v>55</v>
      </c>
      <c r="B8" s="166" t="n">
        <v>18980756.5787828</v>
      </c>
      <c r="C8" s="166" t="n">
        <v>18385522.0533272</v>
      </c>
      <c r="D8" s="166" t="n">
        <v>65095158.2750847</v>
      </c>
      <c r="E8" s="166" t="n">
        <v>65095158.2750847</v>
      </c>
      <c r="F8" s="166" t="n">
        <v>0</v>
      </c>
      <c r="G8" s="166" t="n">
        <v>381129.270811297</v>
      </c>
      <c r="H8" s="166" t="n">
        <v>115652.520523482</v>
      </c>
      <c r="I8" s="166" t="n">
        <v>140646.763029675</v>
      </c>
    </row>
    <row r="9" customFormat="false" ht="12.8" hidden="false" customHeight="false" outlineLevel="0" collapsed="false">
      <c r="A9" s="166" t="n">
        <v>56</v>
      </c>
      <c r="B9" s="166" t="n">
        <v>22397188.7827913</v>
      </c>
      <c r="C9" s="166" t="n">
        <v>21792373.1554342</v>
      </c>
      <c r="D9" s="166" t="n">
        <v>77128525.8789395</v>
      </c>
      <c r="E9" s="166" t="n">
        <v>66110165.0390909</v>
      </c>
      <c r="F9" s="166" t="n">
        <v>11018360.8398485</v>
      </c>
      <c r="G9" s="166" t="n">
        <v>393019.012142057</v>
      </c>
      <c r="H9" s="166" t="n">
        <v>110280.791262627</v>
      </c>
      <c r="I9" s="166" t="n">
        <v>145022.605646437</v>
      </c>
    </row>
    <row r="10" customFormat="false" ht="12.8" hidden="false" customHeight="false" outlineLevel="0" collapsed="false">
      <c r="A10" s="166" t="n">
        <v>57</v>
      </c>
      <c r="B10" s="166" t="n">
        <v>19615633.2382376</v>
      </c>
      <c r="C10" s="166" t="n">
        <v>18922773.9883454</v>
      </c>
      <c r="D10" s="166" t="n">
        <v>66963570.8771658</v>
      </c>
      <c r="E10" s="166" t="n">
        <v>66963570.8771658</v>
      </c>
      <c r="F10" s="166" t="n">
        <v>0</v>
      </c>
      <c r="G10" s="166" t="n">
        <v>378297.632258294</v>
      </c>
      <c r="H10" s="166" t="n">
        <v>231105.10456155</v>
      </c>
      <c r="I10" s="166" t="n">
        <v>119223.590103333</v>
      </c>
    </row>
    <row r="11" customFormat="false" ht="12.8" hidden="false" customHeight="false" outlineLevel="0" collapsed="false">
      <c r="A11" s="166" t="n">
        <v>58</v>
      </c>
      <c r="B11" s="166" t="n">
        <v>23378790.7203935</v>
      </c>
      <c r="C11" s="166" t="n">
        <v>22694454.1202544</v>
      </c>
      <c r="D11" s="166" t="n">
        <v>80224936.5686824</v>
      </c>
      <c r="E11" s="166" t="n">
        <v>68764231.3445849</v>
      </c>
      <c r="F11" s="166" t="n">
        <v>11460705.2240975</v>
      </c>
      <c r="G11" s="166" t="n">
        <v>362617.77614439</v>
      </c>
      <c r="H11" s="166" t="n">
        <v>232427.543355756</v>
      </c>
      <c r="I11" s="166" t="n">
        <v>127558.97234145</v>
      </c>
    </row>
    <row r="12" customFormat="false" ht="12.8" hidden="false" customHeight="false" outlineLevel="0" collapsed="false">
      <c r="A12" s="166" t="n">
        <v>59</v>
      </c>
      <c r="B12" s="166" t="n">
        <v>20578914.6776703</v>
      </c>
      <c r="C12" s="166" t="n">
        <v>19886201.2196337</v>
      </c>
      <c r="D12" s="166" t="n">
        <v>70287204.1445025</v>
      </c>
      <c r="E12" s="166" t="n">
        <v>70287204.1445025</v>
      </c>
      <c r="F12" s="166" t="n">
        <v>0</v>
      </c>
      <c r="G12" s="166" t="n">
        <v>377360.511465342</v>
      </c>
      <c r="H12" s="166" t="n">
        <v>223852.144990663</v>
      </c>
      <c r="I12" s="166" t="n">
        <v>130715.43082937</v>
      </c>
    </row>
    <row r="13" customFormat="false" ht="12.8" hidden="false" customHeight="false" outlineLevel="0" collapsed="false">
      <c r="A13" s="166" t="n">
        <v>60</v>
      </c>
      <c r="B13" s="166" t="n">
        <v>24419598.4120469</v>
      </c>
      <c r="C13" s="166" t="n">
        <v>23685871.6563097</v>
      </c>
      <c r="D13" s="166" t="n">
        <v>83697046.4213687</v>
      </c>
      <c r="E13" s="166" t="n">
        <v>71740325.5040303</v>
      </c>
      <c r="F13" s="166" t="n">
        <v>11956720.9173384</v>
      </c>
      <c r="G13" s="166" t="n">
        <v>412542.037858259</v>
      </c>
      <c r="H13" s="166" t="n">
        <v>224459.021316239</v>
      </c>
      <c r="I13" s="166" t="n">
        <v>138179.566518179</v>
      </c>
    </row>
    <row r="14" customFormat="false" ht="12.8" hidden="false" customHeight="false" outlineLevel="0" collapsed="false">
      <c r="A14" s="166" t="n">
        <v>61</v>
      </c>
      <c r="B14" s="166" t="n">
        <v>19446933.4382352</v>
      </c>
      <c r="C14" s="166" t="n">
        <v>18753634.0126449</v>
      </c>
      <c r="D14" s="166" t="n">
        <v>62929071.0538336</v>
      </c>
      <c r="E14" s="166" t="n">
        <v>71195705.1024942</v>
      </c>
      <c r="F14" s="166" t="n">
        <v>0</v>
      </c>
      <c r="G14" s="166" t="n">
        <v>353916.305609579</v>
      </c>
      <c r="H14" s="166" t="n">
        <v>251308.902906091</v>
      </c>
      <c r="I14" s="166" t="n">
        <v>125820.310106618</v>
      </c>
    </row>
    <row r="15" customFormat="false" ht="12.8" hidden="false" customHeight="false" outlineLevel="0" collapsed="false">
      <c r="A15" s="166" t="n">
        <v>62</v>
      </c>
      <c r="B15" s="166" t="n">
        <v>21970032.2997489</v>
      </c>
      <c r="C15" s="166" t="n">
        <v>21267538.5874926</v>
      </c>
      <c r="D15" s="166" t="n">
        <v>71371446.577601</v>
      </c>
      <c r="E15" s="166" t="n">
        <v>69278745.9918297</v>
      </c>
      <c r="F15" s="166" t="n">
        <v>11546457.6653049</v>
      </c>
      <c r="G15" s="166" t="n">
        <v>370331.122204167</v>
      </c>
      <c r="H15" s="166" t="n">
        <v>242169.229853259</v>
      </c>
      <c r="I15" s="166" t="n">
        <v>128561.943141318</v>
      </c>
    </row>
    <row r="16" customFormat="false" ht="12.8" hidden="false" customHeight="false" outlineLevel="0" collapsed="false">
      <c r="A16" s="166" t="n">
        <v>63</v>
      </c>
      <c r="B16" s="166" t="n">
        <v>18061907.8282328</v>
      </c>
      <c r="C16" s="166" t="n">
        <v>17415118.5267505</v>
      </c>
      <c r="D16" s="166" t="n">
        <v>58676826.5236093</v>
      </c>
      <c r="E16" s="166" t="n">
        <v>65722627.1722019</v>
      </c>
      <c r="F16" s="166" t="n">
        <v>0</v>
      </c>
      <c r="G16" s="166" t="n">
        <v>337262.858522078</v>
      </c>
      <c r="H16" s="166" t="n">
        <v>224744.274099132</v>
      </c>
      <c r="I16" s="166" t="n">
        <v>121117.384087286</v>
      </c>
    </row>
    <row r="17" customFormat="false" ht="12.8" hidden="false" customHeight="false" outlineLevel="0" collapsed="false">
      <c r="A17" s="166" t="n">
        <v>64</v>
      </c>
      <c r="B17" s="166" t="n">
        <v>19818011.5998267</v>
      </c>
      <c r="C17" s="166" t="n">
        <v>19200364.5609438</v>
      </c>
      <c r="D17" s="166" t="n">
        <v>64704914.8045771</v>
      </c>
      <c r="E17" s="166" t="n">
        <v>62155156.1611251</v>
      </c>
      <c r="F17" s="166" t="n">
        <v>10359192.6935208</v>
      </c>
      <c r="G17" s="166" t="n">
        <v>324898.340178952</v>
      </c>
      <c r="H17" s="166" t="n">
        <v>210506.785363329</v>
      </c>
      <c r="I17" s="166" t="n">
        <v>117488.447629411</v>
      </c>
    </row>
    <row r="18" customFormat="false" ht="12.8" hidden="false" customHeight="false" outlineLevel="0" collapsed="false">
      <c r="A18" s="166" t="n">
        <v>65</v>
      </c>
      <c r="B18" s="166" t="n">
        <v>15851385.0013307</v>
      </c>
      <c r="C18" s="166" t="n">
        <v>15248005.3962422</v>
      </c>
      <c r="D18" s="166" t="n">
        <v>48714835.2312586</v>
      </c>
      <c r="E18" s="166" t="n">
        <v>61901140.1678812</v>
      </c>
      <c r="F18" s="166" t="n">
        <v>0</v>
      </c>
      <c r="G18" s="166" t="n">
        <v>323734.336312093</v>
      </c>
      <c r="H18" s="166" t="n">
        <v>200133.164224877</v>
      </c>
      <c r="I18" s="166" t="n">
        <v>113588.720787944</v>
      </c>
    </row>
    <row r="19" customFormat="false" ht="12.8" hidden="false" customHeight="false" outlineLevel="0" collapsed="false">
      <c r="A19" s="166" t="n">
        <v>66</v>
      </c>
      <c r="B19" s="166" t="n">
        <v>18844983.0549242</v>
      </c>
      <c r="C19" s="166" t="n">
        <v>18247154.4675525</v>
      </c>
      <c r="D19" s="166" t="n">
        <v>58995553.8146584</v>
      </c>
      <c r="E19" s="166" t="n">
        <v>62532043.0037038</v>
      </c>
      <c r="F19" s="166" t="n">
        <v>10422007.167284</v>
      </c>
      <c r="G19" s="166" t="n">
        <v>320087.638554397</v>
      </c>
      <c r="H19" s="166" t="n">
        <v>201073.033913401</v>
      </c>
      <c r="I19" s="166" t="n">
        <v>109525.592719891</v>
      </c>
    </row>
    <row r="20" customFormat="false" ht="12.8" hidden="false" customHeight="false" outlineLevel="0" collapsed="false">
      <c r="A20" s="166" t="n">
        <v>67</v>
      </c>
      <c r="B20" s="166" t="n">
        <v>15710193.8603896</v>
      </c>
      <c r="C20" s="166" t="n">
        <v>15080452.4095751</v>
      </c>
      <c r="D20" s="166" t="n">
        <v>48938002.922992</v>
      </c>
      <c r="E20" s="166" t="n">
        <v>59933007.6253545</v>
      </c>
      <c r="F20" s="166" t="n">
        <v>0</v>
      </c>
      <c r="G20" s="166" t="n">
        <v>359860.332902782</v>
      </c>
      <c r="H20" s="166" t="n">
        <v>196471.312890867</v>
      </c>
      <c r="I20" s="166" t="n">
        <v>104871.150029721</v>
      </c>
    </row>
    <row r="21" customFormat="false" ht="12.8" hidden="false" customHeight="false" outlineLevel="0" collapsed="false">
      <c r="A21" s="166" t="n">
        <v>68</v>
      </c>
      <c r="B21" s="166" t="n">
        <v>17901847.1373961</v>
      </c>
      <c r="C21" s="166" t="n">
        <v>17264995.7463398</v>
      </c>
      <c r="D21" s="166" t="n">
        <v>56474693.8168181</v>
      </c>
      <c r="E21" s="166" t="n">
        <v>58166443.4546368</v>
      </c>
      <c r="F21" s="166" t="n">
        <v>9694407.24243947</v>
      </c>
      <c r="G21" s="166" t="n">
        <v>365508.198830865</v>
      </c>
      <c r="H21" s="166" t="n">
        <v>197612.98762775</v>
      </c>
      <c r="I21" s="166" t="n">
        <v>105328.863710972</v>
      </c>
    </row>
    <row r="22" customFormat="false" ht="12.8" hidden="false" customHeight="false" outlineLevel="0" collapsed="false">
      <c r="A22" s="166" t="n">
        <v>69</v>
      </c>
      <c r="B22" s="166" t="n">
        <v>16312290.4430825</v>
      </c>
      <c r="C22" s="166" t="n">
        <v>15705373.1564909</v>
      </c>
      <c r="D22" s="166" t="n">
        <v>51381074.2440487</v>
      </c>
      <c r="E22" s="166" t="n">
        <v>60723011.799363</v>
      </c>
      <c r="F22" s="166" t="n">
        <v>0</v>
      </c>
      <c r="G22" s="166" t="n">
        <v>318838.105120231</v>
      </c>
      <c r="H22" s="166" t="n">
        <v>208030.960291906</v>
      </c>
      <c r="I22" s="166" t="n">
        <v>114354.601684911</v>
      </c>
    </row>
    <row r="23" customFormat="false" ht="12.8" hidden="false" customHeight="false" outlineLevel="0" collapsed="false">
      <c r="A23" s="166" t="n">
        <v>70</v>
      </c>
      <c r="B23" s="166" t="n">
        <v>18376456.9659741</v>
      </c>
      <c r="C23" s="166" t="n">
        <v>17767650.6721357</v>
      </c>
      <c r="D23" s="166" t="n">
        <v>58302006.9408318</v>
      </c>
      <c r="E23" s="166" t="n">
        <v>58705837.4262466</v>
      </c>
      <c r="F23" s="166" t="n">
        <v>9784306.23770777</v>
      </c>
      <c r="G23" s="166" t="n">
        <v>352207.088324424</v>
      </c>
      <c r="H23" s="166" t="n">
        <v>198692.572963865</v>
      </c>
      <c r="I23" s="166" t="n">
        <v>82723.7607858221</v>
      </c>
    </row>
    <row r="24" customFormat="false" ht="12.8" hidden="false" customHeight="false" outlineLevel="0" collapsed="false">
      <c r="A24" s="166" t="n">
        <v>71</v>
      </c>
      <c r="B24" s="166" t="n">
        <v>15774847.0527029</v>
      </c>
      <c r="C24" s="166" t="n">
        <v>15195825.0058717</v>
      </c>
      <c r="D24" s="166" t="n">
        <v>50045408.2653347</v>
      </c>
      <c r="E24" s="166" t="n">
        <v>58224351.3432237</v>
      </c>
      <c r="F24" s="166" t="n">
        <v>0</v>
      </c>
      <c r="G24" s="166" t="n">
        <v>325733.069091591</v>
      </c>
      <c r="H24" s="166" t="n">
        <v>195470.481655669</v>
      </c>
      <c r="I24" s="166" t="n">
        <v>82597.8515484315</v>
      </c>
    </row>
    <row r="25" customFormat="false" ht="12.8" hidden="false" customHeight="false" outlineLevel="0" collapsed="false">
      <c r="A25" s="166" t="n">
        <v>72</v>
      </c>
      <c r="B25" s="166" t="n">
        <v>19094252.6658078</v>
      </c>
      <c r="C25" s="166" t="n">
        <v>18507649.4739441</v>
      </c>
      <c r="D25" s="166" t="n">
        <v>61125655.8654205</v>
      </c>
      <c r="E25" s="166" t="n">
        <v>60560991.6077253</v>
      </c>
      <c r="F25" s="166" t="n">
        <v>10093498.6012876</v>
      </c>
      <c r="G25" s="166" t="n">
        <v>330843.925891875</v>
      </c>
      <c r="H25" s="166" t="n">
        <v>194041.994664048</v>
      </c>
      <c r="I25" s="166" t="n">
        <v>88167.5304395625</v>
      </c>
    </row>
    <row r="26" customFormat="false" ht="12.8" hidden="false" customHeight="false" outlineLevel="0" collapsed="false">
      <c r="A26" s="166" t="n">
        <v>73</v>
      </c>
      <c r="B26" s="166" t="n">
        <v>16821709.6812286</v>
      </c>
      <c r="C26" s="166" t="n">
        <v>16253366.1599541</v>
      </c>
      <c r="D26" s="166" t="n">
        <v>53951144.1476031</v>
      </c>
      <c r="E26" s="166" t="n">
        <v>61604691.777894</v>
      </c>
      <c r="F26" s="166" t="n">
        <v>0</v>
      </c>
      <c r="G26" s="166" t="n">
        <v>310975.215052273</v>
      </c>
      <c r="H26" s="166" t="n">
        <v>190773.444843159</v>
      </c>
      <c r="I26" s="166" t="n">
        <v>95135.5162558097</v>
      </c>
    </row>
    <row r="27" customFormat="false" ht="12.8" hidden="false" customHeight="false" outlineLevel="0" collapsed="false">
      <c r="A27" s="166" t="n">
        <v>74</v>
      </c>
      <c r="B27" s="166" t="n">
        <v>19716469.4899518</v>
      </c>
      <c r="C27" s="166" t="n">
        <v>19137593.74586</v>
      </c>
      <c r="D27" s="166" t="n">
        <v>63576427.0069062</v>
      </c>
      <c r="E27" s="166" t="n">
        <v>62139526.5539725</v>
      </c>
      <c r="F27" s="166" t="n">
        <v>10356587.7589954</v>
      </c>
      <c r="G27" s="166" t="n">
        <v>315541.460878262</v>
      </c>
      <c r="H27" s="166" t="n">
        <v>195332.570352722</v>
      </c>
      <c r="I27" s="166" t="n">
        <v>97145.3040869015</v>
      </c>
    </row>
    <row r="28" customFormat="false" ht="12.8" hidden="false" customHeight="false" outlineLevel="0" collapsed="false">
      <c r="A28" s="166" t="n">
        <v>75</v>
      </c>
      <c r="B28" s="166" t="n">
        <v>17477751.1062477</v>
      </c>
      <c r="C28" s="166" t="n">
        <v>16896796.0177201</v>
      </c>
      <c r="D28" s="166" t="n">
        <v>56404195.2275933</v>
      </c>
      <c r="E28" s="166" t="n">
        <v>63504158.6739681</v>
      </c>
      <c r="F28" s="166" t="n">
        <v>0</v>
      </c>
      <c r="G28" s="166" t="n">
        <v>304565.931651987</v>
      </c>
      <c r="H28" s="166" t="n">
        <v>205822.811407251</v>
      </c>
      <c r="I28" s="166" t="n">
        <v>100809.064954719</v>
      </c>
    </row>
    <row r="29" customFormat="false" ht="12.8" hidden="false" customHeight="false" outlineLevel="0" collapsed="false">
      <c r="A29" s="166" t="n">
        <v>76</v>
      </c>
      <c r="B29" s="166" t="n">
        <v>20574311.8498995</v>
      </c>
      <c r="C29" s="166" t="n">
        <v>19969555.151857</v>
      </c>
      <c r="D29" s="166" t="n">
        <v>66643831.376955</v>
      </c>
      <c r="E29" s="166" t="n">
        <v>64420366.3349246</v>
      </c>
      <c r="F29" s="166" t="n">
        <v>10736727.7224874</v>
      </c>
      <c r="G29" s="166" t="n">
        <v>329083.121321936</v>
      </c>
      <c r="H29" s="166" t="n">
        <v>205780.55751992</v>
      </c>
      <c r="I29" s="166" t="n">
        <v>99847.1702865348</v>
      </c>
    </row>
    <row r="30" customFormat="false" ht="12.8" hidden="false" customHeight="false" outlineLevel="0" collapsed="false">
      <c r="A30" s="166" t="n">
        <v>77</v>
      </c>
      <c r="B30" s="166" t="n">
        <v>17952568.5078609</v>
      </c>
      <c r="C30" s="166" t="n">
        <v>17333604.6205466</v>
      </c>
      <c r="D30" s="166" t="n">
        <v>58119520.4148559</v>
      </c>
      <c r="E30" s="166" t="n">
        <v>64755678.3836238</v>
      </c>
      <c r="F30" s="166" t="n">
        <v>0</v>
      </c>
      <c r="G30" s="166" t="n">
        <v>329516.237723492</v>
      </c>
      <c r="H30" s="166" t="n">
        <v>217026.386990119</v>
      </c>
      <c r="I30" s="166" t="n">
        <v>103458.94657247</v>
      </c>
    </row>
    <row r="31" customFormat="false" ht="12.8" hidden="false" customHeight="false" outlineLevel="0" collapsed="false">
      <c r="A31" s="166" t="n">
        <v>78</v>
      </c>
      <c r="B31" s="166" t="n">
        <v>21196039.1430405</v>
      </c>
      <c r="C31" s="166" t="n">
        <v>20563065.0119075</v>
      </c>
      <c r="D31" s="166" t="n">
        <v>68867928.0636977</v>
      </c>
      <c r="E31" s="166" t="n">
        <v>66011021.660991</v>
      </c>
      <c r="F31" s="166" t="n">
        <v>11001836.9434985</v>
      </c>
      <c r="G31" s="166" t="n">
        <v>339715.336172633</v>
      </c>
      <c r="H31" s="166" t="n">
        <v>221130.986675286</v>
      </c>
      <c r="I31" s="166" t="n">
        <v>103039.726121542</v>
      </c>
    </row>
    <row r="32" customFormat="false" ht="12.8" hidden="false" customHeight="false" outlineLevel="0" collapsed="false">
      <c r="A32" s="166" t="n">
        <v>79</v>
      </c>
      <c r="B32" s="166" t="n">
        <v>18515175.441085</v>
      </c>
      <c r="C32" s="166" t="n">
        <v>17876484.2340324</v>
      </c>
      <c r="D32" s="166" t="n">
        <v>60154838.7210397</v>
      </c>
      <c r="E32" s="166" t="n">
        <v>66372153.0702733</v>
      </c>
      <c r="F32" s="166" t="n">
        <v>0</v>
      </c>
      <c r="G32" s="166" t="n">
        <v>345672.898775515</v>
      </c>
      <c r="H32" s="166" t="n">
        <v>220982.790510276</v>
      </c>
      <c r="I32" s="166" t="n">
        <v>102907.882523936</v>
      </c>
    </row>
    <row r="33" customFormat="false" ht="12.8" hidden="false" customHeight="false" outlineLevel="0" collapsed="false">
      <c r="A33" s="166" t="n">
        <v>80</v>
      </c>
      <c r="B33" s="166" t="n">
        <v>21732964.3784863</v>
      </c>
      <c r="C33" s="166" t="n">
        <v>21082409.4241081</v>
      </c>
      <c r="D33" s="166" t="n">
        <v>70759850.6306583</v>
      </c>
      <c r="E33" s="166" t="n">
        <v>67328545.3579093</v>
      </c>
      <c r="F33" s="166" t="n">
        <v>11221424.2263182</v>
      </c>
      <c r="G33" s="166" t="n">
        <v>353359.625887111</v>
      </c>
      <c r="H33" s="166" t="n">
        <v>225258.269948262</v>
      </c>
      <c r="I33" s="166" t="n">
        <v>102767.226489697</v>
      </c>
    </row>
    <row r="34" customFormat="false" ht="12.8" hidden="false" customHeight="false" outlineLevel="0" collapsed="false">
      <c r="A34" s="166" t="n">
        <v>81</v>
      </c>
      <c r="B34" s="166" t="n">
        <v>19109831.268582</v>
      </c>
      <c r="C34" s="166" t="n">
        <v>18451371.5982637</v>
      </c>
      <c r="D34" s="166" t="n">
        <v>62267345.5689134</v>
      </c>
      <c r="E34" s="166" t="n">
        <v>68160503.371619</v>
      </c>
      <c r="F34" s="166" t="n">
        <v>0</v>
      </c>
      <c r="G34" s="166" t="n">
        <v>359650.303670575</v>
      </c>
      <c r="H34" s="166" t="n">
        <v>227556.349353835</v>
      </c>
      <c r="I34" s="166" t="n">
        <v>101790.024705596</v>
      </c>
    </row>
    <row r="35" customFormat="false" ht="12.8" hidden="false" customHeight="false" outlineLevel="0" collapsed="false">
      <c r="A35" s="166" t="n">
        <v>82</v>
      </c>
      <c r="B35" s="166" t="n">
        <v>22319558.6292927</v>
      </c>
      <c r="C35" s="166" t="n">
        <v>21646067.6142556</v>
      </c>
      <c r="D35" s="166" t="n">
        <v>72809157.9663519</v>
      </c>
      <c r="E35" s="166" t="n">
        <v>68821285.7737022</v>
      </c>
      <c r="F35" s="166" t="n">
        <v>11470214.295617</v>
      </c>
      <c r="G35" s="166" t="n">
        <v>378006.46959888</v>
      </c>
      <c r="H35" s="166" t="n">
        <v>225712.205686253</v>
      </c>
      <c r="I35" s="166" t="n">
        <v>99674.7710742427</v>
      </c>
    </row>
    <row r="36" customFormat="false" ht="12.8" hidden="false" customHeight="false" outlineLevel="0" collapsed="false">
      <c r="A36" s="166" t="n">
        <v>83</v>
      </c>
      <c r="B36" s="166" t="n">
        <v>19506988.1981287</v>
      </c>
      <c r="C36" s="166" t="n">
        <v>18810731.331631</v>
      </c>
      <c r="D36" s="166" t="n">
        <v>63610898.9859532</v>
      </c>
      <c r="E36" s="166" t="n">
        <v>69137024.318029</v>
      </c>
      <c r="F36" s="166" t="n">
        <v>0</v>
      </c>
      <c r="G36" s="166" t="n">
        <v>389132.912274198</v>
      </c>
      <c r="H36" s="166" t="n">
        <v>235106.060874008</v>
      </c>
      <c r="I36" s="166" t="n">
        <v>102882.70478491</v>
      </c>
    </row>
    <row r="37" customFormat="false" ht="12.8" hidden="false" customHeight="false" outlineLevel="0" collapsed="false">
      <c r="A37" s="166" t="n">
        <v>84</v>
      </c>
      <c r="B37" s="166" t="n">
        <v>22709492.0088583</v>
      </c>
      <c r="C37" s="166" t="n">
        <v>22016254.1901755</v>
      </c>
      <c r="D37" s="166" t="n">
        <v>74179317.5483841</v>
      </c>
      <c r="E37" s="166" t="n">
        <v>69784081.0430995</v>
      </c>
      <c r="F37" s="166" t="n">
        <v>11630680.1738499</v>
      </c>
      <c r="G37" s="166" t="n">
        <v>378395.477587191</v>
      </c>
      <c r="H37" s="166" t="n">
        <v>241573.60722812</v>
      </c>
      <c r="I37" s="166" t="n">
        <v>104669.619810597</v>
      </c>
    </row>
    <row r="38" customFormat="false" ht="12.8" hidden="false" customHeight="false" outlineLevel="0" collapsed="false">
      <c r="A38" s="166" t="n">
        <v>85</v>
      </c>
      <c r="B38" s="166" t="n">
        <v>20034441.0775846</v>
      </c>
      <c r="C38" s="166" t="n">
        <v>19344230.5359577</v>
      </c>
      <c r="D38" s="166" t="n">
        <v>65529684.0203244</v>
      </c>
      <c r="E38" s="166" t="n">
        <v>70914595.1432244</v>
      </c>
      <c r="F38" s="166" t="n">
        <v>0</v>
      </c>
      <c r="G38" s="166" t="n">
        <v>373718.013580542</v>
      </c>
      <c r="H38" s="166" t="n">
        <v>244194.094829542</v>
      </c>
      <c r="I38" s="166" t="n">
        <v>103283.476024006</v>
      </c>
    </row>
    <row r="39" customFormat="false" ht="12.8" hidden="false" customHeight="false" outlineLevel="0" collapsed="false">
      <c r="A39" s="166" t="n">
        <v>86</v>
      </c>
      <c r="B39" s="166" t="n">
        <v>23254869.7371176</v>
      </c>
      <c r="C39" s="166" t="n">
        <v>22521658.4323995</v>
      </c>
      <c r="D39" s="166" t="n">
        <v>76008152.9883014</v>
      </c>
      <c r="E39" s="166" t="n">
        <v>71217918.8331013</v>
      </c>
      <c r="F39" s="166" t="n">
        <v>11869653.1388502</v>
      </c>
      <c r="G39" s="166" t="n">
        <v>418439.433781705</v>
      </c>
      <c r="H39" s="166" t="n">
        <v>243544.284627942</v>
      </c>
      <c r="I39" s="166" t="n">
        <v>101753.694726283</v>
      </c>
    </row>
    <row r="40" customFormat="false" ht="12.8" hidden="false" customHeight="false" outlineLevel="0" collapsed="false">
      <c r="A40" s="166" t="n">
        <v>87</v>
      </c>
      <c r="B40" s="166" t="n">
        <v>20400335.5398132</v>
      </c>
      <c r="C40" s="166" t="n">
        <v>19643941.7947726</v>
      </c>
      <c r="D40" s="166" t="n">
        <v>66698207.7192384</v>
      </c>
      <c r="E40" s="166" t="n">
        <v>71808059.0213473</v>
      </c>
      <c r="F40" s="166" t="n">
        <v>0</v>
      </c>
      <c r="G40" s="166" t="n">
        <v>432113.707396832</v>
      </c>
      <c r="H40" s="166" t="n">
        <v>251971.11770872</v>
      </c>
      <c r="I40" s="166" t="n">
        <v>103298.45705009</v>
      </c>
    </row>
    <row r="41" customFormat="false" ht="12.8" hidden="false" customHeight="false" outlineLevel="0" collapsed="false">
      <c r="A41" s="166" t="n">
        <v>88</v>
      </c>
      <c r="B41" s="166" t="n">
        <v>23797661.8708206</v>
      </c>
      <c r="C41" s="166" t="n">
        <v>23033408.3459477</v>
      </c>
      <c r="D41" s="166" t="n">
        <v>77857324.4998193</v>
      </c>
      <c r="E41" s="166" t="n">
        <v>72647206.5700152</v>
      </c>
      <c r="F41" s="166" t="n">
        <v>12107867.7616692</v>
      </c>
      <c r="G41" s="166" t="n">
        <v>444205.839507828</v>
      </c>
      <c r="H41" s="166" t="n">
        <v>249413.230377226</v>
      </c>
      <c r="I41" s="166" t="n">
        <v>100906.364268337</v>
      </c>
    </row>
    <row r="42" customFormat="false" ht="12.8" hidden="false" customHeight="false" outlineLevel="0" collapsed="false">
      <c r="A42" s="166" t="n">
        <v>89</v>
      </c>
      <c r="B42" s="166" t="n">
        <v>20905879.1899249</v>
      </c>
      <c r="C42" s="166" t="n">
        <v>20157429.6870972</v>
      </c>
      <c r="D42" s="166" t="n">
        <v>68521337.3107295</v>
      </c>
      <c r="E42" s="166" t="n">
        <v>73469702.2721491</v>
      </c>
      <c r="F42" s="166" t="n">
        <v>0</v>
      </c>
      <c r="G42" s="166" t="n">
        <v>421558.912844867</v>
      </c>
      <c r="H42" s="166" t="n">
        <v>254408.170886423</v>
      </c>
      <c r="I42" s="166" t="n">
        <v>103546.312994774</v>
      </c>
    </row>
    <row r="43" customFormat="false" ht="12.8" hidden="false" customHeight="false" outlineLevel="0" collapsed="false">
      <c r="A43" s="166" t="n">
        <v>90</v>
      </c>
      <c r="B43" s="166" t="n">
        <v>24397880.3687239</v>
      </c>
      <c r="C43" s="166" t="n">
        <v>23649910.9218685</v>
      </c>
      <c r="D43" s="166" t="n">
        <v>80045887.812664</v>
      </c>
      <c r="E43" s="166" t="n">
        <v>74448345.050198</v>
      </c>
      <c r="F43" s="166" t="n">
        <v>12408057.5083663</v>
      </c>
      <c r="G43" s="166" t="n">
        <v>422217.053446685</v>
      </c>
      <c r="H43" s="166" t="n">
        <v>253020.427877509</v>
      </c>
      <c r="I43" s="166" t="n">
        <v>103902.807901642</v>
      </c>
    </row>
    <row r="44" customFormat="false" ht="12.8" hidden="false" customHeight="false" outlineLevel="0" collapsed="false">
      <c r="A44" s="166" t="n">
        <v>91</v>
      </c>
      <c r="B44" s="166" t="n">
        <v>21350902.1245599</v>
      </c>
      <c r="C44" s="166" t="n">
        <v>20585397.8688738</v>
      </c>
      <c r="D44" s="166" t="n">
        <v>70092588.1218934</v>
      </c>
      <c r="E44" s="166" t="n">
        <v>74906137.7275249</v>
      </c>
      <c r="F44" s="166" t="n">
        <v>0</v>
      </c>
      <c r="G44" s="166" t="n">
        <v>431416.743187677</v>
      </c>
      <c r="H44" s="166" t="n">
        <v>260273.24159267</v>
      </c>
      <c r="I44" s="166" t="n">
        <v>105448.958436791</v>
      </c>
    </row>
    <row r="45" customFormat="false" ht="12.8" hidden="false" customHeight="false" outlineLevel="0" collapsed="false">
      <c r="A45" s="166" t="n">
        <v>92</v>
      </c>
      <c r="B45" s="166" t="n">
        <v>24786776.2190885</v>
      </c>
      <c r="C45" s="166" t="n">
        <v>23966115.3916831</v>
      </c>
      <c r="D45" s="166" t="n">
        <v>81232850.0897892</v>
      </c>
      <c r="E45" s="166" t="n">
        <v>75350440.5315961</v>
      </c>
      <c r="F45" s="166" t="n">
        <v>12558406.755266</v>
      </c>
      <c r="G45" s="166" t="n">
        <v>477135.957674117</v>
      </c>
      <c r="H45" s="166" t="n">
        <v>268194.755043345</v>
      </c>
      <c r="I45" s="166" t="n">
        <v>107614.449554268</v>
      </c>
    </row>
    <row r="46" customFormat="false" ht="12.8" hidden="false" customHeight="false" outlineLevel="0" collapsed="false">
      <c r="A46" s="166" t="n">
        <v>93</v>
      </c>
      <c r="B46" s="166" t="n">
        <v>21720933.9110555</v>
      </c>
      <c r="C46" s="166" t="n">
        <v>20914781.6684261</v>
      </c>
      <c r="D46" s="166" t="n">
        <v>71291828.4614955</v>
      </c>
      <c r="E46" s="166" t="n">
        <v>75964720.9603172</v>
      </c>
      <c r="F46" s="166" t="n">
        <v>0</v>
      </c>
      <c r="G46" s="166" t="n">
        <v>450039.648861302</v>
      </c>
      <c r="H46" s="166" t="n">
        <v>277446.623901589</v>
      </c>
      <c r="I46" s="166" t="n">
        <v>112379.956952088</v>
      </c>
    </row>
    <row r="47" customFormat="false" ht="12.8" hidden="false" customHeight="false" outlineLevel="0" collapsed="false">
      <c r="A47" s="166" t="n">
        <v>94</v>
      </c>
      <c r="B47" s="166" t="n">
        <v>25193299.1368587</v>
      </c>
      <c r="C47" s="166" t="n">
        <v>24345280.8609086</v>
      </c>
      <c r="D47" s="166" t="n">
        <v>82583472.9645885</v>
      </c>
      <c r="E47" s="166" t="n">
        <v>76430131.2657079</v>
      </c>
      <c r="F47" s="166" t="n">
        <v>12738355.2109513</v>
      </c>
      <c r="G47" s="166" t="n">
        <v>486663.382855076</v>
      </c>
      <c r="H47" s="166" t="n">
        <v>281045.007226083</v>
      </c>
      <c r="I47" s="166" t="n">
        <v>114728.408384129</v>
      </c>
    </row>
    <row r="48" customFormat="false" ht="12.8" hidden="false" customHeight="false" outlineLevel="0" collapsed="false">
      <c r="A48" s="166" t="n">
        <v>95</v>
      </c>
      <c r="B48" s="166" t="n">
        <v>22283469.426296</v>
      </c>
      <c r="C48" s="166" t="n">
        <v>21437810.7252003</v>
      </c>
      <c r="D48" s="166" t="n">
        <v>73162153.0147004</v>
      </c>
      <c r="E48" s="166" t="n">
        <v>77751975.521823</v>
      </c>
      <c r="F48" s="166" t="n">
        <v>0</v>
      </c>
      <c r="G48" s="166" t="n">
        <v>489235.631312518</v>
      </c>
      <c r="H48" s="166" t="n">
        <v>278823.931235072</v>
      </c>
      <c r="I48" s="166" t="n">
        <v>110855.912211456</v>
      </c>
    </row>
    <row r="49" customFormat="false" ht="12.8" hidden="false" customHeight="false" outlineLevel="0" collapsed="false">
      <c r="A49" s="166" t="n">
        <v>96</v>
      </c>
      <c r="B49" s="166" t="n">
        <v>25990506.6298011</v>
      </c>
      <c r="C49" s="166" t="n">
        <v>25100702.9816237</v>
      </c>
      <c r="D49" s="166" t="n">
        <v>85222822.1771606</v>
      </c>
      <c r="E49" s="166" t="n">
        <v>78691323.419466</v>
      </c>
      <c r="F49" s="166" t="n">
        <v>13115220.569911</v>
      </c>
      <c r="G49" s="166" t="n">
        <v>529745.301005866</v>
      </c>
      <c r="H49" s="166" t="n">
        <v>283336.182979503</v>
      </c>
      <c r="I49" s="166" t="n">
        <v>109603.091702927</v>
      </c>
    </row>
    <row r="50" customFormat="false" ht="12.8" hidden="false" customHeight="false" outlineLevel="0" collapsed="false">
      <c r="A50" s="166" t="n">
        <v>97</v>
      </c>
      <c r="B50" s="166" t="n">
        <v>22952266.1192865</v>
      </c>
      <c r="C50" s="166" t="n">
        <v>22101305.9530142</v>
      </c>
      <c r="D50" s="166" t="n">
        <v>75485955.6624451</v>
      </c>
      <c r="E50" s="166" t="n">
        <v>80080885.1859423</v>
      </c>
      <c r="F50" s="166" t="n">
        <v>0</v>
      </c>
      <c r="G50" s="166" t="n">
        <v>492260.156198803</v>
      </c>
      <c r="H50" s="166" t="n">
        <v>281791.182409553</v>
      </c>
      <c r="I50" s="166" t="n">
        <v>109869.753805699</v>
      </c>
    </row>
    <row r="51" customFormat="false" ht="12.8" hidden="false" customHeight="false" outlineLevel="0" collapsed="false">
      <c r="A51" s="166" t="n">
        <v>98</v>
      </c>
      <c r="B51" s="166" t="n">
        <v>26541941.3075539</v>
      </c>
      <c r="C51" s="166" t="n">
        <v>25691431.2410931</v>
      </c>
      <c r="D51" s="166" t="n">
        <v>87293355.9450647</v>
      </c>
      <c r="E51" s="166" t="n">
        <v>80423689.531303</v>
      </c>
      <c r="F51" s="166" t="n">
        <v>13403948.2552172</v>
      </c>
      <c r="G51" s="166" t="n">
        <v>477582.333800624</v>
      </c>
      <c r="H51" s="166" t="n">
        <v>293183.803792233</v>
      </c>
      <c r="I51" s="166" t="n">
        <v>113919.898382703</v>
      </c>
    </row>
    <row r="52" customFormat="false" ht="12.8" hidden="false" customHeight="false" outlineLevel="0" collapsed="false">
      <c r="A52" s="166" t="n">
        <v>99</v>
      </c>
      <c r="B52" s="166" t="n">
        <v>23311318.3447715</v>
      </c>
      <c r="C52" s="166" t="n">
        <v>22417839.6803147</v>
      </c>
      <c r="D52" s="166" t="n">
        <v>76623393.0240538</v>
      </c>
      <c r="E52" s="166" t="n">
        <v>81089386.9634098</v>
      </c>
      <c r="F52" s="166" t="n">
        <v>0</v>
      </c>
      <c r="G52" s="166" t="n">
        <v>521749.997006948</v>
      </c>
      <c r="H52" s="166" t="n">
        <v>294074.947665464</v>
      </c>
      <c r="I52" s="166" t="n">
        <v>110933.885406164</v>
      </c>
    </row>
    <row r="53" customFormat="false" ht="12.8" hidden="false" customHeight="false" outlineLevel="0" collapsed="false">
      <c r="A53" s="166" t="n">
        <v>100</v>
      </c>
      <c r="B53" s="166" t="n">
        <v>27161731.7801607</v>
      </c>
      <c r="C53" s="166" t="n">
        <v>26283233.8491956</v>
      </c>
      <c r="D53" s="166" t="n">
        <v>89357118.4600726</v>
      </c>
      <c r="E53" s="166" t="n">
        <v>82249721.9778433</v>
      </c>
      <c r="F53" s="166" t="n">
        <v>13708286.9963072</v>
      </c>
      <c r="G53" s="166" t="n">
        <v>499072.253407188</v>
      </c>
      <c r="H53" s="166" t="n">
        <v>299049.407059224</v>
      </c>
      <c r="I53" s="166" t="n">
        <v>114823.243569546</v>
      </c>
    </row>
    <row r="54" customFormat="false" ht="12.8" hidden="false" customHeight="false" outlineLevel="0" collapsed="false">
      <c r="A54" s="166" t="n">
        <v>101</v>
      </c>
      <c r="B54" s="166" t="n">
        <v>23948887.9138185</v>
      </c>
      <c r="C54" s="166" t="n">
        <v>23032450.2865962</v>
      </c>
      <c r="D54" s="166" t="n">
        <v>78744683.6523275</v>
      </c>
      <c r="E54" s="166" t="n">
        <v>83290982.9274898</v>
      </c>
      <c r="F54" s="166" t="n">
        <v>0</v>
      </c>
      <c r="G54" s="166" t="n">
        <v>519899.028769547</v>
      </c>
      <c r="H54" s="166" t="n">
        <v>313114.342512929</v>
      </c>
      <c r="I54" s="166" t="n">
        <v>119177.508485427</v>
      </c>
    </row>
    <row r="55" customFormat="false" ht="12.8" hidden="false" customHeight="false" outlineLevel="0" collapsed="false">
      <c r="A55" s="166" t="n">
        <v>102</v>
      </c>
      <c r="B55" s="166" t="n">
        <v>27774039.8235958</v>
      </c>
      <c r="C55" s="166" t="n">
        <v>26848764.7828727</v>
      </c>
      <c r="D55" s="166" t="n">
        <v>91297364.1603157</v>
      </c>
      <c r="E55" s="166" t="n">
        <v>83996511.7547937</v>
      </c>
      <c r="F55" s="166" t="n">
        <v>13999418.6257989</v>
      </c>
      <c r="G55" s="166" t="n">
        <v>547076.768599446</v>
      </c>
      <c r="H55" s="166" t="n">
        <v>299027.433497707</v>
      </c>
      <c r="I55" s="166" t="n">
        <v>113101.198036996</v>
      </c>
    </row>
    <row r="56" customFormat="false" ht="12.8" hidden="false" customHeight="false" outlineLevel="0" collapsed="false">
      <c r="A56" s="166" t="n">
        <v>103</v>
      </c>
      <c r="B56" s="166" t="n">
        <v>24402162.5135632</v>
      </c>
      <c r="C56" s="166" t="n">
        <v>23492074.1204044</v>
      </c>
      <c r="D56" s="166" t="n">
        <v>80380148.0333027</v>
      </c>
      <c r="E56" s="166" t="n">
        <v>84837137.2473923</v>
      </c>
      <c r="F56" s="166" t="n">
        <v>0</v>
      </c>
      <c r="G56" s="166" t="n">
        <v>528832.117438717</v>
      </c>
      <c r="H56" s="166" t="n">
        <v>301659.894307554</v>
      </c>
      <c r="I56" s="166" t="n">
        <v>113709.116303573</v>
      </c>
    </row>
    <row r="57" customFormat="false" ht="12.8" hidden="false" customHeight="false" outlineLevel="0" collapsed="false">
      <c r="A57" s="166" t="n">
        <v>104</v>
      </c>
      <c r="B57" s="166" t="n">
        <v>28214161.0048204</v>
      </c>
      <c r="C57" s="166" t="n">
        <v>27328839.4011644</v>
      </c>
      <c r="D57" s="166" t="n">
        <v>92985193.9872255</v>
      </c>
      <c r="E57" s="166" t="n">
        <v>85376758.069387</v>
      </c>
      <c r="F57" s="166" t="n">
        <v>14229459.6782312</v>
      </c>
      <c r="G57" s="166" t="n">
        <v>495052.784899221</v>
      </c>
      <c r="H57" s="166" t="n">
        <v>309430.974359098</v>
      </c>
      <c r="I57" s="166" t="n">
        <v>115482.634853859</v>
      </c>
    </row>
    <row r="58" customFormat="false" ht="12.8" hidden="false" customHeight="false" outlineLevel="0" collapsed="false">
      <c r="A58" s="166" t="n">
        <v>105</v>
      </c>
      <c r="B58" s="166" t="n">
        <v>24633524.3288316</v>
      </c>
      <c r="C58" s="166" t="n">
        <v>23722255.2094857</v>
      </c>
      <c r="D58" s="166" t="n">
        <v>81216178.1838867</v>
      </c>
      <c r="E58" s="166" t="n">
        <v>85580220.9234521</v>
      </c>
      <c r="F58" s="166" t="n">
        <v>0</v>
      </c>
      <c r="G58" s="166" t="n">
        <v>517036.835764196</v>
      </c>
      <c r="H58" s="166" t="n">
        <v>311709.574513194</v>
      </c>
      <c r="I58" s="166" t="n">
        <v>117889.584383611</v>
      </c>
    </row>
    <row r="59" customFormat="false" ht="12.8" hidden="false" customHeight="false" outlineLevel="0" collapsed="false">
      <c r="A59" s="166" t="n">
        <v>106</v>
      </c>
      <c r="B59" s="166" t="n">
        <v>28556029.670757</v>
      </c>
      <c r="C59" s="166" t="n">
        <v>27635648.8454823</v>
      </c>
      <c r="D59" s="166" t="n">
        <v>94085979.4627272</v>
      </c>
      <c r="E59" s="166" t="n">
        <v>86295587.082827</v>
      </c>
      <c r="F59" s="166" t="n">
        <v>14382597.8471378</v>
      </c>
      <c r="G59" s="166" t="n">
        <v>525768.444010735</v>
      </c>
      <c r="H59" s="166" t="n">
        <v>312478.908436943</v>
      </c>
      <c r="I59" s="166" t="n">
        <v>117333.532610093</v>
      </c>
    </row>
    <row r="60" customFormat="false" ht="12.8" hidden="false" customHeight="false" outlineLevel="0" collapsed="false">
      <c r="A60" s="166" t="n">
        <v>107</v>
      </c>
      <c r="B60" s="166" t="n">
        <v>25124544.1231681</v>
      </c>
      <c r="C60" s="166" t="n">
        <v>24230231.4657868</v>
      </c>
      <c r="D60" s="166" t="n">
        <v>83003178.0294389</v>
      </c>
      <c r="E60" s="166" t="n">
        <v>87355553.7850858</v>
      </c>
      <c r="F60" s="166" t="n">
        <v>0</v>
      </c>
      <c r="G60" s="166" t="n">
        <v>499731.8503976</v>
      </c>
      <c r="H60" s="166" t="n">
        <v>312276.468245593</v>
      </c>
      <c r="I60" s="166" t="n">
        <v>117577.626768747</v>
      </c>
    </row>
    <row r="61" customFormat="false" ht="12.8" hidden="false" customHeight="false" outlineLevel="0" collapsed="false">
      <c r="A61" s="166" t="n">
        <v>108</v>
      </c>
      <c r="B61" s="166" t="n">
        <v>29202202.4898114</v>
      </c>
      <c r="C61" s="166" t="n">
        <v>28270688.6474356</v>
      </c>
      <c r="D61" s="166" t="n">
        <v>96288689.0590367</v>
      </c>
      <c r="E61" s="166" t="n">
        <v>88255420.118206</v>
      </c>
      <c r="F61" s="166" t="n">
        <v>14709236.6863677</v>
      </c>
      <c r="G61" s="166" t="n">
        <v>543601.426709451</v>
      </c>
      <c r="H61" s="166" t="n">
        <v>307034.270303468</v>
      </c>
      <c r="I61" s="166" t="n">
        <v>115540.207661174</v>
      </c>
    </row>
    <row r="62" customFormat="false" ht="12.8" hidden="false" customHeight="false" outlineLevel="0" collapsed="false">
      <c r="A62" s="166" t="n">
        <v>109</v>
      </c>
      <c r="B62" s="166" t="n">
        <v>25481296.7026952</v>
      </c>
      <c r="C62" s="166" t="n">
        <v>24559606.2500656</v>
      </c>
      <c r="D62" s="166" t="n">
        <v>84203423.6400562</v>
      </c>
      <c r="E62" s="166" t="n">
        <v>88513099.8376831</v>
      </c>
      <c r="F62" s="166" t="n">
        <v>0</v>
      </c>
      <c r="G62" s="166" t="n">
        <v>529109.519427401</v>
      </c>
      <c r="H62" s="166" t="n">
        <v>310080.272590388</v>
      </c>
      <c r="I62" s="166" t="n">
        <v>117858.086588321</v>
      </c>
    </row>
    <row r="63" customFormat="false" ht="12.8" hidden="false" customHeight="false" outlineLevel="0" collapsed="false">
      <c r="A63" s="166" t="n">
        <v>110</v>
      </c>
      <c r="B63" s="166" t="n">
        <v>29476574.8663167</v>
      </c>
      <c r="C63" s="166" t="n">
        <v>28520374.6191905</v>
      </c>
      <c r="D63" s="166" t="n">
        <v>97196485.5237284</v>
      </c>
      <c r="E63" s="166" t="n">
        <v>89005158.129366</v>
      </c>
      <c r="F63" s="166" t="n">
        <v>14834193.021561</v>
      </c>
      <c r="G63" s="166" t="n">
        <v>549741.645688038</v>
      </c>
      <c r="H63" s="166" t="n">
        <v>321668.123990533</v>
      </c>
      <c r="I63" s="166" t="n">
        <v>121129.253496747</v>
      </c>
    </row>
    <row r="64" customFormat="false" ht="12.8" hidden="false" customHeight="false" outlineLevel="0" collapsed="false">
      <c r="A64" s="166" t="n">
        <v>111</v>
      </c>
      <c r="B64" s="166" t="n">
        <v>25874479.6722464</v>
      </c>
      <c r="C64" s="166" t="n">
        <v>24904697.364804</v>
      </c>
      <c r="D64" s="166" t="n">
        <v>85399514.7169</v>
      </c>
      <c r="E64" s="166" t="n">
        <v>89746296.7392263</v>
      </c>
      <c r="F64" s="166" t="n">
        <v>0</v>
      </c>
      <c r="G64" s="166" t="n">
        <v>572220.098934404</v>
      </c>
      <c r="H64" s="166" t="n">
        <v>314354.572081243</v>
      </c>
      <c r="I64" s="166" t="n">
        <v>118868.052038147</v>
      </c>
    </row>
    <row r="65" customFormat="false" ht="12.8" hidden="false" customHeight="false" outlineLevel="0" collapsed="false">
      <c r="A65" s="166" t="n">
        <v>112</v>
      </c>
      <c r="B65" s="166" t="n">
        <v>30135259.636061</v>
      </c>
      <c r="C65" s="166" t="n">
        <v>29180521.8704795</v>
      </c>
      <c r="D65" s="166" t="n">
        <v>99461600.7254945</v>
      </c>
      <c r="E65" s="166" t="n">
        <v>91007288.8026898</v>
      </c>
      <c r="F65" s="166" t="n">
        <v>15167881.467115</v>
      </c>
      <c r="G65" s="166" t="n">
        <v>564008.099162266</v>
      </c>
      <c r="H65" s="166" t="n">
        <v>310174.462706469</v>
      </c>
      <c r="I65" s="166" t="n">
        <v>115078.862446816</v>
      </c>
    </row>
    <row r="66" customFormat="false" ht="12.8" hidden="false" customHeight="false" outlineLevel="0" collapsed="false">
      <c r="A66" s="166" t="n">
        <v>113</v>
      </c>
      <c r="B66" s="166" t="n">
        <v>26280891.8346462</v>
      </c>
      <c r="C66" s="166" t="n">
        <v>25340268.5148986</v>
      </c>
      <c r="D66" s="166" t="n">
        <v>86878453.6390506</v>
      </c>
      <c r="E66" s="166" t="n">
        <v>91213364.3244129</v>
      </c>
      <c r="F66" s="166" t="n">
        <v>0</v>
      </c>
      <c r="G66" s="166" t="n">
        <v>536622.350908995</v>
      </c>
      <c r="H66" s="166" t="n">
        <v>320660.556495845</v>
      </c>
      <c r="I66" s="166" t="n">
        <v>119057.731918217</v>
      </c>
    </row>
    <row r="67" customFormat="false" ht="12.8" hidden="false" customHeight="false" outlineLevel="0" collapsed="false">
      <c r="A67" s="166" t="n">
        <v>114</v>
      </c>
      <c r="B67" s="166" t="n">
        <v>30282539.0151422</v>
      </c>
      <c r="C67" s="166" t="n">
        <v>29357119.7739027</v>
      </c>
      <c r="D67" s="166" t="n">
        <v>100033496.835292</v>
      </c>
      <c r="E67" s="166" t="n">
        <v>91461919.0420643</v>
      </c>
      <c r="F67" s="166" t="n">
        <v>15243653.1736774</v>
      </c>
      <c r="G67" s="166" t="n">
        <v>518067.608938541</v>
      </c>
      <c r="H67" s="166" t="n">
        <v>323494.32844536</v>
      </c>
      <c r="I67" s="166" t="n">
        <v>119796.1483652</v>
      </c>
    </row>
    <row r="68" customFormat="false" ht="12.8" hidden="false" customHeight="false" outlineLevel="0" collapsed="false">
      <c r="A68" s="166" t="n">
        <v>115</v>
      </c>
      <c r="B68" s="166" t="n">
        <v>26541505.5158785</v>
      </c>
      <c r="C68" s="166" t="n">
        <v>25581283.8269541</v>
      </c>
      <c r="D68" s="166" t="n">
        <v>87717387.9890881</v>
      </c>
      <c r="E68" s="166" t="n">
        <v>91987384.0713958</v>
      </c>
      <c r="F68" s="166" t="n">
        <v>0</v>
      </c>
      <c r="G68" s="166" t="n">
        <v>550488.707321969</v>
      </c>
      <c r="H68" s="166" t="n">
        <v>325086.838193733</v>
      </c>
      <c r="I68" s="166" t="n">
        <v>120923.062012516</v>
      </c>
    </row>
    <row r="69" customFormat="false" ht="12.8" hidden="false" customHeight="false" outlineLevel="0" collapsed="false">
      <c r="A69" s="166" t="n">
        <v>116</v>
      </c>
      <c r="B69" s="166" t="n">
        <v>30735347.9246121</v>
      </c>
      <c r="C69" s="166" t="n">
        <v>29771840.6426817</v>
      </c>
      <c r="D69" s="166" t="n">
        <v>101481899.227197</v>
      </c>
      <c r="E69" s="166" t="n">
        <v>92698084.8571838</v>
      </c>
      <c r="F69" s="166" t="n">
        <v>15449680.8095306</v>
      </c>
      <c r="G69" s="166" t="n">
        <v>559192.350261873</v>
      </c>
      <c r="H69" s="166" t="n">
        <v>320813.559184826</v>
      </c>
      <c r="I69" s="166" t="n">
        <v>119287.6749766</v>
      </c>
    </row>
    <row r="70" customFormat="false" ht="12.8" hidden="false" customHeight="false" outlineLevel="0" collapsed="false">
      <c r="A70" s="166" t="n">
        <v>117</v>
      </c>
      <c r="B70" s="166" t="n">
        <v>26858252.2080846</v>
      </c>
      <c r="C70" s="166" t="n">
        <v>25901943.167768</v>
      </c>
      <c r="D70" s="166" t="n">
        <v>88852849.6286659</v>
      </c>
      <c r="E70" s="166" t="n">
        <v>93078053.202436</v>
      </c>
      <c r="F70" s="166" t="n">
        <v>0</v>
      </c>
      <c r="G70" s="166" t="n">
        <v>553499.03151572</v>
      </c>
      <c r="H70" s="166" t="n">
        <v>319703.864867623</v>
      </c>
      <c r="I70" s="166" t="n">
        <v>118723.062761802</v>
      </c>
    </row>
    <row r="71" customFormat="false" ht="12.8" hidden="false" customHeight="false" outlineLevel="0" collapsed="false">
      <c r="A71" s="166" t="n">
        <v>118</v>
      </c>
      <c r="B71" s="166" t="n">
        <v>31090004.6672166</v>
      </c>
      <c r="C71" s="166" t="n">
        <v>30093439.5836866</v>
      </c>
      <c r="D71" s="166" t="n">
        <v>102611946.397208</v>
      </c>
      <c r="E71" s="166" t="n">
        <v>93628087.1328157</v>
      </c>
      <c r="F71" s="166" t="n">
        <v>15604681.1888026</v>
      </c>
      <c r="G71" s="166" t="n">
        <v>597975.6818288</v>
      </c>
      <c r="H71" s="166" t="n">
        <v>317205.837574914</v>
      </c>
      <c r="I71" s="166" t="n">
        <v>116262.234466181</v>
      </c>
    </row>
    <row r="72" customFormat="false" ht="12.8" hidden="false" customHeight="false" outlineLevel="0" collapsed="false">
      <c r="A72" s="166" t="n">
        <v>119</v>
      </c>
      <c r="B72" s="166" t="n">
        <v>27355120.6649208</v>
      </c>
      <c r="C72" s="166" t="n">
        <v>26367719.8112384</v>
      </c>
      <c r="D72" s="166" t="n">
        <v>90489571.1899105</v>
      </c>
      <c r="E72" s="166" t="n">
        <v>94728169.910608</v>
      </c>
      <c r="F72" s="166" t="n">
        <v>0</v>
      </c>
      <c r="G72" s="166" t="n">
        <v>576668.147778549</v>
      </c>
      <c r="H72" s="166" t="n">
        <v>327080.874034931</v>
      </c>
      <c r="I72" s="166" t="n">
        <v>119502.616955572</v>
      </c>
    </row>
    <row r="73" customFormat="false" ht="12.8" hidden="false" customHeight="false" outlineLevel="0" collapsed="false">
      <c r="A73" s="166" t="n">
        <v>120</v>
      </c>
      <c r="B73" s="166" t="n">
        <v>31472428.2933225</v>
      </c>
      <c r="C73" s="166" t="n">
        <v>30462426.7557092</v>
      </c>
      <c r="D73" s="166" t="n">
        <v>103918828.03224</v>
      </c>
      <c r="E73" s="166" t="n">
        <v>94795474.8900651</v>
      </c>
      <c r="F73" s="166" t="n">
        <v>15799245.8150108</v>
      </c>
      <c r="G73" s="166" t="n">
        <v>599602.812476186</v>
      </c>
      <c r="H73" s="166" t="n">
        <v>326458.862169361</v>
      </c>
      <c r="I73" s="166" t="n">
        <v>119914.0899539</v>
      </c>
    </row>
    <row r="74" customFormat="false" ht="12.8" hidden="false" customHeight="false" outlineLevel="0" collapsed="false">
      <c r="A74" s="166" t="n">
        <v>121</v>
      </c>
      <c r="B74" s="166" t="n">
        <v>27615377.9927205</v>
      </c>
      <c r="C74" s="166" t="n">
        <v>26628177.7377465</v>
      </c>
      <c r="D74" s="166" t="n">
        <v>91417553.56658</v>
      </c>
      <c r="E74" s="166" t="n">
        <v>95512204.1933612</v>
      </c>
      <c r="F74" s="166" t="n">
        <v>0</v>
      </c>
      <c r="G74" s="166" t="n">
        <v>573205.354007359</v>
      </c>
      <c r="H74" s="166" t="n">
        <v>329420.853465982</v>
      </c>
      <c r="I74" s="166" t="n">
        <v>120820.067858093</v>
      </c>
    </row>
    <row r="75" customFormat="false" ht="12.8" hidden="false" customHeight="false" outlineLevel="0" collapsed="false">
      <c r="A75" s="166" t="n">
        <v>122</v>
      </c>
      <c r="B75" s="166" t="n">
        <v>31934753.8892043</v>
      </c>
      <c r="C75" s="166" t="n">
        <v>30918898.7677176</v>
      </c>
      <c r="D75" s="166" t="n">
        <v>105492531.584536</v>
      </c>
      <c r="E75" s="166" t="n">
        <v>96112390.1680916</v>
      </c>
      <c r="F75" s="166" t="n">
        <v>16018731.6946819</v>
      </c>
      <c r="G75" s="166" t="n">
        <v>601311.60487902</v>
      </c>
      <c r="H75" s="166" t="n">
        <v>329734.006940637</v>
      </c>
      <c r="I75" s="166" t="n">
        <v>121156.442381612</v>
      </c>
    </row>
    <row r="76" customFormat="false" ht="12.8" hidden="false" customHeight="false" outlineLevel="0" collapsed="false">
      <c r="A76" s="166" t="n">
        <v>123</v>
      </c>
      <c r="B76" s="166" t="n">
        <v>27731562.9301409</v>
      </c>
      <c r="C76" s="166" t="n">
        <v>26746048.6697642</v>
      </c>
      <c r="D76" s="166" t="n">
        <v>91845872.5883575</v>
      </c>
      <c r="E76" s="166" t="n">
        <v>95988195.1200764</v>
      </c>
      <c r="F76" s="166" t="n">
        <v>0</v>
      </c>
      <c r="G76" s="166" t="n">
        <v>561019.308841662</v>
      </c>
      <c r="H76" s="166" t="n">
        <v>337707.104069383</v>
      </c>
      <c r="I76" s="166" t="n">
        <v>123982.639236575</v>
      </c>
    </row>
    <row r="77" customFormat="false" ht="12.8" hidden="false" customHeight="false" outlineLevel="0" collapsed="false">
      <c r="A77" s="166" t="n">
        <v>124</v>
      </c>
      <c r="B77" s="166" t="n">
        <v>32128282.3068973</v>
      </c>
      <c r="C77" s="166" t="n">
        <v>31124040.5908584</v>
      </c>
      <c r="D77" s="166" t="n">
        <v>106255786.022802</v>
      </c>
      <c r="E77" s="166" t="n">
        <v>96742722.6867562</v>
      </c>
      <c r="F77" s="166" t="n">
        <v>16123787.1144594</v>
      </c>
      <c r="G77" s="166" t="n">
        <v>584467.566873862</v>
      </c>
      <c r="H77" s="166" t="n">
        <v>334137.091674555</v>
      </c>
      <c r="I77" s="166" t="n">
        <v>122338.65355775</v>
      </c>
    </row>
    <row r="78" customFormat="false" ht="12.8" hidden="false" customHeight="false" outlineLevel="0" collapsed="false">
      <c r="A78" s="166" t="n">
        <v>125</v>
      </c>
      <c r="B78" s="166" t="n">
        <v>28049331.8741741</v>
      </c>
      <c r="C78" s="166" t="n">
        <v>27082542.5699267</v>
      </c>
      <c r="D78" s="166" t="n">
        <v>93066845.7196799</v>
      </c>
      <c r="E78" s="166" t="n">
        <v>97119570.4096185</v>
      </c>
      <c r="F78" s="166" t="n">
        <v>0</v>
      </c>
      <c r="G78" s="166" t="n">
        <v>553787.653026094</v>
      </c>
      <c r="H78" s="166" t="n">
        <v>329777.752768129</v>
      </c>
      <c r="I78" s="166" t="n">
        <v>118891.283504457</v>
      </c>
    </row>
    <row r="79" customFormat="false" ht="12.8" hidden="false" customHeight="false" outlineLevel="0" collapsed="false">
      <c r="A79" s="166" t="n">
        <v>126</v>
      </c>
      <c r="B79" s="166" t="n">
        <v>32542866.2881503</v>
      </c>
      <c r="C79" s="166" t="n">
        <v>31495039.7232673</v>
      </c>
      <c r="D79" s="166" t="n">
        <v>107544288.503805</v>
      </c>
      <c r="E79" s="166" t="n">
        <v>97809857.2259515</v>
      </c>
      <c r="F79" s="166" t="n">
        <v>16301642.8709919</v>
      </c>
      <c r="G79" s="166" t="n">
        <v>618786.108663518</v>
      </c>
      <c r="H79" s="166" t="n">
        <v>342177.959212388</v>
      </c>
      <c r="I79" s="166" t="n">
        <v>124089.281438793</v>
      </c>
    </row>
    <row r="80" customFormat="false" ht="12.8" hidden="false" customHeight="false" outlineLevel="0" collapsed="false">
      <c r="A80" s="166" t="n">
        <v>127</v>
      </c>
      <c r="B80" s="166" t="n">
        <v>28426687.3829346</v>
      </c>
      <c r="C80" s="166" t="n">
        <v>27384590.9932309</v>
      </c>
      <c r="D80" s="166" t="n">
        <v>94111539.7036145</v>
      </c>
      <c r="E80" s="166" t="n">
        <v>98100529.2005887</v>
      </c>
      <c r="F80" s="166" t="n">
        <v>0</v>
      </c>
      <c r="G80" s="166" t="n">
        <v>603762.551895054</v>
      </c>
      <c r="H80" s="166" t="n">
        <v>349620.548775988</v>
      </c>
      <c r="I80" s="166" t="n">
        <v>126733.270046641</v>
      </c>
    </row>
    <row r="81" customFormat="false" ht="12.8" hidden="false" customHeight="false" outlineLevel="0" collapsed="false">
      <c r="A81" s="166" t="n">
        <v>128</v>
      </c>
      <c r="B81" s="166" t="n">
        <v>32891204.0910253</v>
      </c>
      <c r="C81" s="166" t="n">
        <v>31844634.276571</v>
      </c>
      <c r="D81" s="166" t="n">
        <v>108721996.204309</v>
      </c>
      <c r="E81" s="166" t="n">
        <v>98871056.1150349</v>
      </c>
      <c r="F81" s="166" t="n">
        <v>16478509.3525058</v>
      </c>
      <c r="G81" s="166" t="n">
        <v>603457.645967951</v>
      </c>
      <c r="H81" s="166" t="n">
        <v>352646.402321633</v>
      </c>
      <c r="I81" s="166" t="n">
        <v>129236.808806804</v>
      </c>
    </row>
    <row r="82" customFormat="false" ht="12.8" hidden="false" customHeight="false" outlineLevel="0" collapsed="false">
      <c r="A82" s="166" t="n">
        <v>129</v>
      </c>
      <c r="B82" s="166" t="n">
        <v>28784709.6577113</v>
      </c>
      <c r="C82" s="166" t="n">
        <v>27738898.1922495</v>
      </c>
      <c r="D82" s="166" t="n">
        <v>95360433.8491235</v>
      </c>
      <c r="E82" s="166" t="n">
        <v>99387542.1165975</v>
      </c>
      <c r="F82" s="166" t="n">
        <v>0</v>
      </c>
      <c r="G82" s="166" t="n">
        <v>603431.35666456</v>
      </c>
      <c r="H82" s="166" t="n">
        <v>351729.039893189</v>
      </c>
      <c r="I82" s="166" t="n">
        <v>129501.527005842</v>
      </c>
    </row>
    <row r="83" customFormat="false" ht="12.8" hidden="false" customHeight="false" outlineLevel="0" collapsed="false">
      <c r="A83" s="166" t="n">
        <v>130</v>
      </c>
      <c r="B83" s="166" t="n">
        <v>33438906.8895478</v>
      </c>
      <c r="C83" s="166" t="n">
        <v>32424830.7406451</v>
      </c>
      <c r="D83" s="166" t="n">
        <v>110737021.865943</v>
      </c>
      <c r="E83" s="166" t="n">
        <v>100672441.063548</v>
      </c>
      <c r="F83" s="166" t="n">
        <v>16778740.177258</v>
      </c>
      <c r="G83" s="166" t="n">
        <v>576655.639785766</v>
      </c>
      <c r="H83" s="166" t="n">
        <v>348920.301145682</v>
      </c>
      <c r="I83" s="166" t="n">
        <v>126428.868530257</v>
      </c>
    </row>
    <row r="84" customFormat="false" ht="12.8" hidden="false" customHeight="false" outlineLevel="0" collapsed="false">
      <c r="A84" s="166" t="n">
        <v>131</v>
      </c>
      <c r="B84" s="166" t="n">
        <v>29349232.4847451</v>
      </c>
      <c r="C84" s="166" t="n">
        <v>28311459.6601665</v>
      </c>
      <c r="D84" s="166" t="n">
        <v>97319208.3114882</v>
      </c>
      <c r="E84" s="166" t="n">
        <v>101417464.606933</v>
      </c>
      <c r="F84" s="166" t="n">
        <v>0</v>
      </c>
      <c r="G84" s="166" t="n">
        <v>599055.805665952</v>
      </c>
      <c r="H84" s="166" t="n">
        <v>349968.596004157</v>
      </c>
      <c r="I84" s="166" t="n">
        <v>126783.461297908</v>
      </c>
    </row>
    <row r="85" customFormat="false" ht="12.8" hidden="false" customHeight="false" outlineLevel="0" collapsed="false">
      <c r="A85" s="166" t="n">
        <v>132</v>
      </c>
      <c r="B85" s="166" t="n">
        <v>33658701.1791632</v>
      </c>
      <c r="C85" s="166" t="n">
        <v>32626088.9538535</v>
      </c>
      <c r="D85" s="166" t="n">
        <v>111502506.718907</v>
      </c>
      <c r="E85" s="166" t="n">
        <v>101289621.232127</v>
      </c>
      <c r="F85" s="166" t="n">
        <v>16881603.5386878</v>
      </c>
      <c r="G85" s="166" t="n">
        <v>586519.300062718</v>
      </c>
      <c r="H85" s="166" t="n">
        <v>355741.313190333</v>
      </c>
      <c r="I85" s="166" t="n">
        <v>129073.73150943</v>
      </c>
    </row>
    <row r="86" customFormat="false" ht="12.8" hidden="false" customHeight="false" outlineLevel="0" collapsed="false">
      <c r="A86" s="166" t="n">
        <v>133</v>
      </c>
      <c r="B86" s="166" t="n">
        <v>29488065.5892782</v>
      </c>
      <c r="C86" s="166" t="n">
        <v>28406428.5764009</v>
      </c>
      <c r="D86" s="166" t="n">
        <v>97755748.4032886</v>
      </c>
      <c r="E86" s="166" t="n">
        <v>101802563.420172</v>
      </c>
      <c r="F86" s="166" t="n">
        <v>0</v>
      </c>
      <c r="G86" s="166" t="n">
        <v>631194.172172354</v>
      </c>
      <c r="H86" s="166" t="n">
        <v>360048.736337022</v>
      </c>
      <c r="I86" s="166" t="n">
        <v>129134.434811218</v>
      </c>
    </row>
    <row r="87" customFormat="false" ht="12.8" hidden="false" customHeight="false" outlineLevel="0" collapsed="false">
      <c r="A87" s="166" t="n">
        <v>134</v>
      </c>
      <c r="B87" s="166" t="n">
        <v>33717510.2976</v>
      </c>
      <c r="C87" s="166" t="n">
        <v>32645326.5967341</v>
      </c>
      <c r="D87" s="166" t="n">
        <v>111681708.947404</v>
      </c>
      <c r="E87" s="166" t="n">
        <v>101402525.87042</v>
      </c>
      <c r="F87" s="166" t="n">
        <v>16900420.9784034</v>
      </c>
      <c r="G87" s="166" t="n">
        <v>623755.257480544</v>
      </c>
      <c r="H87" s="166" t="n">
        <v>358917.812126829</v>
      </c>
      <c r="I87" s="166" t="n">
        <v>127872.330369366</v>
      </c>
    </row>
    <row r="88" customFormat="false" ht="12.8" hidden="false" customHeight="false" outlineLevel="0" collapsed="false">
      <c r="A88" s="166" t="n">
        <v>135</v>
      </c>
      <c r="B88" s="166" t="n">
        <v>29630473.6400426</v>
      </c>
      <c r="C88" s="166" t="n">
        <v>28567385.4469181</v>
      </c>
      <c r="D88" s="166" t="n">
        <v>98405351.2208763</v>
      </c>
      <c r="E88" s="166" t="n">
        <v>102409149.94833</v>
      </c>
      <c r="F88" s="166" t="n">
        <v>0</v>
      </c>
      <c r="G88" s="166" t="n">
        <v>611188.890014144</v>
      </c>
      <c r="H88" s="166" t="n">
        <v>362229.840921154</v>
      </c>
      <c r="I88" s="166" t="n">
        <v>128099.231698765</v>
      </c>
    </row>
    <row r="89" customFormat="false" ht="12.8" hidden="false" customHeight="false" outlineLevel="0" collapsed="false">
      <c r="A89" s="166" t="n">
        <v>136</v>
      </c>
      <c r="B89" s="166" t="n">
        <v>34193116.0361827</v>
      </c>
      <c r="C89" s="166" t="n">
        <v>33108034.0822075</v>
      </c>
      <c r="D89" s="166" t="n">
        <v>113308985.018787</v>
      </c>
      <c r="E89" s="166" t="n">
        <v>102781130.95698</v>
      </c>
      <c r="F89" s="166" t="n">
        <v>17130188.49283</v>
      </c>
      <c r="G89" s="166" t="n">
        <v>623437.168905974</v>
      </c>
      <c r="H89" s="166" t="n">
        <v>372619.436325104</v>
      </c>
      <c r="I89" s="166" t="n">
        <v>127179.069634325</v>
      </c>
    </row>
    <row r="90" customFormat="false" ht="12.8" hidden="false" customHeight="false" outlineLevel="0" collapsed="false">
      <c r="A90" s="166" t="n">
        <v>137</v>
      </c>
      <c r="B90" s="166" t="n">
        <v>29966873.9559521</v>
      </c>
      <c r="C90" s="166" t="n">
        <v>28897896.5138581</v>
      </c>
      <c r="D90" s="166" t="n">
        <v>99516664.6351081</v>
      </c>
      <c r="E90" s="166" t="n">
        <v>103428145.797548</v>
      </c>
      <c r="F90" s="166" t="n">
        <v>0</v>
      </c>
      <c r="G90" s="166" t="n">
        <v>615103.013339856</v>
      </c>
      <c r="H90" s="166" t="n">
        <v>365490.100568556</v>
      </c>
      <c r="I90" s="166" t="n">
        <v>126263.325979417</v>
      </c>
    </row>
    <row r="91" customFormat="false" ht="12.8" hidden="false" customHeight="false" outlineLevel="0" collapsed="false">
      <c r="A91" s="166" t="n">
        <v>138</v>
      </c>
      <c r="B91" s="166" t="n">
        <v>34487180.1085715</v>
      </c>
      <c r="C91" s="166" t="n">
        <v>33418673.2719457</v>
      </c>
      <c r="D91" s="166" t="n">
        <v>114385141.981036</v>
      </c>
      <c r="E91" s="166" t="n">
        <v>103681809.660571</v>
      </c>
      <c r="F91" s="166" t="n">
        <v>17280301.6100952</v>
      </c>
      <c r="G91" s="166" t="n">
        <v>622604.620429524</v>
      </c>
      <c r="H91" s="166" t="n">
        <v>358958.932063435</v>
      </c>
      <c r="I91" s="166" t="n">
        <v>124204.69161837</v>
      </c>
    </row>
    <row r="92" customFormat="false" ht="12.8" hidden="false" customHeight="false" outlineLevel="0" collapsed="false">
      <c r="A92" s="166" t="n">
        <v>139</v>
      </c>
      <c r="B92" s="166" t="n">
        <v>30270225.7303727</v>
      </c>
      <c r="C92" s="166" t="n">
        <v>29214254.0507896</v>
      </c>
      <c r="D92" s="166" t="n">
        <v>100680438.176973</v>
      </c>
      <c r="E92" s="166" t="n">
        <v>104537961.797622</v>
      </c>
      <c r="F92" s="166" t="n">
        <v>0</v>
      </c>
      <c r="G92" s="166" t="n">
        <v>613781.567014411</v>
      </c>
      <c r="H92" s="166" t="n">
        <v>354304.392051658</v>
      </c>
      <c r="I92" s="166" t="n">
        <v>125551.029310052</v>
      </c>
    </row>
    <row r="93" customFormat="false" ht="12.8" hidden="false" customHeight="false" outlineLevel="0" collapsed="false">
      <c r="A93" s="166" t="n">
        <v>140</v>
      </c>
      <c r="B93" s="166" t="n">
        <v>35309427.6978821</v>
      </c>
      <c r="C93" s="166" t="n">
        <v>34268901.2001498</v>
      </c>
      <c r="D93" s="166" t="n">
        <v>117345707.118356</v>
      </c>
      <c r="E93" s="166" t="n">
        <v>106322312.206409</v>
      </c>
      <c r="F93" s="166" t="n">
        <v>17720385.3677348</v>
      </c>
      <c r="G93" s="166" t="n">
        <v>583616.984164725</v>
      </c>
      <c r="H93" s="166" t="n">
        <v>368037.991348725</v>
      </c>
      <c r="I93" s="166" t="n">
        <v>126959.317455376</v>
      </c>
    </row>
    <row r="94" customFormat="false" ht="12.8" hidden="false" customHeight="false" outlineLevel="0" collapsed="false">
      <c r="A94" s="166" t="n">
        <v>141</v>
      </c>
      <c r="B94" s="166" t="n">
        <v>31017261.8835591</v>
      </c>
      <c r="C94" s="166" t="n">
        <v>29971759.6154505</v>
      </c>
      <c r="D94" s="166" t="n">
        <v>103277959.425436</v>
      </c>
      <c r="E94" s="166" t="n">
        <v>107268179.790377</v>
      </c>
      <c r="F94" s="166" t="n">
        <v>0</v>
      </c>
      <c r="G94" s="166" t="n">
        <v>593528.853600963</v>
      </c>
      <c r="H94" s="166" t="n">
        <v>364197.429824671</v>
      </c>
      <c r="I94" s="166" t="n">
        <v>125394.263832857</v>
      </c>
    </row>
    <row r="95" customFormat="false" ht="12.8" hidden="false" customHeight="false" outlineLevel="0" collapsed="false">
      <c r="A95" s="166" t="n">
        <v>142</v>
      </c>
      <c r="B95" s="166" t="n">
        <v>35817156.8158421</v>
      </c>
      <c r="C95" s="166" t="n">
        <v>34679978.7011316</v>
      </c>
      <c r="D95" s="166" t="n">
        <v>118727099.54739</v>
      </c>
      <c r="E95" s="166" t="n">
        <v>107574226.778281</v>
      </c>
      <c r="F95" s="166" t="n">
        <v>17929037.7963802</v>
      </c>
      <c r="G95" s="166" t="n">
        <v>678317.30981765</v>
      </c>
      <c r="H95" s="166" t="n">
        <v>370685.663622424</v>
      </c>
      <c r="I95" s="166" t="n">
        <v>125964.487529144</v>
      </c>
    </row>
    <row r="96" customFormat="false" ht="12.8" hidden="false" customHeight="false" outlineLevel="0" collapsed="false">
      <c r="A96" s="166" t="n">
        <v>143</v>
      </c>
      <c r="B96" s="166" t="n">
        <v>31236191.2946008</v>
      </c>
      <c r="C96" s="166" t="n">
        <v>30102855.2120554</v>
      </c>
      <c r="D96" s="166" t="n">
        <v>103751289.762476</v>
      </c>
      <c r="E96" s="166" t="n">
        <v>107713210.027129</v>
      </c>
      <c r="F96" s="166" t="n">
        <v>0</v>
      </c>
      <c r="G96" s="166" t="n">
        <v>679959.835324646</v>
      </c>
      <c r="H96" s="166" t="n">
        <v>365314.260979116</v>
      </c>
      <c r="I96" s="166" t="n">
        <v>125802.837487975</v>
      </c>
    </row>
    <row r="97" customFormat="false" ht="12.8" hidden="false" customHeight="false" outlineLevel="0" collapsed="false">
      <c r="A97" s="166" t="n">
        <v>144</v>
      </c>
      <c r="B97" s="166" t="n">
        <v>36050003.9993505</v>
      </c>
      <c r="C97" s="166" t="n">
        <v>34932929.5520757</v>
      </c>
      <c r="D97" s="166" t="n">
        <v>119664019.071472</v>
      </c>
      <c r="E97" s="166" t="n">
        <v>108352234.836088</v>
      </c>
      <c r="F97" s="166" t="n">
        <v>18058705.8060147</v>
      </c>
      <c r="G97" s="166" t="n">
        <v>664809.151022244</v>
      </c>
      <c r="H97" s="166" t="n">
        <v>365011.292899297</v>
      </c>
      <c r="I97" s="166" t="n">
        <v>124648.576219028</v>
      </c>
    </row>
    <row r="98" customFormat="false" ht="12.8" hidden="false" customHeight="false" outlineLevel="0" collapsed="false">
      <c r="A98" s="166" t="n">
        <v>145</v>
      </c>
      <c r="B98" s="166" t="n">
        <v>31405832.3683777</v>
      </c>
      <c r="C98" s="166" t="n">
        <v>30296878.5854836</v>
      </c>
      <c r="D98" s="166" t="n">
        <v>104468579.274982</v>
      </c>
      <c r="E98" s="166" t="n">
        <v>108401831.942537</v>
      </c>
      <c r="F98" s="166" t="n">
        <v>0</v>
      </c>
      <c r="G98" s="166" t="n">
        <v>649431.028123793</v>
      </c>
      <c r="H98" s="166" t="n">
        <v>370484.335881642</v>
      </c>
      <c r="I98" s="166" t="n">
        <v>127197.741269546</v>
      </c>
    </row>
    <row r="99" customFormat="false" ht="12.8" hidden="false" customHeight="false" outlineLevel="0" collapsed="false">
      <c r="A99" s="166" t="n">
        <v>146</v>
      </c>
      <c r="B99" s="166" t="n">
        <v>36315858.5751387</v>
      </c>
      <c r="C99" s="166" t="n">
        <v>35234678.8924084</v>
      </c>
      <c r="D99" s="166" t="n">
        <v>120738401.837095</v>
      </c>
      <c r="E99" s="166" t="n">
        <v>109305637.636275</v>
      </c>
      <c r="F99" s="166" t="n">
        <v>18217606.2727125</v>
      </c>
      <c r="G99" s="166" t="n">
        <v>611443.186708059</v>
      </c>
      <c r="H99" s="166" t="n">
        <v>378546.231930121</v>
      </c>
      <c r="I99" s="166" t="n">
        <v>130271.805845899</v>
      </c>
    </row>
    <row r="100" customFormat="false" ht="12.8" hidden="false" customHeight="false" outlineLevel="0" collapsed="false">
      <c r="A100" s="166" t="n">
        <v>147</v>
      </c>
      <c r="B100" s="166" t="n">
        <v>31843106.2581923</v>
      </c>
      <c r="C100" s="166" t="n">
        <v>30755066.5034462</v>
      </c>
      <c r="D100" s="166" t="n">
        <v>106119820.429015</v>
      </c>
      <c r="E100" s="166" t="n">
        <v>110042796.60621</v>
      </c>
      <c r="F100" s="166" t="n">
        <v>0</v>
      </c>
      <c r="G100" s="166" t="n">
        <v>620206.579427305</v>
      </c>
      <c r="H100" s="166" t="n">
        <v>376073.978599567</v>
      </c>
      <c r="I100" s="166" t="n">
        <v>131084.566741791</v>
      </c>
    </row>
    <row r="101" customFormat="false" ht="12.8" hidden="false" customHeight="false" outlineLevel="0" collapsed="false">
      <c r="A101" s="166" t="n">
        <v>148</v>
      </c>
      <c r="B101" s="166" t="n">
        <v>36941696.2761357</v>
      </c>
      <c r="C101" s="166" t="n">
        <v>35873571.6507281</v>
      </c>
      <c r="D101" s="166" t="n">
        <v>123012844.17457</v>
      </c>
      <c r="E101" s="166" t="n">
        <v>111312723.102856</v>
      </c>
      <c r="F101" s="166" t="n">
        <v>18552120.5171427</v>
      </c>
      <c r="G101" s="166" t="n">
        <v>606000.571905405</v>
      </c>
      <c r="H101" s="166" t="n">
        <v>372374.537723362</v>
      </c>
      <c r="I101" s="166" t="n">
        <v>128213.59396982</v>
      </c>
    </row>
    <row r="102" customFormat="false" ht="12.8" hidden="false" customHeight="false" outlineLevel="0" collapsed="false">
      <c r="A102" s="166" t="n">
        <v>149</v>
      </c>
      <c r="B102" s="166" t="n">
        <v>32292805.7151284</v>
      </c>
      <c r="C102" s="166" t="n">
        <v>31142673.3263398</v>
      </c>
      <c r="D102" s="166" t="n">
        <v>107524249.385655</v>
      </c>
      <c r="E102" s="166" t="n">
        <v>111522617.562287</v>
      </c>
      <c r="F102" s="166" t="n">
        <v>0</v>
      </c>
      <c r="G102" s="166" t="n">
        <v>682564.653263429</v>
      </c>
      <c r="H102" s="166" t="n">
        <v>376889.094913934</v>
      </c>
      <c r="I102" s="166" t="n">
        <v>129540.915158878</v>
      </c>
    </row>
    <row r="103" customFormat="false" ht="12.8" hidden="false" customHeight="false" outlineLevel="0" collapsed="false">
      <c r="A103" s="166" t="n">
        <v>150</v>
      </c>
      <c r="B103" s="166" t="n">
        <v>37148120.8812283</v>
      </c>
      <c r="C103" s="166" t="n">
        <v>36001833.5606375</v>
      </c>
      <c r="D103" s="166" t="n">
        <v>123457511.467905</v>
      </c>
      <c r="E103" s="166" t="n">
        <v>111708256.791385</v>
      </c>
      <c r="F103" s="166" t="n">
        <v>18618042.7985641</v>
      </c>
      <c r="G103" s="166" t="n">
        <v>679811.792261947</v>
      </c>
      <c r="H103" s="166" t="n">
        <v>374769.70680969</v>
      </c>
      <c r="I103" s="166" t="n">
        <v>131008.316455989</v>
      </c>
    </row>
    <row r="104" customFormat="false" ht="12.8" hidden="false" customHeight="false" outlineLevel="0" collapsed="false">
      <c r="A104" s="166" t="n">
        <v>151</v>
      </c>
      <c r="B104" s="166" t="n">
        <v>32396717.2150271</v>
      </c>
      <c r="C104" s="166" t="n">
        <v>31280752.4775992</v>
      </c>
      <c r="D104" s="166" t="n">
        <v>108019564.673131</v>
      </c>
      <c r="E104" s="166" t="n">
        <v>111896881.694487</v>
      </c>
      <c r="F104" s="166" t="n">
        <v>0</v>
      </c>
      <c r="G104" s="166" t="n">
        <v>647450.890494809</v>
      </c>
      <c r="H104" s="166" t="n">
        <v>376701.251058286</v>
      </c>
      <c r="I104" s="166" t="n">
        <v>131160.851249727</v>
      </c>
    </row>
    <row r="105" customFormat="false" ht="12.8" hidden="false" customHeight="false" outlineLevel="0" collapsed="false">
      <c r="A105" s="166" t="n">
        <v>152</v>
      </c>
      <c r="B105" s="166" t="n">
        <v>37228466.713413</v>
      </c>
      <c r="C105" s="166" t="n">
        <v>36133346.2853305</v>
      </c>
      <c r="D105" s="166" t="n">
        <v>123923575.6095</v>
      </c>
      <c r="E105" s="166" t="n">
        <v>112026722.132268</v>
      </c>
      <c r="F105" s="166" t="n">
        <v>18671120.355378</v>
      </c>
      <c r="G105" s="166" t="n">
        <v>627369.284571424</v>
      </c>
      <c r="H105" s="166" t="n">
        <v>377327.404319039</v>
      </c>
      <c r="I105" s="166" t="n">
        <v>129176.770274341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18365443.0296992</v>
      </c>
      <c r="C23" s="0" t="n">
        <v>17756413.9204524</v>
      </c>
      <c r="D23" s="0" t="n">
        <v>58260567.9088203</v>
      </c>
      <c r="E23" s="0" t="n">
        <v>58670794.0258218</v>
      </c>
      <c r="F23" s="0" t="n">
        <v>9778465.6709703</v>
      </c>
      <c r="G23" s="0" t="n">
        <v>352131.781772805</v>
      </c>
      <c r="H23" s="0" t="n">
        <v>198953.677395252</v>
      </c>
      <c r="I23" s="0" t="n">
        <v>82776.6429695547</v>
      </c>
    </row>
    <row r="24" customFormat="false" ht="12.8" hidden="false" customHeight="false" outlineLevel="0" collapsed="false">
      <c r="A24" s="0" t="n">
        <v>71</v>
      </c>
      <c r="B24" s="0" t="n">
        <v>15764477.6658617</v>
      </c>
      <c r="C24" s="0" t="n">
        <v>15185009.4097571</v>
      </c>
      <c r="D24" s="0" t="n">
        <v>50010128.4564134</v>
      </c>
      <c r="E24" s="0" t="n">
        <v>58183157.1059464</v>
      </c>
      <c r="F24" s="0" t="n">
        <v>0</v>
      </c>
      <c r="G24" s="0" t="n">
        <v>325830.85585233</v>
      </c>
      <c r="H24" s="0" t="n">
        <v>195695.451347645</v>
      </c>
      <c r="I24" s="0" t="n">
        <v>82774.2127209376</v>
      </c>
    </row>
    <row r="25" customFormat="false" ht="12.8" hidden="false" customHeight="false" outlineLevel="0" collapsed="false">
      <c r="A25" s="0" t="n">
        <v>72</v>
      </c>
      <c r="B25" s="0" t="n">
        <v>18875893.3489712</v>
      </c>
      <c r="C25" s="0" t="n">
        <v>18296946.2259085</v>
      </c>
      <c r="D25" s="0" t="n">
        <v>60406480.1711599</v>
      </c>
      <c r="E25" s="0" t="n">
        <v>59903849.0142834</v>
      </c>
      <c r="F25" s="0" t="n">
        <v>9983974.83571389</v>
      </c>
      <c r="G25" s="0" t="n">
        <v>325131.959076863</v>
      </c>
      <c r="H25" s="0" t="n">
        <v>193213.316104696</v>
      </c>
      <c r="I25" s="0" t="n">
        <v>86574.0684015909</v>
      </c>
    </row>
    <row r="26" customFormat="false" ht="12.8" hidden="false" customHeight="false" outlineLevel="0" collapsed="false">
      <c r="A26" s="0" t="n">
        <v>73</v>
      </c>
      <c r="B26" s="0" t="n">
        <v>16558636.1662198</v>
      </c>
      <c r="C26" s="0" t="n">
        <v>15997782.4817061</v>
      </c>
      <c r="D26" s="0" t="n">
        <v>53078969.2914034</v>
      </c>
      <c r="E26" s="0" t="n">
        <v>60672321.0193886</v>
      </c>
      <c r="F26" s="0" t="n">
        <v>0</v>
      </c>
      <c r="G26" s="0" t="n">
        <v>304824.980557665</v>
      </c>
      <c r="H26" s="0" t="n">
        <v>190720.343592903</v>
      </c>
      <c r="I26" s="0" t="n">
        <v>93297.6576615791</v>
      </c>
    </row>
    <row r="27" customFormat="false" ht="12.8" hidden="false" customHeight="false" outlineLevel="0" collapsed="false">
      <c r="A27" s="0" t="n">
        <v>74</v>
      </c>
      <c r="B27" s="0" t="n">
        <v>19473865.8839058</v>
      </c>
      <c r="C27" s="0" t="n">
        <v>18904381.9142903</v>
      </c>
      <c r="D27" s="0" t="n">
        <v>62783784.2537181</v>
      </c>
      <c r="E27" s="0" t="n">
        <v>61405036.600261</v>
      </c>
      <c r="F27" s="0" t="n">
        <v>10234172.7667102</v>
      </c>
      <c r="G27" s="0" t="n">
        <v>309674.715921409</v>
      </c>
      <c r="H27" s="0" t="n">
        <v>192556.55693513</v>
      </c>
      <c r="I27" s="0" t="n">
        <v>96075.2810842177</v>
      </c>
    </row>
    <row r="28" customFormat="false" ht="12.8" hidden="false" customHeight="false" outlineLevel="0" collapsed="false">
      <c r="A28" s="0" t="n">
        <v>75</v>
      </c>
      <c r="B28" s="0" t="n">
        <v>17291522.7645832</v>
      </c>
      <c r="C28" s="0" t="n">
        <v>16717170.7106138</v>
      </c>
      <c r="D28" s="0" t="n">
        <v>55797855.860291</v>
      </c>
      <c r="E28" s="0" t="n">
        <v>62841224.3396056</v>
      </c>
      <c r="F28" s="0" t="n">
        <v>0</v>
      </c>
      <c r="G28" s="0" t="n">
        <v>301313.39933701</v>
      </c>
      <c r="H28" s="0" t="n">
        <v>202870.364581689</v>
      </c>
      <c r="I28" s="0" t="n">
        <v>100240.414358226</v>
      </c>
    </row>
    <row r="29" customFormat="false" ht="12.8" hidden="false" customHeight="false" outlineLevel="0" collapsed="false">
      <c r="A29" s="0" t="n">
        <v>76</v>
      </c>
      <c r="B29" s="0" t="n">
        <v>20357397.5328146</v>
      </c>
      <c r="C29" s="0" t="n">
        <v>19752477.376956</v>
      </c>
      <c r="D29" s="0" t="n">
        <v>65920292.393436</v>
      </c>
      <c r="E29" s="0" t="n">
        <v>63719332.7922609</v>
      </c>
      <c r="F29" s="0" t="n">
        <v>10619888.7987102</v>
      </c>
      <c r="G29" s="0" t="n">
        <v>330968.195255514</v>
      </c>
      <c r="H29" s="0" t="n">
        <v>204418.955600696</v>
      </c>
      <c r="I29" s="0" t="n">
        <v>99332.8642891277</v>
      </c>
    </row>
    <row r="30" customFormat="false" ht="12.8" hidden="false" customHeight="false" outlineLevel="0" collapsed="false">
      <c r="A30" s="0" t="n">
        <v>77</v>
      </c>
      <c r="B30" s="0" t="n">
        <v>17686229.536649</v>
      </c>
      <c r="C30" s="0" t="n">
        <v>17067583.8771999</v>
      </c>
      <c r="D30" s="0" t="n">
        <v>57230593.6103912</v>
      </c>
      <c r="E30" s="0" t="n">
        <v>63757573.7000585</v>
      </c>
      <c r="F30" s="0" t="n">
        <v>0</v>
      </c>
      <c r="G30" s="0" t="n">
        <v>333805.434250613</v>
      </c>
      <c r="H30" s="0" t="n">
        <v>213293.821932303</v>
      </c>
      <c r="I30" s="0" t="n">
        <v>102209.147523007</v>
      </c>
    </row>
    <row r="31" customFormat="false" ht="12.8" hidden="false" customHeight="false" outlineLevel="0" collapsed="false">
      <c r="A31" s="0" t="n">
        <v>78</v>
      </c>
      <c r="B31" s="0" t="n">
        <v>20813152.0439004</v>
      </c>
      <c r="C31" s="0" t="n">
        <v>20205495.3548813</v>
      </c>
      <c r="D31" s="0" t="n">
        <v>67677863.4396135</v>
      </c>
      <c r="E31" s="0" t="n">
        <v>64852460.8431606</v>
      </c>
      <c r="F31" s="0" t="n">
        <v>10808743.4738601</v>
      </c>
      <c r="G31" s="0" t="n">
        <v>320622.833574324</v>
      </c>
      <c r="H31" s="0" t="n">
        <v>215757.287472733</v>
      </c>
      <c r="I31" s="0" t="n">
        <v>101823.668531399</v>
      </c>
    </row>
    <row r="32" customFormat="false" ht="12.8" hidden="false" customHeight="false" outlineLevel="0" collapsed="false">
      <c r="A32" s="0" t="n">
        <v>79</v>
      </c>
      <c r="B32" s="0" t="n">
        <v>18151175.5545742</v>
      </c>
      <c r="C32" s="0" t="n">
        <v>17524857.4489939</v>
      </c>
      <c r="D32" s="0" t="n">
        <v>58977941.6606402</v>
      </c>
      <c r="E32" s="0" t="n">
        <v>65054189.9986281</v>
      </c>
      <c r="F32" s="0" t="n">
        <v>0</v>
      </c>
      <c r="G32" s="0" t="n">
        <v>338315.166920375</v>
      </c>
      <c r="H32" s="0" t="n">
        <v>216586.943637998</v>
      </c>
      <c r="I32" s="0" t="n">
        <v>102022.850031288</v>
      </c>
    </row>
    <row r="33" customFormat="false" ht="12.8" hidden="false" customHeight="false" outlineLevel="0" collapsed="false">
      <c r="A33" s="0" t="n">
        <v>80</v>
      </c>
      <c r="B33" s="0" t="n">
        <v>21183233.270781</v>
      </c>
      <c r="C33" s="0" t="n">
        <v>20546795.1807321</v>
      </c>
      <c r="D33" s="0" t="n">
        <v>68994133.431894</v>
      </c>
      <c r="E33" s="0" t="n">
        <v>65627645.5627448</v>
      </c>
      <c r="F33" s="0" t="n">
        <v>10937940.9271241</v>
      </c>
      <c r="G33" s="0" t="n">
        <v>341953.908802088</v>
      </c>
      <c r="H33" s="0" t="n">
        <v>221961.910744346</v>
      </c>
      <c r="I33" s="0" t="n">
        <v>103603.243574932</v>
      </c>
    </row>
    <row r="34" customFormat="false" ht="12.8" hidden="false" customHeight="false" outlineLevel="0" collapsed="false">
      <c r="A34" s="0" t="n">
        <v>81</v>
      </c>
      <c r="B34" s="0" t="n">
        <v>18362392.2344487</v>
      </c>
      <c r="C34" s="0" t="n">
        <v>17723944.4648271</v>
      </c>
      <c r="D34" s="0" t="n">
        <v>59793242.0974035</v>
      </c>
      <c r="E34" s="0" t="n">
        <v>65484077.3300017</v>
      </c>
      <c r="F34" s="0" t="n">
        <v>0</v>
      </c>
      <c r="G34" s="0" t="n">
        <v>340961.619416218</v>
      </c>
      <c r="H34" s="0" t="n">
        <v>224980.630878037</v>
      </c>
      <c r="I34" s="0" t="n">
        <v>103579.31332465</v>
      </c>
    </row>
    <row r="35" customFormat="false" ht="12.8" hidden="false" customHeight="false" outlineLevel="0" collapsed="false">
      <c r="A35" s="0" t="n">
        <v>82</v>
      </c>
      <c r="B35" s="0" t="n">
        <v>21242604.1771773</v>
      </c>
      <c r="C35" s="0" t="n">
        <v>20582287.9216692</v>
      </c>
      <c r="D35" s="0" t="n">
        <v>69258402.5037717</v>
      </c>
      <c r="E35" s="0" t="n">
        <v>65456319.8154865</v>
      </c>
      <c r="F35" s="0" t="n">
        <v>10909386.6359144</v>
      </c>
      <c r="G35" s="0" t="n">
        <v>360812.527662384</v>
      </c>
      <c r="H35" s="0" t="n">
        <v>226995.552252483</v>
      </c>
      <c r="I35" s="0" t="n">
        <v>103583.107990474</v>
      </c>
    </row>
    <row r="36" customFormat="false" ht="12.8" hidden="false" customHeight="false" outlineLevel="0" collapsed="false">
      <c r="A36" s="0" t="n">
        <v>83</v>
      </c>
      <c r="B36" s="0" t="n">
        <v>18584215.0589526</v>
      </c>
      <c r="C36" s="0" t="n">
        <v>17917885.3773308</v>
      </c>
      <c r="D36" s="0" t="n">
        <v>60609003.401746</v>
      </c>
      <c r="E36" s="0" t="n">
        <v>65888257.6538683</v>
      </c>
      <c r="F36" s="0" t="n">
        <v>0</v>
      </c>
      <c r="G36" s="0" t="n">
        <v>365514.064410997</v>
      </c>
      <c r="H36" s="0" t="n">
        <v>230006.827255545</v>
      </c>
      <c r="I36" s="0" t="n">
        <v>101155.414221787</v>
      </c>
    </row>
    <row r="37" customFormat="false" ht="12.8" hidden="false" customHeight="false" outlineLevel="0" collapsed="false">
      <c r="A37" s="0" t="n">
        <v>84</v>
      </c>
      <c r="B37" s="0" t="n">
        <v>21785061.7499535</v>
      </c>
      <c r="C37" s="0" t="n">
        <v>21111455.2554362</v>
      </c>
      <c r="D37" s="0" t="n">
        <v>71169965.7690976</v>
      </c>
      <c r="E37" s="0" t="n">
        <v>66914249.4029806</v>
      </c>
      <c r="F37" s="0" t="n">
        <v>11152374.9004968</v>
      </c>
      <c r="G37" s="0" t="n">
        <v>370082.307742383</v>
      </c>
      <c r="H37" s="0" t="n">
        <v>232678.702150548</v>
      </c>
      <c r="I37" s="0" t="n">
        <v>101207.835177674</v>
      </c>
    </row>
    <row r="38" customFormat="false" ht="12.8" hidden="false" customHeight="false" outlineLevel="0" collapsed="false">
      <c r="A38" s="0" t="n">
        <v>85</v>
      </c>
      <c r="B38" s="0" t="n">
        <v>18950549.7188682</v>
      </c>
      <c r="C38" s="0" t="n">
        <v>18254081.7512405</v>
      </c>
      <c r="D38" s="0" t="n">
        <v>61878575.0366569</v>
      </c>
      <c r="E38" s="0" t="n">
        <v>66898219.7944827</v>
      </c>
      <c r="F38" s="0" t="n">
        <v>0</v>
      </c>
      <c r="G38" s="0" t="n">
        <v>391722.754444432</v>
      </c>
      <c r="H38" s="0" t="n">
        <v>233946.627190372</v>
      </c>
      <c r="I38" s="0" t="n">
        <v>101140.837132606</v>
      </c>
    </row>
    <row r="39" customFormat="false" ht="12.8" hidden="false" customHeight="false" outlineLevel="0" collapsed="false">
      <c r="A39" s="0" t="n">
        <v>86</v>
      </c>
      <c r="B39" s="0" t="n">
        <v>22009068.0714179</v>
      </c>
      <c r="C39" s="0" t="n">
        <v>21277130.4657141</v>
      </c>
      <c r="D39" s="0" t="n">
        <v>71869533.6188002</v>
      </c>
      <c r="E39" s="0" t="n">
        <v>67244048.8903928</v>
      </c>
      <c r="F39" s="0" t="n">
        <v>11207341.4817321</v>
      </c>
      <c r="G39" s="0" t="n">
        <v>411624.292085292</v>
      </c>
      <c r="H39" s="0" t="n">
        <v>246258.80229249</v>
      </c>
      <c r="I39" s="0" t="n">
        <v>105792.159037244</v>
      </c>
    </row>
    <row r="40" customFormat="false" ht="12.8" hidden="false" customHeight="false" outlineLevel="0" collapsed="false">
      <c r="A40" s="0" t="n">
        <v>87</v>
      </c>
      <c r="B40" s="0" t="n">
        <v>19128062.766659</v>
      </c>
      <c r="C40" s="0" t="n">
        <v>18407107.7731876</v>
      </c>
      <c r="D40" s="0" t="n">
        <v>62544208.3677209</v>
      </c>
      <c r="E40" s="0" t="n">
        <v>67258105.2714684</v>
      </c>
      <c r="F40" s="0" t="n">
        <v>0</v>
      </c>
      <c r="G40" s="0" t="n">
        <v>403723.183885839</v>
      </c>
      <c r="H40" s="0" t="n">
        <v>245049.346552369</v>
      </c>
      <c r="I40" s="0" t="n">
        <v>103117.804333071</v>
      </c>
    </row>
    <row r="41" customFormat="false" ht="12.8" hidden="false" customHeight="false" outlineLevel="0" collapsed="false">
      <c r="A41" s="0" t="n">
        <v>88</v>
      </c>
      <c r="B41" s="0" t="n">
        <v>22222120.9624173</v>
      </c>
      <c r="C41" s="0" t="n">
        <v>21495390.2728029</v>
      </c>
      <c r="D41" s="0" t="n">
        <v>72740312.9374153</v>
      </c>
      <c r="E41" s="0" t="n">
        <v>67792760.4609942</v>
      </c>
      <c r="F41" s="0" t="n">
        <v>11298793.4101657</v>
      </c>
      <c r="G41" s="0" t="n">
        <v>414091.375097343</v>
      </c>
      <c r="H41" s="0" t="n">
        <v>241859.912403085</v>
      </c>
      <c r="I41" s="0" t="n">
        <v>101113.43159146</v>
      </c>
    </row>
    <row r="42" customFormat="false" ht="12.8" hidden="false" customHeight="false" outlineLevel="0" collapsed="false">
      <c r="A42" s="0" t="n">
        <v>89</v>
      </c>
      <c r="B42" s="0" t="n">
        <v>19493210.0038501</v>
      </c>
      <c r="C42" s="0" t="n">
        <v>18757900.8385392</v>
      </c>
      <c r="D42" s="0" t="n">
        <v>63835288.7011514</v>
      </c>
      <c r="E42" s="0" t="n">
        <v>68330016.214868</v>
      </c>
      <c r="F42" s="0" t="n">
        <v>0</v>
      </c>
      <c r="G42" s="0" t="n">
        <v>424032.721184369</v>
      </c>
      <c r="H42" s="0" t="n">
        <v>241982.680569871</v>
      </c>
      <c r="I42" s="0" t="n">
        <v>98991.0907952308</v>
      </c>
    </row>
    <row r="43" customFormat="false" ht="12.8" hidden="false" customHeight="false" outlineLevel="0" collapsed="false">
      <c r="A43" s="0" t="n">
        <v>90</v>
      </c>
      <c r="B43" s="0" t="n">
        <v>22795458.57017</v>
      </c>
      <c r="C43" s="0" t="n">
        <v>22044994.3053123</v>
      </c>
      <c r="D43" s="0" t="n">
        <v>74642857.482152</v>
      </c>
      <c r="E43" s="0" t="n">
        <v>69348656.3175443</v>
      </c>
      <c r="F43" s="0" t="n">
        <v>11558109.3862574</v>
      </c>
      <c r="G43" s="0" t="n">
        <v>426274.205877541</v>
      </c>
      <c r="H43" s="0" t="n">
        <v>252755.065728155</v>
      </c>
      <c r="I43" s="0" t="n">
        <v>102049.990360082</v>
      </c>
    </row>
    <row r="44" customFormat="false" ht="12.8" hidden="false" customHeight="false" outlineLevel="0" collapsed="false">
      <c r="A44" s="0" t="n">
        <v>91</v>
      </c>
      <c r="B44" s="0" t="n">
        <v>19917089.2269768</v>
      </c>
      <c r="C44" s="0" t="n">
        <v>19144366.1987397</v>
      </c>
      <c r="D44" s="0" t="n">
        <v>65187829.1179861</v>
      </c>
      <c r="E44" s="0" t="n">
        <v>69610983.3612892</v>
      </c>
      <c r="F44" s="0" t="n">
        <v>0</v>
      </c>
      <c r="G44" s="0" t="n">
        <v>442465.452212002</v>
      </c>
      <c r="H44" s="0" t="n">
        <v>257348.699542146</v>
      </c>
      <c r="I44" s="0" t="n">
        <v>104155.537832869</v>
      </c>
    </row>
    <row r="45" customFormat="false" ht="12.8" hidden="false" customHeight="false" outlineLevel="0" collapsed="false">
      <c r="A45" s="0" t="n">
        <v>92</v>
      </c>
      <c r="B45" s="0" t="n">
        <v>23075237.9361537</v>
      </c>
      <c r="C45" s="0" t="n">
        <v>22317324.5999902</v>
      </c>
      <c r="D45" s="0" t="n">
        <v>75638001.1016702</v>
      </c>
      <c r="E45" s="0" t="n">
        <v>70103062.0295209</v>
      </c>
      <c r="F45" s="0" t="n">
        <v>11683843.6715868</v>
      </c>
      <c r="G45" s="0" t="n">
        <v>428553.245300177</v>
      </c>
      <c r="H45" s="0" t="n">
        <v>256748.606746826</v>
      </c>
      <c r="I45" s="0" t="n">
        <v>103730.691594966</v>
      </c>
    </row>
    <row r="46" customFormat="false" ht="12.8" hidden="false" customHeight="false" outlineLevel="0" collapsed="false">
      <c r="A46" s="0" t="n">
        <v>93</v>
      </c>
      <c r="B46" s="0" t="n">
        <v>20054803.6408357</v>
      </c>
      <c r="C46" s="0" t="n">
        <v>19291303.9733824</v>
      </c>
      <c r="D46" s="0" t="n">
        <v>65776290.7488592</v>
      </c>
      <c r="E46" s="0" t="n">
        <v>70061261.2046007</v>
      </c>
      <c r="F46" s="0" t="n">
        <v>0</v>
      </c>
      <c r="G46" s="0" t="n">
        <v>428999.887314596</v>
      </c>
      <c r="H46" s="0" t="n">
        <v>260081.325155006</v>
      </c>
      <c r="I46" s="0" t="n">
        <v>106312.078548229</v>
      </c>
    </row>
    <row r="47" customFormat="false" ht="12.8" hidden="false" customHeight="false" outlineLevel="0" collapsed="false">
      <c r="A47" s="0" t="n">
        <v>94</v>
      </c>
      <c r="B47" s="0" t="n">
        <v>23350829.5642346</v>
      </c>
      <c r="C47" s="0" t="n">
        <v>22629382.5373186</v>
      </c>
      <c r="D47" s="0" t="n">
        <v>76784785.2704174</v>
      </c>
      <c r="E47" s="0" t="n">
        <v>71019563.5152175</v>
      </c>
      <c r="F47" s="0" t="n">
        <v>11836593.9192029</v>
      </c>
      <c r="G47" s="0" t="n">
        <v>395433.039685525</v>
      </c>
      <c r="H47" s="0" t="n">
        <v>254087.476984437</v>
      </c>
      <c r="I47" s="0" t="n">
        <v>102752.157494305</v>
      </c>
    </row>
    <row r="48" customFormat="false" ht="12.8" hidden="false" customHeight="false" outlineLevel="0" collapsed="false">
      <c r="A48" s="0" t="n">
        <v>95</v>
      </c>
      <c r="B48" s="0" t="n">
        <v>20347688.1996793</v>
      </c>
      <c r="C48" s="0" t="n">
        <v>19569888.9489061</v>
      </c>
      <c r="D48" s="0" t="n">
        <v>66823319.271049</v>
      </c>
      <c r="E48" s="0" t="n">
        <v>70980869.7034447</v>
      </c>
      <c r="F48" s="0" t="n">
        <v>0</v>
      </c>
      <c r="G48" s="0" t="n">
        <v>451951.751637954</v>
      </c>
      <c r="H48" s="0" t="n">
        <v>254526.229486068</v>
      </c>
      <c r="I48" s="0" t="n">
        <v>101887.528070299</v>
      </c>
    </row>
    <row r="49" customFormat="false" ht="12.8" hidden="false" customHeight="false" outlineLevel="0" collapsed="false">
      <c r="A49" s="0" t="n">
        <v>96</v>
      </c>
      <c r="B49" s="0" t="n">
        <v>23562586.7114624</v>
      </c>
      <c r="C49" s="0" t="n">
        <v>22771123.4969049</v>
      </c>
      <c r="D49" s="0" t="n">
        <v>77324892.0642697</v>
      </c>
      <c r="E49" s="0" t="n">
        <v>71413832.3369104</v>
      </c>
      <c r="F49" s="0" t="n">
        <v>11902305.3894851</v>
      </c>
      <c r="G49" s="0" t="n">
        <v>454266.858160057</v>
      </c>
      <c r="H49" s="0" t="n">
        <v>264196.420923013</v>
      </c>
      <c r="I49" s="0" t="n">
        <v>104285.622106273</v>
      </c>
    </row>
    <row r="50" customFormat="false" ht="12.8" hidden="false" customHeight="false" outlineLevel="0" collapsed="false">
      <c r="A50" s="0" t="n">
        <v>97</v>
      </c>
      <c r="B50" s="0" t="n">
        <v>20744394.1493355</v>
      </c>
      <c r="C50" s="0" t="n">
        <v>19932142.5137715</v>
      </c>
      <c r="D50" s="0" t="n">
        <v>68052571.3578105</v>
      </c>
      <c r="E50" s="0" t="n">
        <v>72193637.2287869</v>
      </c>
      <c r="F50" s="0" t="n">
        <v>0</v>
      </c>
      <c r="G50" s="0" t="n">
        <v>481392.698616875</v>
      </c>
      <c r="H50" s="0" t="n">
        <v>260486.427215218</v>
      </c>
      <c r="I50" s="0" t="n">
        <v>100532.156759836</v>
      </c>
    </row>
    <row r="51" customFormat="false" ht="12.8" hidden="false" customHeight="false" outlineLevel="0" collapsed="false">
      <c r="A51" s="0" t="n">
        <v>98</v>
      </c>
      <c r="B51" s="0" t="n">
        <v>23836765.1259954</v>
      </c>
      <c r="C51" s="0" t="n">
        <v>23027578.4712838</v>
      </c>
      <c r="D51" s="0" t="n">
        <v>78201946.5802215</v>
      </c>
      <c r="E51" s="0" t="n">
        <v>72110190.0953747</v>
      </c>
      <c r="F51" s="0" t="n">
        <v>12018365.0158958</v>
      </c>
      <c r="G51" s="0" t="n">
        <v>464530.660380627</v>
      </c>
      <c r="H51" s="0" t="n">
        <v>271466.544453429</v>
      </c>
      <c r="I51" s="0" t="n">
        <v>104556.356967892</v>
      </c>
    </row>
    <row r="52" customFormat="false" ht="12.8" hidden="false" customHeight="false" outlineLevel="0" collapsed="false">
      <c r="A52" s="0" t="n">
        <v>99</v>
      </c>
      <c r="B52" s="0" t="n">
        <v>20889903.3971501</v>
      </c>
      <c r="C52" s="0" t="n">
        <v>20080970.2492284</v>
      </c>
      <c r="D52" s="0" t="n">
        <v>68635139.0210733</v>
      </c>
      <c r="E52" s="0" t="n">
        <v>72635210.8003601</v>
      </c>
      <c r="F52" s="0" t="n">
        <v>0</v>
      </c>
      <c r="G52" s="0" t="n">
        <v>464436.01132473</v>
      </c>
      <c r="H52" s="0" t="n">
        <v>271749.282003781</v>
      </c>
      <c r="I52" s="0" t="n">
        <v>103925.506561772</v>
      </c>
    </row>
    <row r="53" customFormat="false" ht="12.8" hidden="false" customHeight="false" outlineLevel="0" collapsed="false">
      <c r="A53" s="0" t="n">
        <v>100</v>
      </c>
      <c r="B53" s="0" t="n">
        <v>24075701.1123454</v>
      </c>
      <c r="C53" s="0" t="n">
        <v>23256819.1119891</v>
      </c>
      <c r="D53" s="0" t="n">
        <v>79068517.9394355</v>
      </c>
      <c r="E53" s="0" t="n">
        <v>72750304.612829</v>
      </c>
      <c r="F53" s="0" t="n">
        <v>12125050.7688048</v>
      </c>
      <c r="G53" s="0" t="n">
        <v>476536.327163681</v>
      </c>
      <c r="H53" s="0" t="n">
        <v>269821.950356022</v>
      </c>
      <c r="I53" s="0" t="n">
        <v>103605.318337956</v>
      </c>
    </row>
    <row r="54" customFormat="false" ht="12.8" hidden="false" customHeight="false" outlineLevel="0" collapsed="false">
      <c r="A54" s="0" t="n">
        <v>101</v>
      </c>
      <c r="B54" s="0" t="n">
        <v>21100846.54638</v>
      </c>
      <c r="C54" s="0" t="n">
        <v>20287852.5798875</v>
      </c>
      <c r="D54" s="0" t="n">
        <v>69432609.3074518</v>
      </c>
      <c r="E54" s="0" t="n">
        <v>73272739.2747584</v>
      </c>
      <c r="F54" s="0" t="n">
        <v>0</v>
      </c>
      <c r="G54" s="0" t="n">
        <v>462609.752410597</v>
      </c>
      <c r="H54" s="0" t="n">
        <v>275880.767405055</v>
      </c>
      <c r="I54" s="0" t="n">
        <v>106433.495252669</v>
      </c>
    </row>
    <row r="55" customFormat="false" ht="12.8" hidden="false" customHeight="false" outlineLevel="0" collapsed="false">
      <c r="A55" s="0" t="n">
        <v>102</v>
      </c>
      <c r="B55" s="0" t="n">
        <v>24159747.8870676</v>
      </c>
      <c r="C55" s="0" t="n">
        <v>23318678.9061702</v>
      </c>
      <c r="D55" s="0" t="n">
        <v>79343846.743601</v>
      </c>
      <c r="E55" s="0" t="n">
        <v>72902453.9878457</v>
      </c>
      <c r="F55" s="0" t="n">
        <v>12150408.9979743</v>
      </c>
      <c r="G55" s="0" t="n">
        <v>474004.887203156</v>
      </c>
      <c r="H55" s="0" t="n">
        <v>288046.772272198</v>
      </c>
      <c r="I55" s="0" t="n">
        <v>112881.887745857</v>
      </c>
    </row>
    <row r="56" customFormat="false" ht="12.8" hidden="false" customHeight="false" outlineLevel="0" collapsed="false">
      <c r="A56" s="0" t="n">
        <v>103</v>
      </c>
      <c r="B56" s="0" t="n">
        <v>21375041.5850114</v>
      </c>
      <c r="C56" s="0" t="n">
        <v>20512100.5606833</v>
      </c>
      <c r="D56" s="0" t="n">
        <v>70207648.2330476</v>
      </c>
      <c r="E56" s="0" t="n">
        <v>74060738.9154371</v>
      </c>
      <c r="F56" s="0" t="n">
        <v>0</v>
      </c>
      <c r="G56" s="0" t="n">
        <v>495418.366989347</v>
      </c>
      <c r="H56" s="0" t="n">
        <v>288965.437547129</v>
      </c>
      <c r="I56" s="0" t="n">
        <v>112224.599702279</v>
      </c>
    </row>
    <row r="57" customFormat="false" ht="12.8" hidden="false" customHeight="false" outlineLevel="0" collapsed="false">
      <c r="A57" s="0" t="n">
        <v>104</v>
      </c>
      <c r="B57" s="0" t="n">
        <v>24571678.8909203</v>
      </c>
      <c r="C57" s="0" t="n">
        <v>23713129.0926844</v>
      </c>
      <c r="D57" s="0" t="n">
        <v>80696321.2801562</v>
      </c>
      <c r="E57" s="0" t="n">
        <v>74059170.8187476</v>
      </c>
      <c r="F57" s="0" t="n">
        <v>12343195.1364579</v>
      </c>
      <c r="G57" s="0" t="n">
        <v>496607.353928242</v>
      </c>
      <c r="H57" s="0" t="n">
        <v>285457.549787393</v>
      </c>
      <c r="I57" s="0" t="n">
        <v>109264.13502887</v>
      </c>
    </row>
    <row r="58" customFormat="false" ht="12.8" hidden="false" customHeight="false" outlineLevel="0" collapsed="false">
      <c r="A58" s="0" t="n">
        <v>105</v>
      </c>
      <c r="B58" s="0" t="n">
        <v>21567694.3838257</v>
      </c>
      <c r="C58" s="0" t="n">
        <v>20717272.9331708</v>
      </c>
      <c r="D58" s="0" t="n">
        <v>70939127.5628814</v>
      </c>
      <c r="E58" s="0" t="n">
        <v>74684840.6910727</v>
      </c>
      <c r="F58" s="0" t="n">
        <v>0</v>
      </c>
      <c r="G58" s="0" t="n">
        <v>481480.588018794</v>
      </c>
      <c r="H58" s="0" t="n">
        <v>291559.425774166</v>
      </c>
      <c r="I58" s="0" t="n">
        <v>110544.90980277</v>
      </c>
    </row>
    <row r="59" customFormat="false" ht="12.8" hidden="false" customHeight="false" outlineLevel="0" collapsed="false">
      <c r="A59" s="0" t="n">
        <v>106</v>
      </c>
      <c r="B59" s="0" t="n">
        <v>24818233.0557028</v>
      </c>
      <c r="C59" s="0" t="n">
        <v>23979689.4615321</v>
      </c>
      <c r="D59" s="0" t="n">
        <v>81624811.5019127</v>
      </c>
      <c r="E59" s="0" t="n">
        <v>74784358.8814755</v>
      </c>
      <c r="F59" s="0" t="n">
        <v>12464059.8135792</v>
      </c>
      <c r="G59" s="0" t="n">
        <v>470149.101766711</v>
      </c>
      <c r="H59" s="0" t="n">
        <v>291358.0697209</v>
      </c>
      <c r="I59" s="0" t="n">
        <v>110052.032404504</v>
      </c>
    </row>
    <row r="60" customFormat="false" ht="12.8" hidden="false" customHeight="false" outlineLevel="0" collapsed="false">
      <c r="A60" s="0" t="n">
        <v>107</v>
      </c>
      <c r="B60" s="0" t="n">
        <v>21628096.0934118</v>
      </c>
      <c r="C60" s="0" t="n">
        <v>20759858.9873727</v>
      </c>
      <c r="D60" s="0" t="n">
        <v>71097497.774354</v>
      </c>
      <c r="E60" s="0" t="n">
        <v>74776324.0121682</v>
      </c>
      <c r="F60" s="0" t="n">
        <v>0</v>
      </c>
      <c r="G60" s="0" t="n">
        <v>510145.575238712</v>
      </c>
      <c r="H60" s="0" t="n">
        <v>283774.046324079</v>
      </c>
      <c r="I60" s="0" t="n">
        <v>106167.83496615</v>
      </c>
    </row>
    <row r="61" customFormat="false" ht="12.8" hidden="false" customHeight="false" outlineLevel="0" collapsed="false">
      <c r="A61" s="0" t="n">
        <v>108</v>
      </c>
      <c r="B61" s="0" t="n">
        <v>24892233.1619404</v>
      </c>
      <c r="C61" s="0" t="n">
        <v>24020406.3692412</v>
      </c>
      <c r="D61" s="0" t="n">
        <v>81790535.7210747</v>
      </c>
      <c r="E61" s="0" t="n">
        <v>74906224.4232516</v>
      </c>
      <c r="F61" s="0" t="n">
        <v>12484370.7372086</v>
      </c>
      <c r="G61" s="0" t="n">
        <v>506781.64390795</v>
      </c>
      <c r="H61" s="0" t="n">
        <v>289325.467674293</v>
      </c>
      <c r="I61" s="0" t="n">
        <v>108170.973024147</v>
      </c>
    </row>
    <row r="62" customFormat="false" ht="12.8" hidden="false" customHeight="false" outlineLevel="0" collapsed="false">
      <c r="A62" s="0" t="n">
        <v>109</v>
      </c>
      <c r="B62" s="0" t="n">
        <v>21832558.4391782</v>
      </c>
      <c r="C62" s="0" t="n">
        <v>20940469.7289142</v>
      </c>
      <c r="D62" s="0" t="n">
        <v>71774225.4896052</v>
      </c>
      <c r="E62" s="0" t="n">
        <v>75415610.6055244</v>
      </c>
      <c r="F62" s="0" t="n">
        <v>0</v>
      </c>
      <c r="G62" s="0" t="n">
        <v>519821.04811858</v>
      </c>
      <c r="H62" s="0" t="n">
        <v>294045.06559279</v>
      </c>
      <c r="I62" s="0" t="n">
        <v>111746.566503713</v>
      </c>
    </row>
    <row r="63" customFormat="false" ht="12.8" hidden="false" customHeight="false" outlineLevel="0" collapsed="false">
      <c r="A63" s="0" t="n">
        <v>110</v>
      </c>
      <c r="B63" s="0" t="n">
        <v>25287045.8393758</v>
      </c>
      <c r="C63" s="0" t="n">
        <v>24422207.4027807</v>
      </c>
      <c r="D63" s="0" t="n">
        <v>83237262.4064196</v>
      </c>
      <c r="E63" s="0" t="n">
        <v>76127841.74536</v>
      </c>
      <c r="F63" s="0" t="n">
        <v>12687973.6242267</v>
      </c>
      <c r="G63" s="0" t="n">
        <v>499506.980867171</v>
      </c>
      <c r="H63" s="0" t="n">
        <v>287029.392834728</v>
      </c>
      <c r="I63" s="0" t="n">
        <v>111860.08984732</v>
      </c>
    </row>
    <row r="64" customFormat="false" ht="12.8" hidden="false" customHeight="false" outlineLevel="0" collapsed="false">
      <c r="A64" s="0" t="n">
        <v>111</v>
      </c>
      <c r="B64" s="0" t="n">
        <v>22084164.0345822</v>
      </c>
      <c r="C64" s="0" t="n">
        <v>21249983.2876336</v>
      </c>
      <c r="D64" s="0" t="n">
        <v>72883125.4105195</v>
      </c>
      <c r="E64" s="0" t="n">
        <v>76479592.0382919</v>
      </c>
      <c r="F64" s="0" t="n">
        <v>0</v>
      </c>
      <c r="G64" s="0" t="n">
        <v>463451.135990408</v>
      </c>
      <c r="H64" s="0" t="n">
        <v>290287.586061638</v>
      </c>
      <c r="I64" s="0" t="n">
        <v>114917.178423686</v>
      </c>
    </row>
    <row r="65" customFormat="false" ht="12.8" hidden="false" customHeight="false" outlineLevel="0" collapsed="false">
      <c r="A65" s="0" t="n">
        <v>112</v>
      </c>
      <c r="B65" s="0" t="n">
        <v>25420917.6307116</v>
      </c>
      <c r="C65" s="0" t="n">
        <v>24577100.6919351</v>
      </c>
      <c r="D65" s="0" t="n">
        <v>83754421.9695051</v>
      </c>
      <c r="E65" s="0" t="n">
        <v>76563211.0084958</v>
      </c>
      <c r="F65" s="0" t="n">
        <v>12760535.1680826</v>
      </c>
      <c r="G65" s="0" t="n">
        <v>466480.768183521</v>
      </c>
      <c r="H65" s="0" t="n">
        <v>296037.025521462</v>
      </c>
      <c r="I65" s="0" t="n">
        <v>116141.635816478</v>
      </c>
    </row>
    <row r="66" customFormat="false" ht="12.8" hidden="false" customHeight="false" outlineLevel="0" collapsed="false">
      <c r="A66" s="0" t="n">
        <v>113</v>
      </c>
      <c r="B66" s="0" t="n">
        <v>22238899.0698321</v>
      </c>
      <c r="C66" s="0" t="n">
        <v>21361951.0475568</v>
      </c>
      <c r="D66" s="0" t="n">
        <v>73265607.1635878</v>
      </c>
      <c r="E66" s="0" t="n">
        <v>76840328.5889168</v>
      </c>
      <c r="F66" s="0" t="n">
        <v>0</v>
      </c>
      <c r="G66" s="0" t="n">
        <v>496990.274579474</v>
      </c>
      <c r="H66" s="0" t="n">
        <v>298420.749665622</v>
      </c>
      <c r="I66" s="0" t="n">
        <v>116481.425757424</v>
      </c>
    </row>
    <row r="67" customFormat="false" ht="12.8" hidden="false" customHeight="false" outlineLevel="0" collapsed="false">
      <c r="A67" s="0" t="n">
        <v>114</v>
      </c>
      <c r="B67" s="0" t="n">
        <v>25676762.9195156</v>
      </c>
      <c r="C67" s="0" t="n">
        <v>24789138.6447275</v>
      </c>
      <c r="D67" s="0" t="n">
        <v>84512049.7229632</v>
      </c>
      <c r="E67" s="0" t="n">
        <v>77143620.2199215</v>
      </c>
      <c r="F67" s="0" t="n">
        <v>12857270.0366536</v>
      </c>
      <c r="G67" s="0" t="n">
        <v>510202.207281189</v>
      </c>
      <c r="H67" s="0" t="n">
        <v>297785.920196903</v>
      </c>
      <c r="I67" s="0" t="n">
        <v>113765.924728525</v>
      </c>
    </row>
    <row r="68" customFormat="false" ht="12.8" hidden="false" customHeight="false" outlineLevel="0" collapsed="false">
      <c r="A68" s="0" t="n">
        <v>115</v>
      </c>
      <c r="B68" s="0" t="n">
        <v>22321102.7792853</v>
      </c>
      <c r="C68" s="0" t="n">
        <v>21414083.3176005</v>
      </c>
      <c r="D68" s="0" t="n">
        <v>73459758.1515237</v>
      </c>
      <c r="E68" s="0" t="n">
        <v>76857703.8522072</v>
      </c>
      <c r="F68" s="0" t="n">
        <v>0</v>
      </c>
      <c r="G68" s="0" t="n">
        <v>523221.766420933</v>
      </c>
      <c r="H68" s="0" t="n">
        <v>302589.416160097</v>
      </c>
      <c r="I68" s="0" t="n">
        <v>116011.827291056</v>
      </c>
    </row>
    <row r="69" customFormat="false" ht="12.8" hidden="false" customHeight="false" outlineLevel="0" collapsed="false">
      <c r="A69" s="0" t="n">
        <v>116</v>
      </c>
      <c r="B69" s="0" t="n">
        <v>25757181.4488633</v>
      </c>
      <c r="C69" s="0" t="n">
        <v>24845231.2024615</v>
      </c>
      <c r="D69" s="0" t="n">
        <v>84673953.694782</v>
      </c>
      <c r="E69" s="0" t="n">
        <v>77197514.0595767</v>
      </c>
      <c r="F69" s="0" t="n">
        <v>12866252.3432628</v>
      </c>
      <c r="G69" s="0" t="n">
        <v>523376.926386813</v>
      </c>
      <c r="H69" s="0" t="n">
        <v>306786.443082068</v>
      </c>
      <c r="I69" s="0" t="n">
        <v>116838.395618489</v>
      </c>
    </row>
    <row r="70" customFormat="false" ht="12.8" hidden="false" customHeight="false" outlineLevel="0" collapsed="false">
      <c r="A70" s="0" t="n">
        <v>117</v>
      </c>
      <c r="B70" s="0" t="n">
        <v>22367719.5345257</v>
      </c>
      <c r="C70" s="0" t="n">
        <v>21490397.613115</v>
      </c>
      <c r="D70" s="0" t="n">
        <v>73719175.1660179</v>
      </c>
      <c r="E70" s="0" t="n">
        <v>77078958.4455785</v>
      </c>
      <c r="F70" s="0" t="n">
        <v>0</v>
      </c>
      <c r="G70" s="0" t="n">
        <v>487559.482063005</v>
      </c>
      <c r="H70" s="0" t="n">
        <v>307608.597017156</v>
      </c>
      <c r="I70" s="0" t="n">
        <v>117362.63190076</v>
      </c>
    </row>
    <row r="71" customFormat="false" ht="12.8" hidden="false" customHeight="false" outlineLevel="0" collapsed="false">
      <c r="A71" s="0" t="n">
        <v>118</v>
      </c>
      <c r="B71" s="0" t="n">
        <v>25958131.1833931</v>
      </c>
      <c r="C71" s="0" t="n">
        <v>25081661.0691164</v>
      </c>
      <c r="D71" s="0" t="n">
        <v>85480531.5137396</v>
      </c>
      <c r="E71" s="0" t="n">
        <v>77887673.4132944</v>
      </c>
      <c r="F71" s="0" t="n">
        <v>12981278.9022157</v>
      </c>
      <c r="G71" s="0" t="n">
        <v>472959.904945878</v>
      </c>
      <c r="H71" s="0" t="n">
        <v>318119.812523375</v>
      </c>
      <c r="I71" s="0" t="n">
        <v>121986.281153451</v>
      </c>
    </row>
    <row r="72" customFormat="false" ht="12.8" hidden="false" customHeight="false" outlineLevel="0" collapsed="false">
      <c r="A72" s="0" t="n">
        <v>119</v>
      </c>
      <c r="B72" s="0" t="n">
        <v>22812618.2521434</v>
      </c>
      <c r="C72" s="0" t="n">
        <v>21915798.6355505</v>
      </c>
      <c r="D72" s="0" t="n">
        <v>75153040.7009994</v>
      </c>
      <c r="E72" s="0" t="n">
        <v>78543312.4217456</v>
      </c>
      <c r="F72" s="0" t="n">
        <v>0</v>
      </c>
      <c r="G72" s="0" t="n">
        <v>498786.343413445</v>
      </c>
      <c r="H72" s="0" t="n">
        <v>314757.509424541</v>
      </c>
      <c r="I72" s="0" t="n">
        <v>118965.376792654</v>
      </c>
    </row>
    <row r="73" customFormat="false" ht="12.8" hidden="false" customHeight="false" outlineLevel="0" collapsed="false">
      <c r="A73" s="0" t="n">
        <v>120</v>
      </c>
      <c r="B73" s="0" t="n">
        <v>26295891.5902403</v>
      </c>
      <c r="C73" s="0" t="n">
        <v>25396247.083611</v>
      </c>
      <c r="D73" s="0" t="n">
        <v>86571672.0781405</v>
      </c>
      <c r="E73" s="0" t="n">
        <v>78854665.6915115</v>
      </c>
      <c r="F73" s="0" t="n">
        <v>13142444.2819186</v>
      </c>
      <c r="G73" s="0" t="n">
        <v>505976.617517073</v>
      </c>
      <c r="H73" s="0" t="n">
        <v>310685.095136184</v>
      </c>
      <c r="I73" s="0" t="n">
        <v>118546.848537114</v>
      </c>
    </row>
    <row r="74" customFormat="false" ht="12.8" hidden="false" customHeight="false" outlineLevel="0" collapsed="false">
      <c r="A74" s="0" t="n">
        <v>121</v>
      </c>
      <c r="B74" s="0" t="n">
        <v>22898159.1266089</v>
      </c>
      <c r="C74" s="0" t="n">
        <v>21983910.207409</v>
      </c>
      <c r="D74" s="0" t="n">
        <v>75441052.0950334</v>
      </c>
      <c r="E74" s="0" t="n">
        <v>78776826.3608225</v>
      </c>
      <c r="F74" s="0" t="n">
        <v>0</v>
      </c>
      <c r="G74" s="0" t="n">
        <v>513567.417501479</v>
      </c>
      <c r="H74" s="0" t="n">
        <v>316688.792107046</v>
      </c>
      <c r="I74" s="0" t="n">
        <v>119989.585130568</v>
      </c>
    </row>
    <row r="75" customFormat="false" ht="12.8" hidden="false" customHeight="false" outlineLevel="0" collapsed="false">
      <c r="A75" s="0" t="n">
        <v>122</v>
      </c>
      <c r="B75" s="0" t="n">
        <v>26497520.4667135</v>
      </c>
      <c r="C75" s="0" t="n">
        <v>25572036.9424829</v>
      </c>
      <c r="D75" s="0" t="n">
        <v>87222455.4771388</v>
      </c>
      <c r="E75" s="0" t="n">
        <v>79384246.0889267</v>
      </c>
      <c r="F75" s="0" t="n">
        <v>13230707.6814878</v>
      </c>
      <c r="G75" s="0" t="n">
        <v>534812.39784456</v>
      </c>
      <c r="H75" s="0" t="n">
        <v>308284.686155085</v>
      </c>
      <c r="I75" s="0" t="n">
        <v>117694.914615596</v>
      </c>
    </row>
    <row r="76" customFormat="false" ht="12.8" hidden="false" customHeight="false" outlineLevel="0" collapsed="false">
      <c r="A76" s="0" t="n">
        <v>123</v>
      </c>
      <c r="B76" s="0" t="n">
        <v>23257133.679486</v>
      </c>
      <c r="C76" s="0" t="n">
        <v>22384990.615136</v>
      </c>
      <c r="D76" s="0" t="n">
        <v>76852377.830809</v>
      </c>
      <c r="E76" s="0" t="n">
        <v>80211725.8207258</v>
      </c>
      <c r="F76" s="0" t="n">
        <v>0</v>
      </c>
      <c r="G76" s="0" t="n">
        <v>480392.694094179</v>
      </c>
      <c r="H76" s="0" t="n">
        <v>309451.717899931</v>
      </c>
      <c r="I76" s="0" t="n">
        <v>117569.503365626</v>
      </c>
    </row>
    <row r="77" customFormat="false" ht="12.8" hidden="false" customHeight="false" outlineLevel="0" collapsed="false">
      <c r="A77" s="0" t="n">
        <v>124</v>
      </c>
      <c r="B77" s="0" t="n">
        <v>26917479.3403708</v>
      </c>
      <c r="C77" s="0" t="n">
        <v>26069158.6593787</v>
      </c>
      <c r="D77" s="0" t="n">
        <v>88963012.0624165</v>
      </c>
      <c r="E77" s="0" t="n">
        <v>80927523.0550543</v>
      </c>
      <c r="F77" s="0" t="n">
        <v>13487920.5091757</v>
      </c>
      <c r="G77" s="0" t="n">
        <v>450711.129010387</v>
      </c>
      <c r="H77" s="0" t="n">
        <v>313483.887033452</v>
      </c>
      <c r="I77" s="0" t="n">
        <v>120179.521354658</v>
      </c>
    </row>
    <row r="78" customFormat="false" ht="12.8" hidden="false" customHeight="false" outlineLevel="0" collapsed="false">
      <c r="A78" s="0" t="n">
        <v>125</v>
      </c>
      <c r="B78" s="0" t="n">
        <v>23463748.3499383</v>
      </c>
      <c r="C78" s="0" t="n">
        <v>22561435.5779527</v>
      </c>
      <c r="D78" s="0" t="n">
        <v>77480738.632992</v>
      </c>
      <c r="E78" s="0" t="n">
        <v>80887612.7672406</v>
      </c>
      <c r="F78" s="0" t="n">
        <v>0</v>
      </c>
      <c r="G78" s="0" t="n">
        <v>511619.508413122</v>
      </c>
      <c r="H78" s="0" t="n">
        <v>308629.850282066</v>
      </c>
      <c r="I78" s="0" t="n">
        <v>117233.447557696</v>
      </c>
    </row>
    <row r="79" customFormat="false" ht="12.8" hidden="false" customHeight="false" outlineLevel="0" collapsed="false">
      <c r="A79" s="0" t="n">
        <v>126</v>
      </c>
      <c r="B79" s="0" t="n">
        <v>26877689.718524</v>
      </c>
      <c r="C79" s="0" t="n">
        <v>26025306.651644</v>
      </c>
      <c r="D79" s="0" t="n">
        <v>88825789.2304758</v>
      </c>
      <c r="E79" s="0" t="n">
        <v>80751886.7456782</v>
      </c>
      <c r="F79" s="0" t="n">
        <v>13458647.7909464</v>
      </c>
      <c r="G79" s="0" t="n">
        <v>466510.791783784</v>
      </c>
      <c r="H79" s="0" t="n">
        <v>304066.3408025</v>
      </c>
      <c r="I79" s="0" t="n">
        <v>116865.620419535</v>
      </c>
    </row>
    <row r="80" customFormat="false" ht="12.8" hidden="false" customHeight="false" outlineLevel="0" collapsed="false">
      <c r="A80" s="0" t="n">
        <v>127</v>
      </c>
      <c r="B80" s="0" t="n">
        <v>23411537.2058028</v>
      </c>
      <c r="C80" s="0" t="n">
        <v>22523704.8742255</v>
      </c>
      <c r="D80" s="0" t="n">
        <v>77410159.8560276</v>
      </c>
      <c r="E80" s="0" t="n">
        <v>80643004.3118571</v>
      </c>
      <c r="F80" s="0" t="n">
        <v>0</v>
      </c>
      <c r="G80" s="0" t="n">
        <v>482894.399427861</v>
      </c>
      <c r="H80" s="0" t="n">
        <v>319529.762267299</v>
      </c>
      <c r="I80" s="0" t="n">
        <v>122011.671260234</v>
      </c>
    </row>
    <row r="81" customFormat="false" ht="12.8" hidden="false" customHeight="false" outlineLevel="0" collapsed="false">
      <c r="A81" s="0" t="n">
        <v>128</v>
      </c>
      <c r="B81" s="0" t="n">
        <v>26988144.3716522</v>
      </c>
      <c r="C81" s="0" t="n">
        <v>26068936.6443241</v>
      </c>
      <c r="D81" s="0" t="n">
        <v>89018529.3699894</v>
      </c>
      <c r="E81" s="0" t="n">
        <v>80853651.7812129</v>
      </c>
      <c r="F81" s="0" t="n">
        <v>13475608.6302021</v>
      </c>
      <c r="G81" s="0" t="n">
        <v>516091.259077327</v>
      </c>
      <c r="H81" s="0" t="n">
        <v>317855.487881484</v>
      </c>
      <c r="I81" s="0" t="n">
        <v>121801.40052756</v>
      </c>
    </row>
    <row r="82" customFormat="false" ht="12.8" hidden="false" customHeight="false" outlineLevel="0" collapsed="false">
      <c r="A82" s="0" t="n">
        <v>129</v>
      </c>
      <c r="B82" s="0" t="n">
        <v>23538187.1250808</v>
      </c>
      <c r="C82" s="0" t="n">
        <v>22612062.3933603</v>
      </c>
      <c r="D82" s="0" t="n">
        <v>77721832.1200437</v>
      </c>
      <c r="E82" s="0" t="n">
        <v>80966674.4908921</v>
      </c>
      <c r="F82" s="0" t="n">
        <v>0</v>
      </c>
      <c r="G82" s="0" t="n">
        <v>524005.560792375</v>
      </c>
      <c r="H82" s="0" t="n">
        <v>316925.997705935</v>
      </c>
      <c r="I82" s="0" t="n">
        <v>121704.533174449</v>
      </c>
    </row>
    <row r="83" customFormat="false" ht="12.8" hidden="false" customHeight="false" outlineLevel="0" collapsed="false">
      <c r="A83" s="0" t="n">
        <v>130</v>
      </c>
      <c r="B83" s="0" t="n">
        <v>27164807.2195086</v>
      </c>
      <c r="C83" s="0" t="n">
        <v>26252419.7495747</v>
      </c>
      <c r="D83" s="0" t="n">
        <v>89658694.7917522</v>
      </c>
      <c r="E83" s="0" t="n">
        <v>81376061.6158095</v>
      </c>
      <c r="F83" s="0" t="n">
        <v>13562676.9359682</v>
      </c>
      <c r="G83" s="0" t="n">
        <v>514646.462420788</v>
      </c>
      <c r="H83" s="0" t="n">
        <v>314725.611482465</v>
      </c>
      <c r="I83" s="0" t="n">
        <v>118593.422900914</v>
      </c>
    </row>
    <row r="84" customFormat="false" ht="12.8" hidden="false" customHeight="false" outlineLevel="0" collapsed="false">
      <c r="A84" s="0" t="n">
        <v>131</v>
      </c>
      <c r="B84" s="0" t="n">
        <v>23708893.5066955</v>
      </c>
      <c r="C84" s="0" t="n">
        <v>22761801.2545123</v>
      </c>
      <c r="D84" s="0" t="n">
        <v>78268295.3673958</v>
      </c>
      <c r="E84" s="0" t="n">
        <v>81447959.0563508</v>
      </c>
      <c r="F84" s="0" t="n">
        <v>0</v>
      </c>
      <c r="G84" s="0" t="n">
        <v>547074.558494656</v>
      </c>
      <c r="H84" s="0" t="n">
        <v>315104.966470934</v>
      </c>
      <c r="I84" s="0" t="n">
        <v>121303.89602513</v>
      </c>
    </row>
    <row r="85" customFormat="false" ht="12.8" hidden="false" customHeight="false" outlineLevel="0" collapsed="false">
      <c r="A85" s="0" t="n">
        <v>132</v>
      </c>
      <c r="B85" s="0" t="n">
        <v>27356706.7422669</v>
      </c>
      <c r="C85" s="0" t="n">
        <v>26448174.2320699</v>
      </c>
      <c r="D85" s="0" t="n">
        <v>90350841.9238049</v>
      </c>
      <c r="E85" s="0" t="n">
        <v>82018083.6884942</v>
      </c>
      <c r="F85" s="0" t="n">
        <v>13669680.614749</v>
      </c>
      <c r="G85" s="0" t="n">
        <v>512691.575435521</v>
      </c>
      <c r="H85" s="0" t="n">
        <v>313181.19792983</v>
      </c>
      <c r="I85" s="0" t="n">
        <v>118085.338330983</v>
      </c>
    </row>
    <row r="86" customFormat="false" ht="12.8" hidden="false" customHeight="false" outlineLevel="0" collapsed="false">
      <c r="A86" s="0" t="n">
        <v>133</v>
      </c>
      <c r="B86" s="0" t="n">
        <v>23916138.2302627</v>
      </c>
      <c r="C86" s="0" t="n">
        <v>22993240.4401341</v>
      </c>
      <c r="D86" s="0" t="n">
        <v>79086615.3079286</v>
      </c>
      <c r="E86" s="0" t="n">
        <v>82255582.4177641</v>
      </c>
      <c r="F86" s="0" t="n">
        <v>0</v>
      </c>
      <c r="G86" s="0" t="n">
        <v>524800.214918626</v>
      </c>
      <c r="H86" s="0" t="n">
        <v>315310.485592176</v>
      </c>
      <c r="I86" s="0" t="n">
        <v>118267.270882434</v>
      </c>
    </row>
    <row r="87" customFormat="false" ht="12.8" hidden="false" customHeight="false" outlineLevel="0" collapsed="false">
      <c r="A87" s="0" t="n">
        <v>134</v>
      </c>
      <c r="B87" s="0" t="n">
        <v>27752707.340431</v>
      </c>
      <c r="C87" s="0" t="n">
        <v>26799414.0701806</v>
      </c>
      <c r="D87" s="0" t="n">
        <v>91601449.2950297</v>
      </c>
      <c r="E87" s="0" t="n">
        <v>83070862.1505551</v>
      </c>
      <c r="F87" s="0" t="n">
        <v>13845143.6917592</v>
      </c>
      <c r="G87" s="0" t="n">
        <v>549041.220410991</v>
      </c>
      <c r="H87" s="0" t="n">
        <v>321760.373843338</v>
      </c>
      <c r="I87" s="0" t="n">
        <v>117845.251422868</v>
      </c>
    </row>
    <row r="88" customFormat="false" ht="12.8" hidden="false" customHeight="false" outlineLevel="0" collapsed="false">
      <c r="A88" s="0" t="n">
        <v>135</v>
      </c>
      <c r="B88" s="0" t="n">
        <v>24028057.18998</v>
      </c>
      <c r="C88" s="0" t="n">
        <v>23050714.148944</v>
      </c>
      <c r="D88" s="0" t="n">
        <v>79344641.1116038</v>
      </c>
      <c r="E88" s="0" t="n">
        <v>82442093.853772</v>
      </c>
      <c r="F88" s="0" t="n">
        <v>0</v>
      </c>
      <c r="G88" s="0" t="n">
        <v>567960.287040791</v>
      </c>
      <c r="H88" s="0" t="n">
        <v>325234.674717563</v>
      </c>
      <c r="I88" s="0" t="n">
        <v>120211.541825227</v>
      </c>
    </row>
    <row r="89" customFormat="false" ht="12.8" hidden="false" customHeight="false" outlineLevel="0" collapsed="false">
      <c r="A89" s="0" t="n">
        <v>136</v>
      </c>
      <c r="B89" s="0" t="n">
        <v>27694406.1227689</v>
      </c>
      <c r="C89" s="0" t="n">
        <v>26749278.5232285</v>
      </c>
      <c r="D89" s="0" t="n">
        <v>91470561.6489771</v>
      </c>
      <c r="E89" s="0" t="n">
        <v>82925080.9438049</v>
      </c>
      <c r="F89" s="0" t="n">
        <v>13820846.8239675</v>
      </c>
      <c r="G89" s="0" t="n">
        <v>538766.814109704</v>
      </c>
      <c r="H89" s="0" t="n">
        <v>320043.551971533</v>
      </c>
      <c r="I89" s="0" t="n">
        <v>123310.333512993</v>
      </c>
    </row>
    <row r="90" customFormat="false" ht="12.8" hidden="false" customHeight="false" outlineLevel="0" collapsed="false">
      <c r="A90" s="0" t="n">
        <v>137</v>
      </c>
      <c r="B90" s="0" t="n">
        <v>24109200.0069002</v>
      </c>
      <c r="C90" s="0" t="n">
        <v>23170362.2653472</v>
      </c>
      <c r="D90" s="0" t="n">
        <v>79752042.8272401</v>
      </c>
      <c r="E90" s="0" t="n">
        <v>82866827.6839348</v>
      </c>
      <c r="F90" s="0" t="n">
        <v>0</v>
      </c>
      <c r="G90" s="0" t="n">
        <v>542047.308204999</v>
      </c>
      <c r="H90" s="0" t="n">
        <v>312535.587495791</v>
      </c>
      <c r="I90" s="0" t="n">
        <v>120364.065503198</v>
      </c>
    </row>
    <row r="91" customFormat="false" ht="12.8" hidden="false" customHeight="false" outlineLevel="0" collapsed="false">
      <c r="A91" s="0" t="n">
        <v>138</v>
      </c>
      <c r="B91" s="0" t="n">
        <v>27876583.6359848</v>
      </c>
      <c r="C91" s="0" t="n">
        <v>26895966.5399156</v>
      </c>
      <c r="D91" s="0" t="n">
        <v>91974281.0884784</v>
      </c>
      <c r="E91" s="0" t="n">
        <v>83366961.5805214</v>
      </c>
      <c r="F91" s="0" t="n">
        <v>13894493.5967536</v>
      </c>
      <c r="G91" s="0" t="n">
        <v>585593.380496981</v>
      </c>
      <c r="H91" s="0" t="n">
        <v>313182.642012704</v>
      </c>
      <c r="I91" s="0" t="n">
        <v>116915.819370701</v>
      </c>
    </row>
    <row r="92" customFormat="false" ht="12.8" hidden="false" customHeight="false" outlineLevel="0" collapsed="false">
      <c r="A92" s="0" t="n">
        <v>139</v>
      </c>
      <c r="B92" s="0" t="n">
        <v>24313173.5793357</v>
      </c>
      <c r="C92" s="0" t="n">
        <v>23336814.3199354</v>
      </c>
      <c r="D92" s="0" t="n">
        <v>80340131.0917351</v>
      </c>
      <c r="E92" s="0" t="n">
        <v>83437938.8207547</v>
      </c>
      <c r="F92" s="0" t="n">
        <v>0</v>
      </c>
      <c r="G92" s="0" t="n">
        <v>560800.814935394</v>
      </c>
      <c r="H92" s="0" t="n">
        <v>326861.077282905</v>
      </c>
      <c r="I92" s="0" t="n">
        <v>126710.524545708</v>
      </c>
    </row>
    <row r="93" customFormat="false" ht="12.8" hidden="false" customHeight="false" outlineLevel="0" collapsed="false">
      <c r="A93" s="0" t="n">
        <v>140</v>
      </c>
      <c r="B93" s="0" t="n">
        <v>27725820.2813054</v>
      </c>
      <c r="C93" s="0" t="n">
        <v>26763055.0781717</v>
      </c>
      <c r="D93" s="0" t="n">
        <v>91545857.4951805</v>
      </c>
      <c r="E93" s="0" t="n">
        <v>82927013.1690969</v>
      </c>
      <c r="F93" s="0" t="n">
        <v>13821168.8615162</v>
      </c>
      <c r="G93" s="0" t="n">
        <v>537257.166347627</v>
      </c>
      <c r="H93" s="0" t="n">
        <v>334537.720462703</v>
      </c>
      <c r="I93" s="0" t="n">
        <v>129957.594747597</v>
      </c>
    </row>
    <row r="94" customFormat="false" ht="12.8" hidden="false" customHeight="false" outlineLevel="0" collapsed="false">
      <c r="A94" s="0" t="n">
        <v>141</v>
      </c>
      <c r="B94" s="0" t="n">
        <v>24307607.9404068</v>
      </c>
      <c r="C94" s="0" t="n">
        <v>23343378.4300679</v>
      </c>
      <c r="D94" s="0" t="n">
        <v>80386908.5994078</v>
      </c>
      <c r="E94" s="0" t="n">
        <v>83452202.0752156</v>
      </c>
      <c r="F94" s="0" t="n">
        <v>0</v>
      </c>
      <c r="G94" s="0" t="n">
        <v>556754.792641165</v>
      </c>
      <c r="H94" s="0" t="n">
        <v>321059.534348233</v>
      </c>
      <c r="I94" s="0" t="n">
        <v>123450.261927759</v>
      </c>
    </row>
    <row r="95" customFormat="false" ht="12.8" hidden="false" customHeight="false" outlineLevel="0" collapsed="false">
      <c r="A95" s="0" t="n">
        <v>142</v>
      </c>
      <c r="B95" s="0" t="n">
        <v>28086033.1720128</v>
      </c>
      <c r="C95" s="0" t="n">
        <v>27065147.6667515</v>
      </c>
      <c r="D95" s="0" t="n">
        <v>92633575.7171728</v>
      </c>
      <c r="E95" s="0" t="n">
        <v>83806338.3119689</v>
      </c>
      <c r="F95" s="0" t="n">
        <v>13967723.0519948</v>
      </c>
      <c r="G95" s="0" t="n">
        <v>601850.153091703</v>
      </c>
      <c r="H95" s="0" t="n">
        <v>330636.535940388</v>
      </c>
      <c r="I95" s="0" t="n">
        <v>126284.023184672</v>
      </c>
    </row>
    <row r="96" customFormat="false" ht="12.8" hidden="false" customHeight="false" outlineLevel="0" collapsed="false">
      <c r="A96" s="0" t="n">
        <v>143</v>
      </c>
      <c r="B96" s="0" t="n">
        <v>24413139.6683062</v>
      </c>
      <c r="C96" s="0" t="n">
        <v>23413546.2124958</v>
      </c>
      <c r="D96" s="0" t="n">
        <v>80688594.5226905</v>
      </c>
      <c r="E96" s="0" t="n">
        <v>83616102.1535161</v>
      </c>
      <c r="F96" s="0" t="n">
        <v>0</v>
      </c>
      <c r="G96" s="0" t="n">
        <v>580511.348072485</v>
      </c>
      <c r="H96" s="0" t="n">
        <v>331358.100505798</v>
      </c>
      <c r="I96" s="0" t="n">
        <v>125320.01033154</v>
      </c>
    </row>
    <row r="97" customFormat="false" ht="12.8" hidden="false" customHeight="false" outlineLevel="0" collapsed="false">
      <c r="A97" s="0" t="n">
        <v>144</v>
      </c>
      <c r="B97" s="0" t="n">
        <v>28150696.4299957</v>
      </c>
      <c r="C97" s="0" t="n">
        <v>27166099.711282</v>
      </c>
      <c r="D97" s="0" t="n">
        <v>92965487.7180748</v>
      </c>
      <c r="E97" s="0" t="n">
        <v>84071088.508237</v>
      </c>
      <c r="F97" s="0" t="n">
        <v>14011848.0847062</v>
      </c>
      <c r="G97" s="0" t="n">
        <v>570732.552876636</v>
      </c>
      <c r="H97" s="0" t="n">
        <v>327033.353994512</v>
      </c>
      <c r="I97" s="0" t="n">
        <v>124044.016917881</v>
      </c>
    </row>
    <row r="98" customFormat="false" ht="12.8" hidden="false" customHeight="false" outlineLevel="0" collapsed="false">
      <c r="A98" s="0" t="n">
        <v>145</v>
      </c>
      <c r="B98" s="0" t="n">
        <v>24711019.603324</v>
      </c>
      <c r="C98" s="0" t="n">
        <v>23742882.5470871</v>
      </c>
      <c r="D98" s="0" t="n">
        <v>81793466.6581661</v>
      </c>
      <c r="E98" s="0" t="n">
        <v>84750607.5861479</v>
      </c>
      <c r="F98" s="0" t="n">
        <v>0</v>
      </c>
      <c r="G98" s="0" t="n">
        <v>553943.521549656</v>
      </c>
      <c r="H98" s="0" t="n">
        <v>326822.996020308</v>
      </c>
      <c r="I98" s="0" t="n">
        <v>124815.055238613</v>
      </c>
    </row>
    <row r="99" customFormat="false" ht="12.8" hidden="false" customHeight="false" outlineLevel="0" collapsed="false">
      <c r="A99" s="0" t="n">
        <v>146</v>
      </c>
      <c r="B99" s="0" t="n">
        <v>28508037.6868605</v>
      </c>
      <c r="C99" s="0" t="n">
        <v>27532920.4402446</v>
      </c>
      <c r="D99" s="0" t="n">
        <v>94218017.5756299</v>
      </c>
      <c r="E99" s="0" t="n">
        <v>85191845.3770584</v>
      </c>
      <c r="F99" s="0" t="n">
        <v>14198640.8961764</v>
      </c>
      <c r="G99" s="0" t="n">
        <v>562221.612702691</v>
      </c>
      <c r="H99" s="0" t="n">
        <v>325777.724749282</v>
      </c>
      <c r="I99" s="0" t="n">
        <v>124454.155948397</v>
      </c>
    </row>
    <row r="100" customFormat="false" ht="12.8" hidden="false" customHeight="false" outlineLevel="0" collapsed="false">
      <c r="A100" s="0" t="n">
        <v>147</v>
      </c>
      <c r="B100" s="0" t="n">
        <v>24968029.2663698</v>
      </c>
      <c r="C100" s="0" t="n">
        <v>24046259.6264829</v>
      </c>
      <c r="D100" s="0" t="n">
        <v>82859004.4172138</v>
      </c>
      <c r="E100" s="0" t="n">
        <v>85868249.4075746</v>
      </c>
      <c r="F100" s="0" t="n">
        <v>0</v>
      </c>
      <c r="G100" s="0" t="n">
        <v>515629.034119497</v>
      </c>
      <c r="H100" s="0" t="n">
        <v>321386.151433845</v>
      </c>
      <c r="I100" s="0" t="n">
        <v>121077.791905038</v>
      </c>
    </row>
    <row r="101" customFormat="false" ht="12.8" hidden="false" customHeight="false" outlineLevel="0" collapsed="false">
      <c r="A101" s="0" t="n">
        <v>148</v>
      </c>
      <c r="B101" s="0" t="n">
        <v>28801607.7588004</v>
      </c>
      <c r="C101" s="0" t="n">
        <v>27853169.2888293</v>
      </c>
      <c r="D101" s="0" t="n">
        <v>95374127.2226471</v>
      </c>
      <c r="E101" s="0" t="n">
        <v>86173230.141343</v>
      </c>
      <c r="F101" s="0" t="n">
        <v>14362205.0235572</v>
      </c>
      <c r="G101" s="0" t="n">
        <v>530623.269052269</v>
      </c>
      <c r="H101" s="0" t="n">
        <v>330079.125411678</v>
      </c>
      <c r="I101" s="0" t="n">
        <v>125337.250724419</v>
      </c>
    </row>
    <row r="102" customFormat="false" ht="12.8" hidden="false" customHeight="false" outlineLevel="0" collapsed="false">
      <c r="A102" s="0" t="n">
        <v>149</v>
      </c>
      <c r="B102" s="0" t="n">
        <v>25203207.8987779</v>
      </c>
      <c r="C102" s="0" t="n">
        <v>24246111.6175922</v>
      </c>
      <c r="D102" s="0" t="n">
        <v>83619042.7931979</v>
      </c>
      <c r="E102" s="0" t="n">
        <v>86551000.825855</v>
      </c>
      <c r="F102" s="0" t="n">
        <v>0</v>
      </c>
      <c r="G102" s="0" t="n">
        <v>539012.655711589</v>
      </c>
      <c r="H102" s="0" t="n">
        <v>330411.417927377</v>
      </c>
      <c r="I102" s="0" t="n">
        <v>125246.010781129</v>
      </c>
    </row>
    <row r="103" customFormat="false" ht="12.8" hidden="false" customHeight="false" outlineLevel="0" collapsed="false">
      <c r="A103" s="0" t="n">
        <v>150</v>
      </c>
      <c r="B103" s="0" t="n">
        <v>29053616.3142554</v>
      </c>
      <c r="C103" s="0" t="n">
        <v>28054495.981004</v>
      </c>
      <c r="D103" s="0" t="n">
        <v>96109191.602791</v>
      </c>
      <c r="E103" s="0" t="n">
        <v>86805412.6390944</v>
      </c>
      <c r="F103" s="0" t="n">
        <v>14467568.7731824</v>
      </c>
      <c r="G103" s="0" t="n">
        <v>581782.926575468</v>
      </c>
      <c r="H103" s="0" t="n">
        <v>328370.861127043</v>
      </c>
      <c r="I103" s="0" t="n">
        <v>127095.065069788</v>
      </c>
    </row>
    <row r="104" customFormat="false" ht="12.8" hidden="false" customHeight="false" outlineLevel="0" collapsed="false">
      <c r="A104" s="0" t="n">
        <v>151</v>
      </c>
      <c r="B104" s="0" t="n">
        <v>25291706.5133107</v>
      </c>
      <c r="C104" s="0" t="n">
        <v>24293052.4180029</v>
      </c>
      <c r="D104" s="0" t="n">
        <v>83785343.4722625</v>
      </c>
      <c r="E104" s="0" t="n">
        <v>86714774.1645364</v>
      </c>
      <c r="F104" s="0" t="n">
        <v>0</v>
      </c>
      <c r="G104" s="0" t="n">
        <v>576602.950401348</v>
      </c>
      <c r="H104" s="0" t="n">
        <v>332945.077287807</v>
      </c>
      <c r="I104" s="0" t="n">
        <v>127294.382312343</v>
      </c>
    </row>
    <row r="105" customFormat="false" ht="12.8" hidden="false" customHeight="false" outlineLevel="0" collapsed="false">
      <c r="A105" s="0" t="n">
        <v>152</v>
      </c>
      <c r="B105" s="0" t="n">
        <v>29243694.4645746</v>
      </c>
      <c r="C105" s="0" t="n">
        <v>28248803.1310117</v>
      </c>
      <c r="D105" s="0" t="n">
        <v>96758471.4592122</v>
      </c>
      <c r="E105" s="0" t="n">
        <v>87362681.8317357</v>
      </c>
      <c r="F105" s="0" t="n">
        <v>14560446.9719559</v>
      </c>
      <c r="G105" s="0" t="n">
        <v>561882.305693066</v>
      </c>
      <c r="H105" s="0" t="n">
        <v>341172.850233956</v>
      </c>
      <c r="I105" s="0" t="n">
        <v>131194.539479762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18377075.255703</v>
      </c>
      <c r="C23" s="0" t="n">
        <v>17768088.2300223</v>
      </c>
      <c r="D23" s="0" t="n">
        <v>58302006.9408318</v>
      </c>
      <c r="E23" s="0" t="n">
        <v>58705837.4262466</v>
      </c>
      <c r="F23" s="0" t="n">
        <v>9784306.23770777</v>
      </c>
      <c r="G23" s="0" t="n">
        <v>352387.820166766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15775021.9172388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325907.933627514</v>
      </c>
      <c r="H24" s="0" t="n">
        <v>195470.481655669</v>
      </c>
      <c r="I24" s="0" t="n">
        <v>82597.8515484315</v>
      </c>
    </row>
    <row r="25" customFormat="false" ht="12.8" hidden="false" customHeight="false" outlineLevel="0" collapsed="false">
      <c r="A25" s="0" t="n">
        <v>72</v>
      </c>
      <c r="B25" s="0" t="n">
        <v>18919348.4659527</v>
      </c>
      <c r="C25" s="0" t="n">
        <v>18334048.8898737</v>
      </c>
      <c r="D25" s="0" t="n">
        <v>60532586.8738812</v>
      </c>
      <c r="E25" s="0" t="n">
        <v>60016716.8628493</v>
      </c>
      <c r="F25" s="0" t="n">
        <v>10002786.1438082</v>
      </c>
      <c r="G25" s="0" t="n">
        <v>331025.734102741</v>
      </c>
      <c r="H25" s="0" t="n">
        <v>193529.312526747</v>
      </c>
      <c r="I25" s="0" t="n">
        <v>86777.8992136616</v>
      </c>
    </row>
    <row r="26" customFormat="false" ht="12.8" hidden="false" customHeight="false" outlineLevel="0" collapsed="false">
      <c r="A26" s="0" t="n">
        <v>73</v>
      </c>
      <c r="B26" s="0" t="n">
        <v>16709532.5897702</v>
      </c>
      <c r="C26" s="0" t="n">
        <v>16138589.7672404</v>
      </c>
      <c r="D26" s="0" t="n">
        <v>53555627.9517135</v>
      </c>
      <c r="E26" s="0" t="n">
        <v>61190516.438845</v>
      </c>
      <c r="F26" s="0" t="n">
        <v>0</v>
      </c>
      <c r="G26" s="0" t="n">
        <v>313086.091790734</v>
      </c>
      <c r="H26" s="0" t="n">
        <v>191894.55083882</v>
      </c>
      <c r="I26" s="0" t="n">
        <v>94231.6855718967</v>
      </c>
    </row>
    <row r="27" customFormat="false" ht="12.8" hidden="false" customHeight="false" outlineLevel="0" collapsed="false">
      <c r="A27" s="0" t="n">
        <v>74</v>
      </c>
      <c r="B27" s="0" t="n">
        <v>19834627.7426881</v>
      </c>
      <c r="C27" s="0" t="n">
        <v>19254598.6347559</v>
      </c>
      <c r="D27" s="0" t="n">
        <v>63967246.1466352</v>
      </c>
      <c r="E27" s="0" t="n">
        <v>62523156.804705</v>
      </c>
      <c r="F27" s="0" t="n">
        <v>10420526.1341175</v>
      </c>
      <c r="G27" s="0" t="n">
        <v>315510.607454747</v>
      </c>
      <c r="H27" s="0" t="n">
        <v>195961.358587574</v>
      </c>
      <c r="I27" s="0" t="n">
        <v>97938.7741283919</v>
      </c>
    </row>
    <row r="28" customFormat="false" ht="12.8" hidden="false" customHeight="false" outlineLevel="0" collapsed="false">
      <c r="A28" s="0" t="n">
        <v>75</v>
      </c>
      <c r="B28" s="0" t="n">
        <v>17854384.7965126</v>
      </c>
      <c r="C28" s="0" t="n">
        <v>17267090.2334854</v>
      </c>
      <c r="D28" s="0" t="n">
        <v>57661891.3882005</v>
      </c>
      <c r="E28" s="0" t="n">
        <v>64873228.2079144</v>
      </c>
      <c r="F28" s="0" t="n">
        <v>0</v>
      </c>
      <c r="G28" s="0" t="n">
        <v>306275.751637341</v>
      </c>
      <c r="H28" s="0" t="n">
        <v>207912.123593519</v>
      </c>
      <c r="I28" s="0" t="n">
        <v>104438.125423359</v>
      </c>
    </row>
    <row r="29" customFormat="false" ht="12.8" hidden="false" customHeight="false" outlineLevel="0" collapsed="false">
      <c r="A29" s="0" t="n">
        <v>76</v>
      </c>
      <c r="B29" s="0" t="n">
        <v>21389720.8971657</v>
      </c>
      <c r="C29" s="0" t="n">
        <v>20769335.7668661</v>
      </c>
      <c r="D29" s="0" t="n">
        <v>69361176.3134919</v>
      </c>
      <c r="E29" s="0" t="n">
        <v>66945536.1652689</v>
      </c>
      <c r="F29" s="0" t="n">
        <v>11157589.3608782</v>
      </c>
      <c r="G29" s="0" t="n">
        <v>336579.528124454</v>
      </c>
      <c r="H29" s="0" t="n">
        <v>210652.699071059</v>
      </c>
      <c r="I29" s="0" t="n">
        <v>104504.147291599</v>
      </c>
    </row>
    <row r="30" customFormat="false" ht="12.8" hidden="false" customHeight="false" outlineLevel="0" collapsed="false">
      <c r="A30" s="0" t="n">
        <v>77</v>
      </c>
      <c r="B30" s="0" t="n">
        <v>18924756.4685297</v>
      </c>
      <c r="C30" s="0" t="n">
        <v>18302901.2776115</v>
      </c>
      <c r="D30" s="0" t="n">
        <v>61425984.8755472</v>
      </c>
      <c r="E30" s="0" t="n">
        <v>68291453.2329412</v>
      </c>
      <c r="F30" s="0" t="n">
        <v>0</v>
      </c>
      <c r="G30" s="0" t="n">
        <v>324825.339900702</v>
      </c>
      <c r="H30" s="0" t="n">
        <v>220714.548633857</v>
      </c>
      <c r="I30" s="0" t="n">
        <v>109021.860548015</v>
      </c>
    </row>
    <row r="31" customFormat="false" ht="12.8" hidden="false" customHeight="false" outlineLevel="0" collapsed="false">
      <c r="A31" s="0" t="n">
        <v>78</v>
      </c>
      <c r="B31" s="0" t="n">
        <v>22693466.2016397</v>
      </c>
      <c r="C31" s="0" t="n">
        <v>22035816.4281235</v>
      </c>
      <c r="D31" s="0" t="n">
        <v>73880359.5553613</v>
      </c>
      <c r="E31" s="0" t="n">
        <v>70650150.8364371</v>
      </c>
      <c r="F31" s="0" t="n">
        <v>11775025.1394062</v>
      </c>
      <c r="G31" s="0" t="n">
        <v>350813.313546273</v>
      </c>
      <c r="H31" s="0" t="n">
        <v>229809.352000867</v>
      </c>
      <c r="I31" s="0" t="n">
        <v>110038.725669982</v>
      </c>
    </row>
    <row r="32" customFormat="false" ht="12.8" hidden="false" customHeight="false" outlineLevel="0" collapsed="false">
      <c r="A32" s="0" t="n">
        <v>79</v>
      </c>
      <c r="B32" s="0" t="n">
        <v>20007450.5255192</v>
      </c>
      <c r="C32" s="0" t="n">
        <v>19338909.7461666</v>
      </c>
      <c r="D32" s="0" t="n">
        <v>65154088.1306625</v>
      </c>
      <c r="E32" s="0" t="n">
        <v>71702038.6901953</v>
      </c>
      <c r="F32" s="0" t="n">
        <v>0</v>
      </c>
      <c r="G32" s="0" t="n">
        <v>359096.492948189</v>
      </c>
      <c r="H32" s="0" t="n">
        <v>231786.982254023</v>
      </c>
      <c r="I32" s="0" t="n">
        <v>110939.005929219</v>
      </c>
    </row>
    <row r="33" customFormat="false" ht="12.8" hidden="false" customHeight="false" outlineLevel="0" collapsed="false">
      <c r="A33" s="0" t="n">
        <v>80</v>
      </c>
      <c r="B33" s="0" t="n">
        <v>23593869.6808333</v>
      </c>
      <c r="C33" s="0" t="n">
        <v>22887541.6608932</v>
      </c>
      <c r="D33" s="0" t="n">
        <v>76911747.9144952</v>
      </c>
      <c r="E33" s="0" t="n">
        <v>73012507.1738315</v>
      </c>
      <c r="F33" s="0" t="n">
        <v>12168751.1956386</v>
      </c>
      <c r="G33" s="0" t="n">
        <v>391887.295876308</v>
      </c>
      <c r="H33" s="0" t="n">
        <v>236956.882644883</v>
      </c>
      <c r="I33" s="0" t="n">
        <v>110691.202026969</v>
      </c>
    </row>
    <row r="34" customFormat="false" ht="12.8" hidden="false" customHeight="false" outlineLevel="0" collapsed="false">
      <c r="A34" s="0" t="n">
        <v>81</v>
      </c>
      <c r="B34" s="0" t="n">
        <v>20762368.7158147</v>
      </c>
      <c r="C34" s="0" t="n">
        <v>20058966.1971287</v>
      </c>
      <c r="D34" s="0" t="n">
        <v>67767060.0527691</v>
      </c>
      <c r="E34" s="0" t="n">
        <v>74030269.5860327</v>
      </c>
      <c r="F34" s="0" t="n">
        <v>0</v>
      </c>
      <c r="G34" s="0" t="n">
        <v>381923.847060122</v>
      </c>
      <c r="H34" s="0" t="n">
        <v>243879.745235264</v>
      </c>
      <c r="I34" s="0" t="n">
        <v>110855.609129363</v>
      </c>
    </row>
    <row r="35" customFormat="false" ht="12.8" hidden="false" customHeight="false" outlineLevel="0" collapsed="false">
      <c r="A35" s="0" t="n">
        <v>82</v>
      </c>
      <c r="B35" s="0" t="n">
        <v>24258869.6221161</v>
      </c>
      <c r="C35" s="0" t="n">
        <v>23538612.6135924</v>
      </c>
      <c r="D35" s="0" t="n">
        <v>79248345.1311147</v>
      </c>
      <c r="E35" s="0" t="n">
        <v>74780863.5075514</v>
      </c>
      <c r="F35" s="0" t="n">
        <v>12463477.2512586</v>
      </c>
      <c r="G35" s="0" t="n">
        <v>404914.491506286</v>
      </c>
      <c r="H35" s="0" t="n">
        <v>240550.937491083</v>
      </c>
      <c r="I35" s="0" t="n">
        <v>106845.113608997</v>
      </c>
    </row>
    <row r="36" customFormat="false" ht="12.8" hidden="false" customHeight="false" outlineLevel="0" collapsed="false">
      <c r="A36" s="0" t="n">
        <v>83</v>
      </c>
      <c r="B36" s="0" t="n">
        <v>21244311.0263459</v>
      </c>
      <c r="C36" s="0" t="n">
        <v>20506007.32466</v>
      </c>
      <c r="D36" s="0" t="n">
        <v>69390550.0515873</v>
      </c>
      <c r="E36" s="0" t="n">
        <v>75314196.3805401</v>
      </c>
      <c r="F36" s="0" t="n">
        <v>0</v>
      </c>
      <c r="G36" s="0" t="n">
        <v>408235.144333851</v>
      </c>
      <c r="H36" s="0" t="n">
        <v>252219.453486616</v>
      </c>
      <c r="I36" s="0" t="n">
        <v>111213.005521983</v>
      </c>
    </row>
    <row r="37" customFormat="false" ht="12.8" hidden="false" customHeight="false" outlineLevel="0" collapsed="false">
      <c r="A37" s="0" t="n">
        <v>84</v>
      </c>
      <c r="B37" s="0" t="n">
        <v>24803079.175769</v>
      </c>
      <c r="C37" s="0" t="n">
        <v>24056371.2449065</v>
      </c>
      <c r="D37" s="0" t="n">
        <v>81116081.493256</v>
      </c>
      <c r="E37" s="0" t="n">
        <v>76218043.114539</v>
      </c>
      <c r="F37" s="0" t="n">
        <v>12703007.1857565</v>
      </c>
      <c r="G37" s="0" t="n">
        <v>420591.473220318</v>
      </c>
      <c r="H37" s="0" t="n">
        <v>249020.967981147</v>
      </c>
      <c r="I37" s="0" t="n">
        <v>110136.413801429</v>
      </c>
    </row>
    <row r="38" customFormat="false" ht="12.8" hidden="false" customHeight="false" outlineLevel="0" collapsed="false">
      <c r="A38" s="0" t="n">
        <v>85</v>
      </c>
      <c r="B38" s="0" t="n">
        <v>21700347.9892866</v>
      </c>
      <c r="C38" s="0" t="n">
        <v>20953071.6259826</v>
      </c>
      <c r="D38" s="0" t="n">
        <v>71040143.4115334</v>
      </c>
      <c r="E38" s="0" t="n">
        <v>76801555.2138595</v>
      </c>
      <c r="F38" s="0" t="n">
        <v>0</v>
      </c>
      <c r="G38" s="0" t="n">
        <v>418510.68190953</v>
      </c>
      <c r="H38" s="0" t="n">
        <v>253399.339562876</v>
      </c>
      <c r="I38" s="0" t="n">
        <v>107666.202616465</v>
      </c>
    </row>
    <row r="39" customFormat="false" ht="12.8" hidden="false" customHeight="false" outlineLevel="0" collapsed="false">
      <c r="A39" s="0" t="n">
        <v>86</v>
      </c>
      <c r="B39" s="0" t="n">
        <v>25279552.1270808</v>
      </c>
      <c r="C39" s="0" t="n">
        <v>24478898.3458281</v>
      </c>
      <c r="D39" s="0" t="n">
        <v>82698151.863262</v>
      </c>
      <c r="E39" s="0" t="n">
        <v>77423107.7103397</v>
      </c>
      <c r="F39" s="0" t="n">
        <v>12903851.2850566</v>
      </c>
      <c r="G39" s="0" t="n">
        <v>463562.470682585</v>
      </c>
      <c r="H39" s="0" t="n">
        <v>260745.865983639</v>
      </c>
      <c r="I39" s="0" t="n">
        <v>109064.920837839</v>
      </c>
    </row>
    <row r="40" customFormat="false" ht="12.8" hidden="false" customHeight="false" outlineLevel="0" collapsed="false">
      <c r="A40" s="0" t="n">
        <v>87</v>
      </c>
      <c r="B40" s="0" t="n">
        <v>22146197.4096353</v>
      </c>
      <c r="C40" s="0" t="n">
        <v>21355817.674764</v>
      </c>
      <c r="D40" s="0" t="n">
        <v>72557951.5937558</v>
      </c>
      <c r="E40" s="0" t="n">
        <v>78095341.5558837</v>
      </c>
      <c r="F40" s="0" t="n">
        <v>0</v>
      </c>
      <c r="G40" s="0" t="n">
        <v>448589.842430969</v>
      </c>
      <c r="H40" s="0" t="n">
        <v>263046.454922453</v>
      </c>
      <c r="I40" s="0" t="n">
        <v>112490.625025617</v>
      </c>
    </row>
    <row r="41" customFormat="false" ht="12.8" hidden="false" customHeight="false" outlineLevel="0" collapsed="false">
      <c r="A41" s="0" t="n">
        <v>88</v>
      </c>
      <c r="B41" s="0" t="n">
        <v>25839606.2455321</v>
      </c>
      <c r="C41" s="0" t="n">
        <v>25043725.2002441</v>
      </c>
      <c r="D41" s="0" t="n">
        <v>84699685.022828</v>
      </c>
      <c r="E41" s="0" t="n">
        <v>79027715.0351348</v>
      </c>
      <c r="F41" s="0" t="n">
        <v>13171285.8391891</v>
      </c>
      <c r="G41" s="0" t="n">
        <v>450596.338753765</v>
      </c>
      <c r="H41" s="0" t="n">
        <v>267804.957816079</v>
      </c>
      <c r="I41" s="0" t="n">
        <v>110685.355311709</v>
      </c>
    </row>
    <row r="42" customFormat="false" ht="12.8" hidden="false" customHeight="false" outlineLevel="0" collapsed="false">
      <c r="A42" s="0" t="n">
        <v>89</v>
      </c>
      <c r="B42" s="0" t="n">
        <v>22558042.435178</v>
      </c>
      <c r="C42" s="0" t="n">
        <v>21730644.0731727</v>
      </c>
      <c r="D42" s="0" t="n">
        <v>73934506.7899194</v>
      </c>
      <c r="E42" s="0" t="n">
        <v>79276957.6075434</v>
      </c>
      <c r="F42" s="0" t="n">
        <v>0</v>
      </c>
      <c r="G42" s="0" t="n">
        <v>484348.604474246</v>
      </c>
      <c r="H42" s="0" t="n">
        <v>266703.997402966</v>
      </c>
      <c r="I42" s="0" t="n">
        <v>109065.371611602</v>
      </c>
    </row>
    <row r="43" customFormat="false" ht="12.8" hidden="false" customHeight="false" outlineLevel="0" collapsed="false">
      <c r="A43" s="0" t="n">
        <v>90</v>
      </c>
      <c r="B43" s="0" t="n">
        <v>26168436.07138</v>
      </c>
      <c r="C43" s="0" t="n">
        <v>25365415.5856549</v>
      </c>
      <c r="D43" s="0" t="n">
        <v>85912495.8456281</v>
      </c>
      <c r="E43" s="0" t="n">
        <v>79919462.8487888</v>
      </c>
      <c r="F43" s="0" t="n">
        <v>13319910.4747981</v>
      </c>
      <c r="G43" s="0" t="n">
        <v>449332.395789158</v>
      </c>
      <c r="H43" s="0" t="n">
        <v>274958.781924875</v>
      </c>
      <c r="I43" s="0" t="n">
        <v>112470.440015834</v>
      </c>
    </row>
    <row r="44" customFormat="false" ht="12.8" hidden="false" customHeight="false" outlineLevel="0" collapsed="false">
      <c r="A44" s="0" t="n">
        <v>91</v>
      </c>
      <c r="B44" s="0" t="n">
        <v>23085486.6378478</v>
      </c>
      <c r="C44" s="0" t="n">
        <v>22241770.541135</v>
      </c>
      <c r="D44" s="0" t="n">
        <v>75752768.6321457</v>
      </c>
      <c r="E44" s="0" t="n">
        <v>81022907.3606964</v>
      </c>
      <c r="F44" s="0" t="n">
        <v>0</v>
      </c>
      <c r="G44" s="0" t="n">
        <v>487732.44120867</v>
      </c>
      <c r="H44" s="0" t="n">
        <v>276988.797003855</v>
      </c>
      <c r="I44" s="0" t="n">
        <v>112849.797857464</v>
      </c>
    </row>
    <row r="45" customFormat="false" ht="12.8" hidden="false" customHeight="false" outlineLevel="0" collapsed="false">
      <c r="A45" s="0" t="n">
        <v>92</v>
      </c>
      <c r="B45" s="0" t="n">
        <v>26815124.8545564</v>
      </c>
      <c r="C45" s="0" t="n">
        <v>25969783.4940114</v>
      </c>
      <c r="D45" s="0" t="n">
        <v>88044576.9599738</v>
      </c>
      <c r="E45" s="0" t="n">
        <v>81713385.6994179</v>
      </c>
      <c r="F45" s="0" t="n">
        <v>13618897.6165696</v>
      </c>
      <c r="G45" s="0" t="n">
        <v>473758.888194289</v>
      </c>
      <c r="H45" s="0" t="n">
        <v>290354.789534627</v>
      </c>
      <c r="I45" s="0" t="n">
        <v>116039.546880071</v>
      </c>
    </row>
    <row r="46" customFormat="false" ht="12.8" hidden="false" customHeight="false" outlineLevel="0" collapsed="false">
      <c r="A46" s="0" t="n">
        <v>93</v>
      </c>
      <c r="B46" s="0" t="n">
        <v>23489228.7658677</v>
      </c>
      <c r="C46" s="0" t="n">
        <v>22641167.4666365</v>
      </c>
      <c r="D46" s="0" t="n">
        <v>77218436.5087789</v>
      </c>
      <c r="E46" s="0" t="n">
        <v>82305833.2280769</v>
      </c>
      <c r="F46" s="0" t="n">
        <v>0</v>
      </c>
      <c r="G46" s="0" t="n">
        <v>472946.04651242</v>
      </c>
      <c r="H46" s="0" t="n">
        <v>293947.45095099</v>
      </c>
      <c r="I46" s="0" t="n">
        <v>115954.002525439</v>
      </c>
    </row>
    <row r="47" customFormat="false" ht="12.8" hidden="false" customHeight="false" outlineLevel="0" collapsed="false">
      <c r="A47" s="0" t="n">
        <v>94</v>
      </c>
      <c r="B47" s="0" t="n">
        <v>27549160.2049461</v>
      </c>
      <c r="C47" s="0" t="n">
        <v>26704033.3432779</v>
      </c>
      <c r="D47" s="0" t="n">
        <v>90634946.8615651</v>
      </c>
      <c r="E47" s="0" t="n">
        <v>83867448.9508678</v>
      </c>
      <c r="F47" s="0" t="n">
        <v>13977908.158478</v>
      </c>
      <c r="G47" s="0" t="n">
        <v>480505.646238513</v>
      </c>
      <c r="H47" s="0" t="n">
        <v>287227.694768147</v>
      </c>
      <c r="I47" s="0" t="n">
        <v>110562.172373621</v>
      </c>
    </row>
    <row r="48" customFormat="false" ht="12.8" hidden="false" customHeight="false" outlineLevel="0" collapsed="false">
      <c r="A48" s="0" t="n">
        <v>95</v>
      </c>
      <c r="B48" s="0" t="n">
        <v>24306755.9758326</v>
      </c>
      <c r="C48" s="0" t="n">
        <v>23446088.371635</v>
      </c>
      <c r="D48" s="0" t="n">
        <v>80071689.4973519</v>
      </c>
      <c r="E48" s="0" t="n">
        <v>85052784.4458548</v>
      </c>
      <c r="F48" s="0" t="n">
        <v>0</v>
      </c>
      <c r="G48" s="0" t="n">
        <v>483873.491991717</v>
      </c>
      <c r="H48" s="0" t="n">
        <v>297435.100060236</v>
      </c>
      <c r="I48" s="0" t="n">
        <v>113370.017350929</v>
      </c>
    </row>
    <row r="49" customFormat="false" ht="12.8" hidden="false" customHeight="false" outlineLevel="0" collapsed="false">
      <c r="A49" s="0" t="n">
        <v>96</v>
      </c>
      <c r="B49" s="0" t="n">
        <v>28156247.1325275</v>
      </c>
      <c r="C49" s="0" t="n">
        <v>27278601.4715318</v>
      </c>
      <c r="D49" s="0" t="n">
        <v>92664083.6080673</v>
      </c>
      <c r="E49" s="0" t="n">
        <v>85547992.9997447</v>
      </c>
      <c r="F49" s="0" t="n">
        <v>14257998.8332908</v>
      </c>
      <c r="G49" s="0" t="n">
        <v>495467.912221447</v>
      </c>
      <c r="H49" s="0" t="n">
        <v>302890.464691995</v>
      </c>
      <c r="I49" s="0" t="n">
        <v>113267.548688966</v>
      </c>
    </row>
    <row r="50" customFormat="false" ht="12.8" hidden="false" customHeight="false" outlineLevel="0" collapsed="false">
      <c r="A50" s="0" t="n">
        <v>97</v>
      </c>
      <c r="B50" s="0" t="n">
        <v>24686368.7033249</v>
      </c>
      <c r="C50" s="0" t="n">
        <v>23806258.4694213</v>
      </c>
      <c r="D50" s="0" t="n">
        <v>81330063.4627553</v>
      </c>
      <c r="E50" s="0" t="n">
        <v>86223491.0725676</v>
      </c>
      <c r="F50" s="0" t="n">
        <v>0</v>
      </c>
      <c r="G50" s="0" t="n">
        <v>502863.875048728</v>
      </c>
      <c r="H50" s="0" t="n">
        <v>299509.531892119</v>
      </c>
      <c r="I50" s="0" t="n">
        <v>111052.609946847</v>
      </c>
    </row>
    <row r="51" customFormat="false" ht="12.8" hidden="false" customHeight="false" outlineLevel="0" collapsed="false">
      <c r="A51" s="0" t="n">
        <v>98</v>
      </c>
      <c r="B51" s="0" t="n">
        <v>28529641.0184415</v>
      </c>
      <c r="C51" s="0" t="n">
        <v>27611205.5853214</v>
      </c>
      <c r="D51" s="0" t="n">
        <v>93781422.1749798</v>
      </c>
      <c r="E51" s="0" t="n">
        <v>86457369.8078371</v>
      </c>
      <c r="F51" s="0" t="n">
        <v>14409561.6346395</v>
      </c>
      <c r="G51" s="0" t="n">
        <v>528621.543040583</v>
      </c>
      <c r="H51" s="0" t="n">
        <v>310163.753791195</v>
      </c>
      <c r="I51" s="0" t="n">
        <v>113785.908983286</v>
      </c>
    </row>
    <row r="52" customFormat="false" ht="12.8" hidden="false" customHeight="false" outlineLevel="0" collapsed="false">
      <c r="A52" s="0" t="n">
        <v>99</v>
      </c>
      <c r="B52" s="0" t="n">
        <v>25166598.2685916</v>
      </c>
      <c r="C52" s="0" t="n">
        <v>24230570.7975024</v>
      </c>
      <c r="D52" s="0" t="n">
        <v>82837926.1591715</v>
      </c>
      <c r="E52" s="0" t="n">
        <v>87593880.4583982</v>
      </c>
      <c r="F52" s="0" t="n">
        <v>0</v>
      </c>
      <c r="G52" s="0" t="n">
        <v>539015.867373156</v>
      </c>
      <c r="H52" s="0" t="n">
        <v>316412.703315731</v>
      </c>
      <c r="I52" s="0" t="n">
        <v>115141.286286131</v>
      </c>
    </row>
    <row r="53" customFormat="false" ht="12.8" hidden="false" customHeight="false" outlineLevel="0" collapsed="false">
      <c r="A53" s="0" t="n">
        <v>100</v>
      </c>
      <c r="B53" s="0" t="n">
        <v>29359082.4577285</v>
      </c>
      <c r="C53" s="0" t="n">
        <v>28404934.2919539</v>
      </c>
      <c r="D53" s="0" t="n">
        <v>96554899.8915283</v>
      </c>
      <c r="E53" s="0" t="n">
        <v>88874647.5801155</v>
      </c>
      <c r="F53" s="0" t="n">
        <v>14812441.2633526</v>
      </c>
      <c r="G53" s="0" t="n">
        <v>547988.711514997</v>
      </c>
      <c r="H53" s="0" t="n">
        <v>323664.81097714</v>
      </c>
      <c r="I53" s="0" t="n">
        <v>117849.490403567</v>
      </c>
    </row>
    <row r="54" customFormat="false" ht="12.8" hidden="false" customHeight="false" outlineLevel="0" collapsed="false">
      <c r="A54" s="0" t="n">
        <v>101</v>
      </c>
      <c r="B54" s="0" t="n">
        <v>25670984.5110418</v>
      </c>
      <c r="C54" s="0" t="n">
        <v>24755864.9552589</v>
      </c>
      <c r="D54" s="0" t="n">
        <v>84682205.979041</v>
      </c>
      <c r="E54" s="0" t="n">
        <v>89448837.4893726</v>
      </c>
      <c r="F54" s="0" t="n">
        <v>0</v>
      </c>
      <c r="G54" s="0" t="n">
        <v>510707.55450748</v>
      </c>
      <c r="H54" s="0" t="n">
        <v>321743.351112102</v>
      </c>
      <c r="I54" s="0" t="n">
        <v>118098.071661983</v>
      </c>
    </row>
    <row r="55" customFormat="false" ht="12.8" hidden="false" customHeight="false" outlineLevel="0" collapsed="false">
      <c r="A55" s="0" t="n">
        <v>102</v>
      </c>
      <c r="B55" s="0" t="n">
        <v>29880229.7636787</v>
      </c>
      <c r="C55" s="0" t="n">
        <v>28945971.6760066</v>
      </c>
      <c r="D55" s="0" t="n">
        <v>98422681.7217851</v>
      </c>
      <c r="E55" s="0" t="n">
        <v>90530552.3754265</v>
      </c>
      <c r="F55" s="0" t="n">
        <v>15088425.3959044</v>
      </c>
      <c r="G55" s="0" t="n">
        <v>527164.621305952</v>
      </c>
      <c r="H55" s="0" t="n">
        <v>324885.403655104</v>
      </c>
      <c r="I55" s="0" t="n">
        <v>117440.089587233</v>
      </c>
    </row>
    <row r="56" customFormat="false" ht="12.8" hidden="false" customHeight="false" outlineLevel="0" collapsed="false">
      <c r="A56" s="0" t="n">
        <v>103</v>
      </c>
      <c r="B56" s="0" t="n">
        <v>26383161.0167394</v>
      </c>
      <c r="C56" s="0" t="n">
        <v>25424701.2782677</v>
      </c>
      <c r="D56" s="0" t="n">
        <v>86984619.8745378</v>
      </c>
      <c r="E56" s="0" t="n">
        <v>91852137.2200536</v>
      </c>
      <c r="F56" s="0" t="n">
        <v>0</v>
      </c>
      <c r="G56" s="0" t="n">
        <v>545861.154427926</v>
      </c>
      <c r="H56" s="0" t="n">
        <v>331065.369315809</v>
      </c>
      <c r="I56" s="0" t="n">
        <v>116476.02104002</v>
      </c>
    </row>
    <row r="57" customFormat="false" ht="12.8" hidden="false" customHeight="false" outlineLevel="0" collapsed="false">
      <c r="A57" s="0" t="n">
        <v>104</v>
      </c>
      <c r="B57" s="0" t="n">
        <v>30649741.4313447</v>
      </c>
      <c r="C57" s="0" t="n">
        <v>29652764.0565892</v>
      </c>
      <c r="D57" s="0" t="n">
        <v>100852084.261386</v>
      </c>
      <c r="E57" s="0" t="n">
        <v>92661027.6127905</v>
      </c>
      <c r="F57" s="0" t="n">
        <v>15443504.6021317</v>
      </c>
      <c r="G57" s="0" t="n">
        <v>575976.168344558</v>
      </c>
      <c r="H57" s="0" t="n">
        <v>337167.070503497</v>
      </c>
      <c r="I57" s="0" t="n">
        <v>119763.051296409</v>
      </c>
    </row>
    <row r="58" customFormat="false" ht="12.8" hidden="false" customHeight="false" outlineLevel="0" collapsed="false">
      <c r="A58" s="0" t="n">
        <v>105</v>
      </c>
      <c r="B58" s="0" t="n">
        <v>27081248.8087897</v>
      </c>
      <c r="C58" s="0" t="n">
        <v>26053527.1812383</v>
      </c>
      <c r="D58" s="0" t="n">
        <v>89184277.3152519</v>
      </c>
      <c r="E58" s="0" t="n">
        <v>93960046.5759123</v>
      </c>
      <c r="F58" s="0" t="n">
        <v>0</v>
      </c>
      <c r="G58" s="0" t="n">
        <v>616298.615561014</v>
      </c>
      <c r="H58" s="0" t="n">
        <v>330152.949775771</v>
      </c>
      <c r="I58" s="0" t="n">
        <v>116100.088878022</v>
      </c>
    </row>
    <row r="59" customFormat="false" ht="12.8" hidden="false" customHeight="false" outlineLevel="0" collapsed="false">
      <c r="A59" s="0" t="n">
        <v>106</v>
      </c>
      <c r="B59" s="0" t="n">
        <v>31537256.4821118</v>
      </c>
      <c r="C59" s="0" t="n">
        <v>30545302.2766593</v>
      </c>
      <c r="D59" s="0" t="n">
        <v>103953420.75952</v>
      </c>
      <c r="E59" s="0" t="n">
        <v>95338802.1140086</v>
      </c>
      <c r="F59" s="0" t="n">
        <v>15889800.3523348</v>
      </c>
      <c r="G59" s="0" t="n">
        <v>584222.02390529</v>
      </c>
      <c r="H59" s="0" t="n">
        <v>327341.295771211</v>
      </c>
      <c r="I59" s="0" t="n">
        <v>114844.122537133</v>
      </c>
    </row>
    <row r="60" customFormat="false" ht="12.8" hidden="false" customHeight="false" outlineLevel="0" collapsed="false">
      <c r="A60" s="0" t="n">
        <v>107</v>
      </c>
      <c r="B60" s="0" t="n">
        <v>27510792.9199272</v>
      </c>
      <c r="C60" s="0" t="n">
        <v>26490182.1137079</v>
      </c>
      <c r="D60" s="0" t="n">
        <v>90763422.2029156</v>
      </c>
      <c r="E60" s="0" t="n">
        <v>95426118.7675511</v>
      </c>
      <c r="F60" s="0" t="n">
        <v>0</v>
      </c>
      <c r="G60" s="0" t="n">
        <v>607188.148554872</v>
      </c>
      <c r="H60" s="0" t="n">
        <v>330945.866728915</v>
      </c>
      <c r="I60" s="0" t="n">
        <v>117823.987050804</v>
      </c>
    </row>
    <row r="61" customFormat="false" ht="12.8" hidden="false" customHeight="false" outlineLevel="0" collapsed="false">
      <c r="A61" s="0" t="n">
        <v>108</v>
      </c>
      <c r="B61" s="0" t="n">
        <v>31964819.9738117</v>
      </c>
      <c r="C61" s="0" t="n">
        <v>30975979.9771438</v>
      </c>
      <c r="D61" s="0" t="n">
        <v>105503332.602078</v>
      </c>
      <c r="E61" s="0" t="n">
        <v>96633732.7452861</v>
      </c>
      <c r="F61" s="0" t="n">
        <v>16105622.1242143</v>
      </c>
      <c r="G61" s="0" t="n">
        <v>568971.218344953</v>
      </c>
      <c r="H61" s="0" t="n">
        <v>335329.053886091</v>
      </c>
      <c r="I61" s="0" t="n">
        <v>120771.034909825</v>
      </c>
    </row>
    <row r="62" customFormat="false" ht="12.8" hidden="false" customHeight="false" outlineLevel="0" collapsed="false">
      <c r="A62" s="0" t="n">
        <v>109</v>
      </c>
      <c r="B62" s="0" t="n">
        <v>28176843.9959954</v>
      </c>
      <c r="C62" s="0" t="n">
        <v>27172568.6977684</v>
      </c>
      <c r="D62" s="0" t="n">
        <v>93151450.6768768</v>
      </c>
      <c r="E62" s="0" t="n">
        <v>97791419.0000648</v>
      </c>
      <c r="F62" s="0" t="n">
        <v>0</v>
      </c>
      <c r="G62" s="0" t="n">
        <v>580428.620391285</v>
      </c>
      <c r="H62" s="0" t="n">
        <v>339790.93107429</v>
      </c>
      <c r="I62" s="0" t="n">
        <v>120079.638230608</v>
      </c>
    </row>
    <row r="63" customFormat="false" ht="12.8" hidden="false" customHeight="false" outlineLevel="0" collapsed="false">
      <c r="A63" s="0" t="n">
        <v>110</v>
      </c>
      <c r="B63" s="0" t="n">
        <v>32697639.9196169</v>
      </c>
      <c r="C63" s="0" t="n">
        <v>31634655.9113251</v>
      </c>
      <c r="D63" s="0" t="n">
        <v>107777117.707073</v>
      </c>
      <c r="E63" s="0" t="n">
        <v>98613003.791014</v>
      </c>
      <c r="F63" s="0" t="n">
        <v>16435500.6318357</v>
      </c>
      <c r="G63" s="0" t="n">
        <v>633325.636338975</v>
      </c>
      <c r="H63" s="0" t="n">
        <v>343721.566201235</v>
      </c>
      <c r="I63" s="0" t="n">
        <v>122766.865359494</v>
      </c>
    </row>
    <row r="64" customFormat="false" ht="12.8" hidden="false" customHeight="false" outlineLevel="0" collapsed="false">
      <c r="A64" s="0" t="n">
        <v>111</v>
      </c>
      <c r="B64" s="0" t="n">
        <v>28689093.8407134</v>
      </c>
      <c r="C64" s="0" t="n">
        <v>27618830.262854</v>
      </c>
      <c r="D64" s="0" t="n">
        <v>94719316.9768114</v>
      </c>
      <c r="E64" s="0" t="n">
        <v>99339268.6820852</v>
      </c>
      <c r="F64" s="0" t="n">
        <v>0</v>
      </c>
      <c r="G64" s="0" t="n">
        <v>640299.955400544</v>
      </c>
      <c r="H64" s="0" t="n">
        <v>344019.217876178</v>
      </c>
      <c r="I64" s="0" t="n">
        <v>122777.720832385</v>
      </c>
    </row>
    <row r="65" customFormat="false" ht="12.8" hidden="false" customHeight="false" outlineLevel="0" collapsed="false">
      <c r="A65" s="0" t="n">
        <v>112</v>
      </c>
      <c r="B65" s="0" t="n">
        <v>33149097.3394673</v>
      </c>
      <c r="C65" s="0" t="n">
        <v>32111391.006018</v>
      </c>
      <c r="D65" s="0" t="n">
        <v>109442943.142783</v>
      </c>
      <c r="E65" s="0" t="n">
        <v>100056062.465082</v>
      </c>
      <c r="F65" s="0" t="n">
        <v>16676010.4108469</v>
      </c>
      <c r="G65" s="0" t="n">
        <v>604384.75861507</v>
      </c>
      <c r="H65" s="0" t="n">
        <v>348654.347837967</v>
      </c>
      <c r="I65" s="0" t="n">
        <v>120953.181423312</v>
      </c>
    </row>
    <row r="66" customFormat="false" ht="12.8" hidden="false" customHeight="false" outlineLevel="0" collapsed="false">
      <c r="A66" s="0" t="n">
        <v>113</v>
      </c>
      <c r="B66" s="0" t="n">
        <v>29307423.7244012</v>
      </c>
      <c r="C66" s="0" t="n">
        <v>28272285.0021285</v>
      </c>
      <c r="D66" s="0" t="n">
        <v>96987462.3800623</v>
      </c>
      <c r="E66" s="0" t="n">
        <v>101647492.212076</v>
      </c>
      <c r="F66" s="0" t="n">
        <v>0</v>
      </c>
      <c r="G66" s="0" t="n">
        <v>599691.290207988</v>
      </c>
      <c r="H66" s="0" t="n">
        <v>350977.212973436</v>
      </c>
      <c r="I66" s="0" t="n">
        <v>120671.741558982</v>
      </c>
    </row>
    <row r="67" customFormat="false" ht="12.8" hidden="false" customHeight="false" outlineLevel="0" collapsed="false">
      <c r="A67" s="0" t="n">
        <v>114</v>
      </c>
      <c r="B67" s="0" t="n">
        <v>34218308.0540154</v>
      </c>
      <c r="C67" s="0" t="n">
        <v>33144725.3054918</v>
      </c>
      <c r="D67" s="0" t="n">
        <v>113006142.066707</v>
      </c>
      <c r="E67" s="0" t="n">
        <v>103181343.981999</v>
      </c>
      <c r="F67" s="0" t="n">
        <v>17196890.6636665</v>
      </c>
      <c r="G67" s="0" t="n">
        <v>647763.30974846</v>
      </c>
      <c r="H67" s="0" t="n">
        <v>342326.836334716</v>
      </c>
      <c r="I67" s="0" t="n">
        <v>119275.146343457</v>
      </c>
    </row>
    <row r="68" customFormat="false" ht="12.8" hidden="false" customHeight="false" outlineLevel="0" collapsed="false">
      <c r="A68" s="0" t="n">
        <v>115</v>
      </c>
      <c r="B68" s="0" t="n">
        <v>30107374.7866818</v>
      </c>
      <c r="C68" s="0" t="n">
        <v>29052331.0155053</v>
      </c>
      <c r="D68" s="0" t="n">
        <v>99730309.674009</v>
      </c>
      <c r="E68" s="0" t="n">
        <v>104328117.445174</v>
      </c>
      <c r="F68" s="0" t="n">
        <v>0</v>
      </c>
      <c r="G68" s="0" t="n">
        <v>618842.456256764</v>
      </c>
      <c r="H68" s="0" t="n">
        <v>351743.72291429</v>
      </c>
      <c r="I68" s="0" t="n">
        <v>120653.702864919</v>
      </c>
    </row>
    <row r="69" customFormat="false" ht="12.8" hidden="false" customHeight="false" outlineLevel="0" collapsed="false">
      <c r="A69" s="0" t="n">
        <v>116</v>
      </c>
      <c r="B69" s="0" t="n">
        <v>34879723.8055522</v>
      </c>
      <c r="C69" s="0" t="n">
        <v>33795922.8340277</v>
      </c>
      <c r="D69" s="0" t="n">
        <v>115326846.873393</v>
      </c>
      <c r="E69" s="0" t="n">
        <v>105160548.498418</v>
      </c>
      <c r="F69" s="0" t="n">
        <v>17526758.0830697</v>
      </c>
      <c r="G69" s="0" t="n">
        <v>651166.886185618</v>
      </c>
      <c r="H69" s="0" t="n">
        <v>348466.790000511</v>
      </c>
      <c r="I69" s="0" t="n">
        <v>120238.993340475</v>
      </c>
    </row>
    <row r="70" customFormat="false" ht="12.8" hidden="false" customHeight="false" outlineLevel="0" collapsed="false">
      <c r="A70" s="0" t="n">
        <v>117</v>
      </c>
      <c r="B70" s="0" t="n">
        <v>30545045.0101002</v>
      </c>
      <c r="C70" s="0" t="n">
        <v>29500580.5638926</v>
      </c>
      <c r="D70" s="0" t="n">
        <v>101362656.655849</v>
      </c>
      <c r="E70" s="0" t="n">
        <v>105886797.739527</v>
      </c>
      <c r="F70" s="0" t="n">
        <v>0</v>
      </c>
      <c r="G70" s="0" t="n">
        <v>611890.065552568</v>
      </c>
      <c r="H70" s="0" t="n">
        <v>349508.980519877</v>
      </c>
      <c r="I70" s="0" t="n">
        <v>118664.857336054</v>
      </c>
    </row>
    <row r="71" customFormat="false" ht="12.8" hidden="false" customHeight="false" outlineLevel="0" collapsed="false">
      <c r="A71" s="0" t="n">
        <v>118</v>
      </c>
      <c r="B71" s="0" t="n">
        <v>35222278.7368464</v>
      </c>
      <c r="C71" s="0" t="n">
        <v>34202946.5157597</v>
      </c>
      <c r="D71" s="0" t="n">
        <v>116747796.7536</v>
      </c>
      <c r="E71" s="0" t="n">
        <v>106367499.34253</v>
      </c>
      <c r="F71" s="0" t="n">
        <v>17727916.5570883</v>
      </c>
      <c r="G71" s="0" t="n">
        <v>582924.702615195</v>
      </c>
      <c r="H71" s="0" t="n">
        <v>352557.343612306</v>
      </c>
      <c r="I71" s="0" t="n">
        <v>119785.964084534</v>
      </c>
    </row>
    <row r="72" customFormat="false" ht="12.8" hidden="false" customHeight="false" outlineLevel="0" collapsed="false">
      <c r="A72" s="0" t="n">
        <v>119</v>
      </c>
      <c r="B72" s="0" t="n">
        <v>30865885.2317664</v>
      </c>
      <c r="C72" s="0" t="n">
        <v>29810765.4565187</v>
      </c>
      <c r="D72" s="0" t="n">
        <v>102429555.516289</v>
      </c>
      <c r="E72" s="0" t="n">
        <v>106872121.370763</v>
      </c>
      <c r="F72" s="0" t="n">
        <v>0</v>
      </c>
      <c r="G72" s="0" t="n">
        <v>608975.333699617</v>
      </c>
      <c r="H72" s="0" t="n">
        <v>360999.485950775</v>
      </c>
      <c r="I72" s="0" t="n">
        <v>121635.650853322</v>
      </c>
    </row>
    <row r="73" customFormat="false" ht="12.8" hidden="false" customHeight="false" outlineLevel="0" collapsed="false">
      <c r="A73" s="0" t="n">
        <v>120</v>
      </c>
      <c r="B73" s="0" t="n">
        <v>35769721.7225843</v>
      </c>
      <c r="C73" s="0" t="n">
        <v>34701971.8750603</v>
      </c>
      <c r="D73" s="0" t="n">
        <v>118438052.510534</v>
      </c>
      <c r="E73" s="0" t="n">
        <v>107828016.94414</v>
      </c>
      <c r="F73" s="0" t="n">
        <v>17971336.1573567</v>
      </c>
      <c r="G73" s="0" t="n">
        <v>615656.09035329</v>
      </c>
      <c r="H73" s="0" t="n">
        <v>366019.10741449</v>
      </c>
      <c r="I73" s="0" t="n">
        <v>122963.785366038</v>
      </c>
    </row>
    <row r="74" customFormat="false" ht="12.8" hidden="false" customHeight="false" outlineLevel="0" collapsed="false">
      <c r="A74" s="0" t="n">
        <v>121</v>
      </c>
      <c r="B74" s="0" t="n">
        <v>31459470.6406559</v>
      </c>
      <c r="C74" s="0" t="n">
        <v>30376207.0125845</v>
      </c>
      <c r="D74" s="0" t="n">
        <v>104455424.363844</v>
      </c>
      <c r="E74" s="0" t="n">
        <v>108849986.01783</v>
      </c>
      <c r="F74" s="0" t="n">
        <v>0</v>
      </c>
      <c r="G74" s="0" t="n">
        <v>624581.199386733</v>
      </c>
      <c r="H74" s="0" t="n">
        <v>371980.194284958</v>
      </c>
      <c r="I74" s="0" t="n">
        <v>123860.334856818</v>
      </c>
    </row>
    <row r="75" customFormat="false" ht="12.8" hidden="false" customHeight="false" outlineLevel="0" collapsed="false">
      <c r="A75" s="0" t="n">
        <v>122</v>
      </c>
      <c r="B75" s="0" t="n">
        <v>36527538.5588764</v>
      </c>
      <c r="C75" s="0" t="n">
        <v>35453053.9961626</v>
      </c>
      <c r="D75" s="0" t="n">
        <v>121073381.920716</v>
      </c>
      <c r="E75" s="0" t="n">
        <v>110108740.972075</v>
      </c>
      <c r="F75" s="0" t="n">
        <v>18351456.8286792</v>
      </c>
      <c r="G75" s="0" t="n">
        <v>622533.766678373</v>
      </c>
      <c r="H75" s="0" t="n">
        <v>366061.89124001</v>
      </c>
      <c r="I75" s="0" t="n">
        <v>122698.435421961</v>
      </c>
    </row>
    <row r="76" customFormat="false" ht="12.8" hidden="false" customHeight="false" outlineLevel="0" collapsed="false">
      <c r="A76" s="0" t="n">
        <v>123</v>
      </c>
      <c r="B76" s="0" t="n">
        <v>32086934.2072513</v>
      </c>
      <c r="C76" s="0" t="n">
        <v>30973623.3465038</v>
      </c>
      <c r="D76" s="0" t="n">
        <v>106524332.539881</v>
      </c>
      <c r="E76" s="0" t="n">
        <v>110950446.334035</v>
      </c>
      <c r="F76" s="0" t="n">
        <v>0</v>
      </c>
      <c r="G76" s="0" t="n">
        <v>657353.003578324</v>
      </c>
      <c r="H76" s="0" t="n">
        <v>369977.875393966</v>
      </c>
      <c r="I76" s="0" t="n">
        <v>122828.545393196</v>
      </c>
    </row>
    <row r="77" customFormat="false" ht="12.8" hidden="false" customHeight="false" outlineLevel="0" collapsed="false">
      <c r="A77" s="0" t="n">
        <v>124</v>
      </c>
      <c r="B77" s="0" t="n">
        <v>36929136.9005752</v>
      </c>
      <c r="C77" s="0" t="n">
        <v>35851212.9640572</v>
      </c>
      <c r="D77" s="0" t="n">
        <v>122484948.04885</v>
      </c>
      <c r="E77" s="0" t="n">
        <v>111335331.896828</v>
      </c>
      <c r="F77" s="0" t="n">
        <v>18555888.6494714</v>
      </c>
      <c r="G77" s="0" t="n">
        <v>632404.292409291</v>
      </c>
      <c r="H77" s="0" t="n">
        <v>362065.450952983</v>
      </c>
      <c r="I77" s="0" t="n">
        <v>119220.275936751</v>
      </c>
    </row>
    <row r="78" customFormat="false" ht="12.8" hidden="false" customHeight="false" outlineLevel="0" collapsed="false">
      <c r="A78" s="0" t="n">
        <v>125</v>
      </c>
      <c r="B78" s="0" t="n">
        <v>32437411.6038235</v>
      </c>
      <c r="C78" s="0" t="n">
        <v>31309621.447791</v>
      </c>
      <c r="D78" s="0" t="n">
        <v>107760979.93588</v>
      </c>
      <c r="E78" s="0" t="n">
        <v>112113882.400439</v>
      </c>
      <c r="F78" s="0" t="n">
        <v>0</v>
      </c>
      <c r="G78" s="0" t="n">
        <v>667059.786257267</v>
      </c>
      <c r="H78" s="0" t="n">
        <v>374271.560215737</v>
      </c>
      <c r="I78" s="0" t="n">
        <v>123512.58508506</v>
      </c>
    </row>
    <row r="79" customFormat="false" ht="12.8" hidden="false" customHeight="false" outlineLevel="0" collapsed="false">
      <c r="A79" s="0" t="n">
        <v>126</v>
      </c>
      <c r="B79" s="0" t="n">
        <v>37770713.877506</v>
      </c>
      <c r="C79" s="0" t="n">
        <v>36642542.9306758</v>
      </c>
      <c r="D79" s="0" t="n">
        <v>125278413.276899</v>
      </c>
      <c r="E79" s="0" t="n">
        <v>113823566.740506</v>
      </c>
      <c r="F79" s="0" t="n">
        <v>18970594.456751</v>
      </c>
      <c r="G79" s="0" t="n">
        <v>664801.62725546</v>
      </c>
      <c r="H79" s="0" t="n">
        <v>376514.269359413</v>
      </c>
      <c r="I79" s="0" t="n">
        <v>124078.643164783</v>
      </c>
    </row>
    <row r="80" customFormat="false" ht="12.8" hidden="false" customHeight="false" outlineLevel="0" collapsed="false">
      <c r="A80" s="0" t="n">
        <v>127</v>
      </c>
      <c r="B80" s="0" t="n">
        <v>33222037.3261639</v>
      </c>
      <c r="C80" s="0" t="n">
        <v>32076964.0987828</v>
      </c>
      <c r="D80" s="0" t="n">
        <v>110464415.992294</v>
      </c>
      <c r="E80" s="0" t="n">
        <v>114898445.324032</v>
      </c>
      <c r="F80" s="0" t="n">
        <v>0</v>
      </c>
      <c r="G80" s="0" t="n">
        <v>683628.070064314</v>
      </c>
      <c r="H80" s="0" t="n">
        <v>375759.288026665</v>
      </c>
      <c r="I80" s="0" t="n">
        <v>122408.38470008</v>
      </c>
    </row>
    <row r="81" customFormat="false" ht="12.8" hidden="false" customHeight="false" outlineLevel="0" collapsed="false">
      <c r="A81" s="0" t="n">
        <v>128</v>
      </c>
      <c r="B81" s="0" t="n">
        <v>38587559.7722879</v>
      </c>
      <c r="C81" s="0" t="n">
        <v>37494796.5693336</v>
      </c>
      <c r="D81" s="0" t="n">
        <v>128226378.014618</v>
      </c>
      <c r="E81" s="0" t="n">
        <v>116443598.071484</v>
      </c>
      <c r="F81" s="0" t="n">
        <v>19407266.3452472</v>
      </c>
      <c r="G81" s="0" t="n">
        <v>637486.927642803</v>
      </c>
      <c r="H81" s="0" t="n">
        <v>369810.470847044</v>
      </c>
      <c r="I81" s="0" t="n">
        <v>122094.006377817</v>
      </c>
    </row>
    <row r="82" customFormat="false" ht="12.8" hidden="false" customHeight="false" outlineLevel="0" collapsed="false">
      <c r="A82" s="0" t="n">
        <v>129</v>
      </c>
      <c r="B82" s="0" t="n">
        <v>33929623.9105664</v>
      </c>
      <c r="C82" s="0" t="n">
        <v>32794409.178899</v>
      </c>
      <c r="D82" s="0" t="n">
        <v>112981405.37053</v>
      </c>
      <c r="E82" s="0" t="n">
        <v>117457979.164691</v>
      </c>
      <c r="F82" s="0" t="n">
        <v>0</v>
      </c>
      <c r="G82" s="0" t="n">
        <v>676917.973078913</v>
      </c>
      <c r="H82" s="0" t="n">
        <v>375009.064740932</v>
      </c>
      <c r="I82" s="0" t="n">
        <v>118982.419782334</v>
      </c>
    </row>
    <row r="83" customFormat="false" ht="12.8" hidden="false" customHeight="false" outlineLevel="0" collapsed="false">
      <c r="A83" s="0" t="n">
        <v>130</v>
      </c>
      <c r="B83" s="0" t="n">
        <v>39150984.7632817</v>
      </c>
      <c r="C83" s="0" t="n">
        <v>38054416.527265</v>
      </c>
      <c r="D83" s="0" t="n">
        <v>130261009.099767</v>
      </c>
      <c r="E83" s="0" t="n">
        <v>118175882.479316</v>
      </c>
      <c r="F83" s="0" t="n">
        <v>19695980.4132194</v>
      </c>
      <c r="G83" s="0" t="n">
        <v>629799.612607416</v>
      </c>
      <c r="H83" s="0" t="n">
        <v>382273.769043482</v>
      </c>
      <c r="I83" s="0" t="n">
        <v>120706.934808402</v>
      </c>
    </row>
    <row r="84" customFormat="false" ht="12.8" hidden="false" customHeight="false" outlineLevel="0" collapsed="false">
      <c r="A84" s="0" t="n">
        <v>131</v>
      </c>
      <c r="B84" s="0" t="n">
        <v>34312453.4855384</v>
      </c>
      <c r="C84" s="0" t="n">
        <v>33221198.5403493</v>
      </c>
      <c r="D84" s="0" t="n">
        <v>114547124.929581</v>
      </c>
      <c r="E84" s="0" t="n">
        <v>118931950.409557</v>
      </c>
      <c r="F84" s="0" t="n">
        <v>0</v>
      </c>
      <c r="G84" s="0" t="n">
        <v>619757.579254554</v>
      </c>
      <c r="H84" s="0" t="n">
        <v>386715.307050573</v>
      </c>
      <c r="I84" s="0" t="n">
        <v>121117.226977102</v>
      </c>
    </row>
    <row r="85" customFormat="false" ht="12.8" hidden="false" customHeight="false" outlineLevel="0" collapsed="false">
      <c r="A85" s="0" t="n">
        <v>132</v>
      </c>
      <c r="B85" s="0" t="n">
        <v>39530528.1957219</v>
      </c>
      <c r="C85" s="0" t="n">
        <v>38402282.4797482</v>
      </c>
      <c r="D85" s="0" t="n">
        <v>131492355.362311</v>
      </c>
      <c r="E85" s="0" t="n">
        <v>119208555.870173</v>
      </c>
      <c r="F85" s="0" t="n">
        <v>19868092.6450289</v>
      </c>
      <c r="G85" s="0" t="n">
        <v>658390.216264689</v>
      </c>
      <c r="H85" s="0" t="n">
        <v>384744.222121137</v>
      </c>
      <c r="I85" s="0" t="n">
        <v>121587.539411271</v>
      </c>
    </row>
    <row r="86" customFormat="false" ht="12.8" hidden="false" customHeight="false" outlineLevel="0" collapsed="false">
      <c r="A86" s="0" t="n">
        <v>133</v>
      </c>
      <c r="B86" s="0" t="n">
        <v>34788371.6566636</v>
      </c>
      <c r="C86" s="0" t="n">
        <v>33641455.2756982</v>
      </c>
      <c r="D86" s="0" t="n">
        <v>116064851.425539</v>
      </c>
      <c r="E86" s="0" t="n">
        <v>120451667.687282</v>
      </c>
      <c r="F86" s="0" t="n">
        <v>0</v>
      </c>
      <c r="G86" s="0" t="n">
        <v>667699.16077987</v>
      </c>
      <c r="H86" s="0" t="n">
        <v>392871.734050673</v>
      </c>
      <c r="I86" s="0" t="n">
        <v>123350.694478359</v>
      </c>
    </row>
    <row r="87" customFormat="false" ht="12.8" hidden="false" customHeight="false" outlineLevel="0" collapsed="false">
      <c r="A87" s="0" t="n">
        <v>134</v>
      </c>
      <c r="B87" s="0" t="n">
        <v>40044580.5132214</v>
      </c>
      <c r="C87" s="0" t="n">
        <v>38903403.8460562</v>
      </c>
      <c r="D87" s="0" t="n">
        <v>133286629.390211</v>
      </c>
      <c r="E87" s="0" t="n">
        <v>120829643.739432</v>
      </c>
      <c r="F87" s="0" t="n">
        <v>20138273.956572</v>
      </c>
      <c r="G87" s="0" t="n">
        <v>658342.394554345</v>
      </c>
      <c r="H87" s="0" t="n">
        <v>394300.811455112</v>
      </c>
      <c r="I87" s="0" t="n">
        <v>126476.373079543</v>
      </c>
    </row>
    <row r="88" customFormat="false" ht="12.8" hidden="false" customHeight="false" outlineLevel="0" collapsed="false">
      <c r="A88" s="0" t="n">
        <v>135</v>
      </c>
      <c r="B88" s="0" t="n">
        <v>35347138.2388176</v>
      </c>
      <c r="C88" s="0" t="n">
        <v>34150315.2292791</v>
      </c>
      <c r="D88" s="0" t="n">
        <v>117842311.839368</v>
      </c>
      <c r="E88" s="0" t="n">
        <v>122310443.287519</v>
      </c>
      <c r="F88" s="0" t="n">
        <v>0</v>
      </c>
      <c r="G88" s="0" t="n">
        <v>709957.962199561</v>
      </c>
      <c r="H88" s="0" t="n">
        <v>397795.346791915</v>
      </c>
      <c r="I88" s="0" t="n">
        <v>127242.429352968</v>
      </c>
    </row>
    <row r="89" customFormat="false" ht="12.8" hidden="false" customHeight="false" outlineLevel="0" collapsed="false">
      <c r="A89" s="0" t="n">
        <v>136</v>
      </c>
      <c r="B89" s="0" t="n">
        <v>40804435.8631626</v>
      </c>
      <c r="C89" s="0" t="n">
        <v>39581722.4826071</v>
      </c>
      <c r="D89" s="0" t="n">
        <v>135627501.136781</v>
      </c>
      <c r="E89" s="0" t="n">
        <v>122820708.843592</v>
      </c>
      <c r="F89" s="0" t="n">
        <v>20470118.1405986</v>
      </c>
      <c r="G89" s="0" t="n">
        <v>737026.502746777</v>
      </c>
      <c r="H89" s="0" t="n">
        <v>397461.154522033</v>
      </c>
      <c r="I89" s="0" t="n">
        <v>126036.747552461</v>
      </c>
    </row>
    <row r="90" customFormat="false" ht="12.8" hidden="false" customHeight="false" outlineLevel="0" collapsed="false">
      <c r="A90" s="0" t="n">
        <v>137</v>
      </c>
      <c r="B90" s="0" t="n">
        <v>35945180.4484243</v>
      </c>
      <c r="C90" s="0" t="n">
        <v>34736724.1844444</v>
      </c>
      <c r="D90" s="0" t="n">
        <v>119889479.424536</v>
      </c>
      <c r="E90" s="0" t="n">
        <v>124268075.132601</v>
      </c>
      <c r="F90" s="0" t="n">
        <v>0</v>
      </c>
      <c r="G90" s="0" t="n">
        <v>725706.849027363</v>
      </c>
      <c r="H90" s="0" t="n">
        <v>395936.45866236</v>
      </c>
      <c r="I90" s="0" t="n">
        <v>124018.508985947</v>
      </c>
    </row>
    <row r="91" customFormat="false" ht="12.8" hidden="false" customHeight="false" outlineLevel="0" collapsed="false">
      <c r="A91" s="0" t="n">
        <v>138</v>
      </c>
      <c r="B91" s="0" t="n">
        <v>41495036.4437452</v>
      </c>
      <c r="C91" s="0" t="n">
        <v>40314491.2071409</v>
      </c>
      <c r="D91" s="0" t="n">
        <v>138204145.387518</v>
      </c>
      <c r="E91" s="0" t="n">
        <v>125135123.475996</v>
      </c>
      <c r="F91" s="0" t="n">
        <v>20855853.9126659</v>
      </c>
      <c r="G91" s="0" t="n">
        <v>695678.542917826</v>
      </c>
      <c r="H91" s="0" t="n">
        <v>397672.288678123</v>
      </c>
      <c r="I91" s="0" t="n">
        <v>124563.435726205</v>
      </c>
    </row>
    <row r="92" customFormat="false" ht="12.8" hidden="false" customHeight="false" outlineLevel="0" collapsed="false">
      <c r="A92" s="0" t="n">
        <v>139</v>
      </c>
      <c r="B92" s="0" t="n">
        <v>36438452.6508666</v>
      </c>
      <c r="C92" s="0" t="n">
        <v>35288359.9510151</v>
      </c>
      <c r="D92" s="0" t="n">
        <v>121852663.348774</v>
      </c>
      <c r="E92" s="0" t="n">
        <v>126253035.450063</v>
      </c>
      <c r="F92" s="0" t="n">
        <v>0</v>
      </c>
      <c r="G92" s="0" t="n">
        <v>670748.406703633</v>
      </c>
      <c r="H92" s="0" t="n">
        <v>394261.150409247</v>
      </c>
      <c r="I92" s="0" t="n">
        <v>121547.346769522</v>
      </c>
    </row>
    <row r="93" customFormat="false" ht="12.8" hidden="false" customHeight="false" outlineLevel="0" collapsed="false">
      <c r="A93" s="0" t="n">
        <v>140</v>
      </c>
      <c r="B93" s="0" t="n">
        <v>42109782.6546935</v>
      </c>
      <c r="C93" s="0" t="n">
        <v>40912560.617087</v>
      </c>
      <c r="D93" s="0" t="n">
        <v>140253257.485455</v>
      </c>
      <c r="E93" s="0" t="n">
        <v>126924589.692425</v>
      </c>
      <c r="F93" s="0" t="n">
        <v>21154098.2820709</v>
      </c>
      <c r="G93" s="0" t="n">
        <v>705509.195802701</v>
      </c>
      <c r="H93" s="0" t="n">
        <v>405757.127896437</v>
      </c>
      <c r="I93" s="0" t="n">
        <v>122793.877010533</v>
      </c>
    </row>
    <row r="94" customFormat="false" ht="12.8" hidden="false" customHeight="false" outlineLevel="0" collapsed="false">
      <c r="A94" s="0" t="n">
        <v>141</v>
      </c>
      <c r="B94" s="0" t="n">
        <v>36919744.6402718</v>
      </c>
      <c r="C94" s="0" t="n">
        <v>35701925.5782747</v>
      </c>
      <c r="D94" s="0" t="n">
        <v>123245899.872065</v>
      </c>
      <c r="E94" s="0" t="n">
        <v>127707244.54995</v>
      </c>
      <c r="F94" s="0" t="n">
        <v>0</v>
      </c>
      <c r="G94" s="0" t="n">
        <v>722794.285363462</v>
      </c>
      <c r="H94" s="0" t="n">
        <v>406515.876460158</v>
      </c>
      <c r="I94" s="0" t="n">
        <v>126441.285962099</v>
      </c>
    </row>
    <row r="95" customFormat="false" ht="12.8" hidden="false" customHeight="false" outlineLevel="0" collapsed="false">
      <c r="A95" s="0" t="n">
        <v>142</v>
      </c>
      <c r="B95" s="0" t="n">
        <v>42764204.9856234</v>
      </c>
      <c r="C95" s="0" t="n">
        <v>41552277.159043</v>
      </c>
      <c r="D95" s="0" t="n">
        <v>142440497.080397</v>
      </c>
      <c r="E95" s="0" t="n">
        <v>128814599.048199</v>
      </c>
      <c r="F95" s="0" t="n">
        <v>21469099.8413666</v>
      </c>
      <c r="G95" s="0" t="n">
        <v>711104.780865513</v>
      </c>
      <c r="H95" s="0" t="n">
        <v>412164.804499217</v>
      </c>
      <c r="I95" s="0" t="n">
        <v>126654.630308068</v>
      </c>
    </row>
    <row r="96" customFormat="false" ht="12.8" hidden="false" customHeight="false" outlineLevel="0" collapsed="false">
      <c r="A96" s="0" t="n">
        <v>143</v>
      </c>
      <c r="B96" s="0" t="n">
        <v>37557731.9259602</v>
      </c>
      <c r="C96" s="0" t="n">
        <v>36317237.5811066</v>
      </c>
      <c r="D96" s="0" t="n">
        <v>125401676.60024</v>
      </c>
      <c r="E96" s="0" t="n">
        <v>129736670.685462</v>
      </c>
      <c r="F96" s="0" t="n">
        <v>0</v>
      </c>
      <c r="G96" s="0" t="n">
        <v>735495.111118673</v>
      </c>
      <c r="H96" s="0" t="n">
        <v>416214.778314468</v>
      </c>
      <c r="I96" s="0" t="n">
        <v>126834.936314933</v>
      </c>
    </row>
    <row r="97" customFormat="false" ht="12.8" hidden="false" customHeight="false" outlineLevel="0" collapsed="false">
      <c r="A97" s="0" t="n">
        <v>144</v>
      </c>
      <c r="B97" s="0" t="n">
        <v>43331099.5334201</v>
      </c>
      <c r="C97" s="0" t="n">
        <v>42105606.9052545</v>
      </c>
      <c r="D97" s="0" t="n">
        <v>144354248.489562</v>
      </c>
      <c r="E97" s="0" t="n">
        <v>130537668.954658</v>
      </c>
      <c r="F97" s="0" t="n">
        <v>21756278.1591097</v>
      </c>
      <c r="G97" s="0" t="n">
        <v>709957.176166566</v>
      </c>
      <c r="H97" s="0" t="n">
        <v>424364.811151492</v>
      </c>
      <c r="I97" s="0" t="n">
        <v>130243.772639246</v>
      </c>
    </row>
    <row r="98" customFormat="false" ht="12.8" hidden="false" customHeight="false" outlineLevel="0" collapsed="false">
      <c r="A98" s="0" t="n">
        <v>145</v>
      </c>
      <c r="B98" s="0" t="n">
        <v>38050129.1429052</v>
      </c>
      <c r="C98" s="0" t="n">
        <v>36760315.7950823</v>
      </c>
      <c r="D98" s="0" t="n">
        <v>126941556.477296</v>
      </c>
      <c r="E98" s="0" t="n">
        <v>131315140.117671</v>
      </c>
      <c r="F98" s="0" t="n">
        <v>0</v>
      </c>
      <c r="G98" s="0" t="n">
        <v>768609.56597256</v>
      </c>
      <c r="H98" s="0" t="n">
        <v>427717.261143878</v>
      </c>
      <c r="I98" s="0" t="n">
        <v>133552.172437788</v>
      </c>
    </row>
    <row r="99" customFormat="false" ht="12.8" hidden="false" customHeight="false" outlineLevel="0" collapsed="false">
      <c r="A99" s="0" t="n">
        <v>146</v>
      </c>
      <c r="B99" s="0" t="n">
        <v>43925473.9013081</v>
      </c>
      <c r="C99" s="0" t="n">
        <v>42613451.9222066</v>
      </c>
      <c r="D99" s="0" t="n">
        <v>146097631.491611</v>
      </c>
      <c r="E99" s="0" t="n">
        <v>132053792.944888</v>
      </c>
      <c r="F99" s="0" t="n">
        <v>22008965.4908147</v>
      </c>
      <c r="G99" s="0" t="n">
        <v>787854.160400302</v>
      </c>
      <c r="H99" s="0" t="n">
        <v>431589.376534295</v>
      </c>
      <c r="I99" s="0" t="n">
        <v>132254.917381234</v>
      </c>
    </row>
    <row r="100" customFormat="false" ht="12.8" hidden="false" customHeight="false" outlineLevel="0" collapsed="false">
      <c r="A100" s="0" t="n">
        <v>147</v>
      </c>
      <c r="B100" s="0" t="n">
        <v>38408846.3197622</v>
      </c>
      <c r="C100" s="0" t="n">
        <v>37068076.6286241</v>
      </c>
      <c r="D100" s="0" t="n">
        <v>128020182.038709</v>
      </c>
      <c r="E100" s="0" t="n">
        <v>132228541.69954</v>
      </c>
      <c r="F100" s="0" t="n">
        <v>0</v>
      </c>
      <c r="G100" s="0" t="n">
        <v>823649.192367068</v>
      </c>
      <c r="H100" s="0" t="n">
        <v>425424.134089151</v>
      </c>
      <c r="I100" s="0" t="n">
        <v>130994.806688441</v>
      </c>
    </row>
    <row r="101" customFormat="false" ht="12.8" hidden="false" customHeight="false" outlineLevel="0" collapsed="false">
      <c r="A101" s="0" t="n">
        <v>148</v>
      </c>
      <c r="B101" s="0" t="n">
        <v>44379903.0104245</v>
      </c>
      <c r="C101" s="0" t="n">
        <v>43062602.2124311</v>
      </c>
      <c r="D101" s="0" t="n">
        <v>147650549.506936</v>
      </c>
      <c r="E101" s="0" t="n">
        <v>133335730.670713</v>
      </c>
      <c r="F101" s="0" t="n">
        <v>22222621.7784521</v>
      </c>
      <c r="G101" s="0" t="n">
        <v>794577.33720311</v>
      </c>
      <c r="H101" s="0" t="n">
        <v>430550.25786966</v>
      </c>
      <c r="I101" s="0" t="n">
        <v>131676.004172209</v>
      </c>
    </row>
    <row r="102" customFormat="false" ht="12.8" hidden="false" customHeight="false" outlineLevel="0" collapsed="false">
      <c r="A102" s="0" t="n">
        <v>149</v>
      </c>
      <c r="B102" s="0" t="n">
        <v>39081733.688736</v>
      </c>
      <c r="C102" s="0" t="n">
        <v>37742231.7915894</v>
      </c>
      <c r="D102" s="0" t="n">
        <v>130430368.737482</v>
      </c>
      <c r="E102" s="0" t="n">
        <v>134692533.523661</v>
      </c>
      <c r="F102" s="0" t="n">
        <v>0</v>
      </c>
      <c r="G102" s="0" t="n">
        <v>829569.797105902</v>
      </c>
      <c r="H102" s="0" t="n">
        <v>419489.286560175</v>
      </c>
      <c r="I102" s="0" t="n">
        <v>129204.019257908</v>
      </c>
    </row>
    <row r="103" customFormat="false" ht="12.8" hidden="false" customHeight="false" outlineLevel="0" collapsed="false">
      <c r="A103" s="0" t="n">
        <v>150</v>
      </c>
      <c r="B103" s="0" t="n">
        <v>45302656.5555577</v>
      </c>
      <c r="C103" s="0" t="n">
        <v>43887078.694202</v>
      </c>
      <c r="D103" s="0" t="n">
        <v>150582735.961057</v>
      </c>
      <c r="E103" s="0" t="n">
        <v>135969062.830063</v>
      </c>
      <c r="F103" s="0" t="n">
        <v>22661510.4716771</v>
      </c>
      <c r="G103" s="0" t="n">
        <v>892796.415211051</v>
      </c>
      <c r="H103" s="0" t="n">
        <v>432962.339942143</v>
      </c>
      <c r="I103" s="0" t="n">
        <v>128313.008860723</v>
      </c>
    </row>
    <row r="104" customFormat="false" ht="12.8" hidden="false" customHeight="false" outlineLevel="0" collapsed="false">
      <c r="A104" s="0" t="n">
        <v>151</v>
      </c>
      <c r="B104" s="0" t="n">
        <v>39560477.7328853</v>
      </c>
      <c r="C104" s="0" t="n">
        <v>38243614.221983</v>
      </c>
      <c r="D104" s="0" t="n">
        <v>132173170.680732</v>
      </c>
      <c r="E104" s="0" t="n">
        <v>136467469.646254</v>
      </c>
      <c r="F104" s="0" t="n">
        <v>0</v>
      </c>
      <c r="G104" s="0" t="n">
        <v>787695.37198933</v>
      </c>
      <c r="H104" s="0" t="n">
        <v>436243.613597833</v>
      </c>
      <c r="I104" s="0" t="n">
        <v>132749.321878742</v>
      </c>
    </row>
    <row r="105" customFormat="false" ht="12.8" hidden="false" customHeight="false" outlineLevel="0" collapsed="false">
      <c r="A105" s="0" t="n">
        <v>152</v>
      </c>
      <c r="B105" s="0" t="n">
        <v>45842027.5813111</v>
      </c>
      <c r="C105" s="0" t="n">
        <v>44508328.1262096</v>
      </c>
      <c r="D105" s="0" t="n">
        <v>152753096.233753</v>
      </c>
      <c r="E105" s="0" t="n">
        <v>137839326.089131</v>
      </c>
      <c r="F105" s="0" t="n">
        <v>22973221.0148552</v>
      </c>
      <c r="G105" s="0" t="n">
        <v>804523.021442628</v>
      </c>
      <c r="H105" s="0" t="n">
        <v>438654.008012243</v>
      </c>
      <c r="I105" s="0" t="n">
        <v>129317.750923746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301171.49243</v>
      </c>
      <c r="C15" s="0" t="n">
        <v>55473.45198</v>
      </c>
      <c r="D15" s="0" t="n">
        <v>246121.572483333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2074853.03302404</v>
      </c>
      <c r="C22" s="0" t="n">
        <v>754552.598626667</v>
      </c>
      <c r="D22" s="0" t="n">
        <v>1320510.56663737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Z1" colorId="64" zoomScale="65" zoomScaleNormal="65" zoomScalePageLayoutView="100" workbookViewId="0">
      <selection pane="topLeft" activeCell="BO15" activeCellId="0" sqref="BO15"/>
    </sheetView>
  </sheetViews>
  <sheetFormatPr defaultColWidth="9.28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-0.0331797388491382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0.0152656101659735</v>
      </c>
      <c r="BM5" s="51" t="n">
        <f aca="false">SUM(D18:D21)/AVERAGE(AG18:AG21)</f>
        <v>0.0786913379286921</v>
      </c>
      <c r="BN5" s="51" t="n">
        <f aca="false">(SUM(H18:H21)+SUM(J18:J21))/AVERAGE(AG18:AG21)</f>
        <v>2.49081323988799E-005</v>
      </c>
      <c r="BO5" s="52" t="n">
        <f aca="false">AL5-BN5</f>
        <v>-0.0332046469815371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-0.0366032011712608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0.0186296629931865</v>
      </c>
      <c r="BM6" s="51" t="n">
        <f aca="false">SUM(D22:D25)/AVERAGE(AG22:AG25)</f>
        <v>0.0811921564059267</v>
      </c>
      <c r="BN6" s="51" t="n">
        <f aca="false">(SUM(H22:H25)+SUM(J22:J25))/AVERAGE(AG22:AG25)</f>
        <v>0.000471369442214487</v>
      </c>
      <c r="BO6" s="52" t="n">
        <f aca="false">AL6-BN6</f>
        <v>-0.0370745706134753</v>
      </c>
      <c r="BP6" s="32" t="n">
        <f aca="false">BM6+BN6</f>
        <v>0.0816635258481412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-0.036766217283359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0.0174215638890533</v>
      </c>
      <c r="BM7" s="51" t="n">
        <f aca="false">SUM(D26:D29)/AVERAGE(AG26:AG29)</f>
        <v>0.0778009151765118</v>
      </c>
      <c r="BN7" s="51" t="n">
        <f aca="false">(SUM(H26:H29)+SUM(J26:J29))/AVERAGE(AG26:AG29)</f>
        <v>0.000926242709392147</v>
      </c>
      <c r="BO7" s="52" t="n">
        <f aca="false">AL7-BN7</f>
        <v>-0.0376924599927511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-0.0377258706127664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0.0514250350291287</v>
      </c>
      <c r="BL8" s="51" t="n">
        <f aca="false">SUM(P30:P33)/AVERAGE(AG30:AG33)</f>
        <v>0.016731706019391</v>
      </c>
      <c r="BM8" s="51" t="n">
        <f aca="false">SUM(D30:D33)/AVERAGE(AG30:AG33)</f>
        <v>0.0724191996225042</v>
      </c>
      <c r="BN8" s="51" t="n">
        <f aca="false">(SUM(H30:H33)+SUM(J30:J33))/AVERAGE(AG30:AG33)</f>
        <v>0.000884616578632326</v>
      </c>
      <c r="BO8" s="52" t="n">
        <f aca="false">AL8-BN8</f>
        <v>-0.0386104871913987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-0.0462662336190127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0.0587993891956986</v>
      </c>
      <c r="BL9" s="51" t="n">
        <f aca="false">SUM(P34:P37)/AVERAGE(AG34:AG37)</f>
        <v>0.0180757392889561</v>
      </c>
      <c r="BM9" s="51" t="n">
        <f aca="false">SUM(D34:D37)/AVERAGE(AG34:AG37)</f>
        <v>0.0869898835257552</v>
      </c>
      <c r="BN9" s="51" t="n">
        <f aca="false">(SUM(H34:H37)+SUM(J34:J37))/AVERAGE(AG34:AG37)</f>
        <v>0.00145699376950442</v>
      </c>
      <c r="BO9" s="52" t="n">
        <f aca="false">AL9-BN9</f>
        <v>-0.0477232273885171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-0.0358140188912994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0.0582757209881825</v>
      </c>
      <c r="BL10" s="51" t="n">
        <f aca="false">SUM(P38:P41)/AVERAGE(AG38:AG41)</f>
        <v>0.0164986421002104</v>
      </c>
      <c r="BM10" s="51" t="n">
        <f aca="false">SUM(D38:D41)/AVERAGE(AG38:AG41)</f>
        <v>0.0775910977792715</v>
      </c>
      <c r="BN10" s="51" t="n">
        <f aca="false">(SUM(H38:H41)+SUM(J38:J41))/AVERAGE(AG38:AG41)</f>
        <v>0.00165789040810036</v>
      </c>
      <c r="BO10" s="52" t="n">
        <f aca="false">AL10-BN10</f>
        <v>-0.0374719092993997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-0.0392225494604235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0.0587445811375638</v>
      </c>
      <c r="BL11" s="51" t="n">
        <f aca="false">SUM(P42:P45)/AVERAGE(AG42:AG45)</f>
        <v>0.0172551492781372</v>
      </c>
      <c r="BM11" s="51" t="n">
        <f aca="false">SUM(D42:D45)/AVERAGE(AG42:AG45)</f>
        <v>0.0807119813198501</v>
      </c>
      <c r="BN11" s="51" t="n">
        <f aca="false">(SUM(H42:H45)+SUM(J42:J45))/AVERAGE(AG42:AG45)</f>
        <v>0.00207726122067599</v>
      </c>
      <c r="BO11" s="52" t="n">
        <f aca="false">AL11-BN11</f>
        <v>-0.0412998106810995</v>
      </c>
      <c r="BP11" s="32" t="n">
        <f aca="false">BM11+BN11</f>
        <v>0.0827892425405261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-0.0420263822571035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0.0595207275885082</v>
      </c>
      <c r="BL12" s="51" t="n">
        <f aca="false">SUM(P46:P49)/AVERAGE(AG46:AG49)</f>
        <v>0.0178737823763099</v>
      </c>
      <c r="BM12" s="51" t="n">
        <f aca="false">SUM(D46:D49)/AVERAGE(AG46:AG49)</f>
        <v>0.0836733274693018</v>
      </c>
      <c r="BN12" s="51" t="n">
        <f aca="false">(SUM(H46:H49)+SUM(J46:J49))/AVERAGE(AG46:AG49)</f>
        <v>0.00248095636277693</v>
      </c>
      <c r="BO12" s="52" t="n">
        <f aca="false">AL12-BN12</f>
        <v>-0.0445073386198804</v>
      </c>
      <c r="BP12" s="32" t="n">
        <f aca="false">BM12+BN12</f>
        <v>0.0861542838320787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-0.0445714469692364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0.0601579655263737</v>
      </c>
      <c r="BL13" s="32" t="n">
        <f aca="false">SUM(P50:P53)/AVERAGE(AG50:AG53)</f>
        <v>0.0184436869106836</v>
      </c>
      <c r="BM13" s="32" t="n">
        <f aca="false">SUM(D50:D53)/AVERAGE(AG50:AG53)</f>
        <v>0.0862857255849265</v>
      </c>
      <c r="BN13" s="32" t="n">
        <f aca="false">(SUM(H50:H53)+SUM(J50:J53))/AVERAGE(AG50:AG53)</f>
        <v>0.00294267368009923</v>
      </c>
      <c r="BO13" s="59" t="n">
        <f aca="false">AL13-BN13</f>
        <v>-0.0475141206493356</v>
      </c>
      <c r="BP13" s="32" t="n">
        <f aca="false">BM13+BN13</f>
        <v>0.0892283992650257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-0.0461213163325153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0.0610489233348497</v>
      </c>
      <c r="BL14" s="61" t="n">
        <f aca="false">SUM(P54:P57)/AVERAGE(AG54:AG57)</f>
        <v>0.0187291111650325</v>
      </c>
      <c r="BM14" s="61" t="n">
        <f aca="false">SUM(D54:D57)/AVERAGE(AG54:AG57)</f>
        <v>0.0884411285023325</v>
      </c>
      <c r="BN14" s="61" t="n">
        <f aca="false">(SUM(H54:H57)+SUM(J54:J57))/AVERAGE(AG54:AG57)</f>
        <v>0.00404652666179741</v>
      </c>
      <c r="BO14" s="63" t="n">
        <f aca="false">AL14-BN14</f>
        <v>-0.0501678429943127</v>
      </c>
      <c r="BP14" s="32" t="n">
        <f aca="false">BM14+BN14</f>
        <v>0.0924876551641299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-0.0479389573801334</v>
      </c>
      <c r="AM15" s="9" t="n">
        <v>13032040.9288315</v>
      </c>
      <c r="AN15" s="69" t="n">
        <f aca="false">AM15/AVERAGE(AG58:AG61)</f>
        <v>0.00221409516046308</v>
      </c>
      <c r="AO15" s="69" t="n">
        <f aca="false">'GDP evolution by scenario'!G57</f>
        <v>0.031051757006757</v>
      </c>
      <c r="AP15" s="69"/>
      <c r="AQ15" s="9" t="n">
        <f aca="false">AQ14*(1+AO15)</f>
        <v>485695020.321332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370707713.949321</v>
      </c>
      <c r="AS15" s="70" t="n">
        <f aca="false">AQ15/AG61</f>
        <v>0.0810627769038369</v>
      </c>
      <c r="AT15" s="70" t="n">
        <f aca="false">AR15/AG61</f>
        <v>0.0618713296515248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0.0567334387041137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0.0616319873961446</v>
      </c>
      <c r="BL15" s="40" t="n">
        <f aca="false">SUM(P58:P61)/AVERAGE(AG58:AG61)</f>
        <v>0.0189819802042037</v>
      </c>
      <c r="BM15" s="40" t="n">
        <f aca="false">SUM(D58:D61)/AVERAGE(AG58:AG61)</f>
        <v>0.0905889645720744</v>
      </c>
      <c r="BN15" s="40" t="n">
        <f aca="false">(SUM(H58:H61)+SUM(J58:J61))/AVERAGE(AG58:AG61)</f>
        <v>0.00531869948347021</v>
      </c>
      <c r="BO15" s="69" t="n">
        <f aca="false">AL15-BN15</f>
        <v>-0.0532576568636036</v>
      </c>
      <c r="BP15" s="32" t="n">
        <f aca="false">BM15+BN15</f>
        <v>0.0959076640555446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-0.0469793149600248</v>
      </c>
      <c r="AM16" s="9" t="n">
        <v>12139889.4651339</v>
      </c>
      <c r="AN16" s="69" t="n">
        <f aca="false">AM16/AVERAGE(AG62:AG65)</f>
        <v>0.00198446432224584</v>
      </c>
      <c r="AO16" s="69" t="n">
        <f aca="false">'GDP evolution by scenario'!G61</f>
        <v>0.0393343585360375</v>
      </c>
      <c r="AP16" s="69"/>
      <c r="AQ16" s="9" t="n">
        <f aca="false">AQ15*(1+AO16)</f>
        <v>504799522.389819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372932038.212088</v>
      </c>
      <c r="AS16" s="70" t="n">
        <f aca="false">AQ16/AG65</f>
        <v>0.0813282392959397</v>
      </c>
      <c r="AT16" s="70" t="n">
        <f aca="false">AR16/AG65</f>
        <v>0.0600830719911294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0.0622856536327362</v>
      </c>
      <c r="BL16" s="40" t="n">
        <f aca="false">SUM(P62:P65)/AVERAGE(AG62:AG65)</f>
        <v>0.0188793588723924</v>
      </c>
      <c r="BM16" s="40" t="n">
        <f aca="false">SUM(D62:D65)/AVERAGE(AG62:AG65)</f>
        <v>0.0903856097203686</v>
      </c>
      <c r="BN16" s="40" t="n">
        <f aca="false">(SUM(H62:H65)+SUM(J62:J65))/AVERAGE(AG62:AG65)</f>
        <v>0.0064370252095444</v>
      </c>
      <c r="BO16" s="69" t="n">
        <f aca="false">AL16-BN16</f>
        <v>-0.0534163401695692</v>
      </c>
      <c r="BP16" s="32" t="n">
        <f aca="false">BM16+BN16</f>
        <v>0.096822634929913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-0.0450826212782496</v>
      </c>
      <c r="AM17" s="9" t="n">
        <v>11273018.6820578</v>
      </c>
      <c r="AN17" s="69" t="n">
        <f aca="false">AM17/AVERAGE(AG66:AG69)</f>
        <v>0.00177977914524738</v>
      </c>
      <c r="AO17" s="69" t="n">
        <f aca="false">'GDP evolution by scenario'!G65</f>
        <v>0.0353869242306026</v>
      </c>
      <c r="AP17" s="69"/>
      <c r="AQ17" s="9" t="n">
        <f aca="false">AQ16*(1+AO17)</f>
        <v>522662824.840272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374674248.125939</v>
      </c>
      <c r="AS17" s="70" t="n">
        <f aca="false">AQ17/AG69</f>
        <v>0.0817535915854242</v>
      </c>
      <c r="AT17" s="70" t="n">
        <f aca="false">AR17/AG69</f>
        <v>0.0586055942819827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-0.00607685509864881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0.0627910725254434</v>
      </c>
      <c r="BL17" s="40" t="n">
        <f aca="false">SUM(P66:P69)/AVERAGE(AG66:AG69)</f>
        <v>0.0186507298214847</v>
      </c>
      <c r="BM17" s="40" t="n">
        <f aca="false">SUM(D66:D69)/AVERAGE(AG66:AG69)</f>
        <v>0.0892229639822083</v>
      </c>
      <c r="BN17" s="40" t="n">
        <f aca="false">(SUM(H66:H69)+SUM(J66:J69))/AVERAGE(AG66:AG69)</f>
        <v>0.00753880851404396</v>
      </c>
      <c r="BO17" s="69" t="n">
        <f aca="false">AL17-BN17</f>
        <v>-0.0526214297922936</v>
      </c>
      <c r="BP17" s="32" t="n">
        <f aca="false">BM17+BN17</f>
        <v>0.0967617724962523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-0.0433343217203443</v>
      </c>
      <c r="AM18" s="6" t="n">
        <v>10452476.7322336</v>
      </c>
      <c r="AN18" s="63" t="n">
        <f aca="false">AM18/AVERAGE(AG70:AG73)</f>
        <v>0.00160720025326282</v>
      </c>
      <c r="AO18" s="63" t="n">
        <f aca="false">'GDP evolution by scenario'!G69</f>
        <v>0.0267745702642646</v>
      </c>
      <c r="AP18" s="63"/>
      <c r="AQ18" s="6" t="n">
        <f aca="false">AQ17*(1+AO18)</f>
        <v>536656897.368477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374125855.876516</v>
      </c>
      <c r="AS18" s="64" t="n">
        <f aca="false">AQ18/AG73</f>
        <v>0.0815950471967938</v>
      </c>
      <c r="AT18" s="64" t="n">
        <f aca="false">AR18/AG73</f>
        <v>0.0568833029398763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0.0630187465902141</v>
      </c>
      <c r="BL18" s="61" t="n">
        <f aca="false">SUM(P70:P73)/AVERAGE(AG70:AG73)</f>
        <v>0.0181655394505832</v>
      </c>
      <c r="BM18" s="61" t="n">
        <f aca="false">SUM(D70:D73)/AVERAGE(AG70:AG73)</f>
        <v>0.0881875288599752</v>
      </c>
      <c r="BN18" s="61" t="n">
        <f aca="false">(SUM(H70:H73)+SUM(J70:J73))/AVERAGE(AG70:AG73)</f>
        <v>0.0087541404963333</v>
      </c>
      <c r="BO18" s="63" t="n">
        <f aca="false">AL18-BN18</f>
        <v>-0.0520884622166776</v>
      </c>
      <c r="BP18" s="32" t="n">
        <f aca="false">BM18+BN18</f>
        <v>0.0969416693563085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-0.0413480435943075</v>
      </c>
      <c r="AM19" s="9" t="n">
        <v>9649081.86791266</v>
      </c>
      <c r="AN19" s="69" t="n">
        <f aca="false">AM19/AVERAGE(AG74:AG77)</f>
        <v>0.00144668405199902</v>
      </c>
      <c r="AO19" s="69" t="n">
        <f aca="false">'GDP evolution by scenario'!G73</f>
        <v>0.0255647378490669</v>
      </c>
      <c r="AP19" s="69"/>
      <c r="AQ19" s="9" t="n">
        <f aca="false">AQ18*(1+AO19)</f>
        <v>550376390.264595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373928658.793146</v>
      </c>
      <c r="AS19" s="70" t="n">
        <f aca="false">AQ19/AG77</f>
        <v>0.0815971806501968</v>
      </c>
      <c r="AT19" s="70" t="n">
        <f aca="false">AR19/AG77</f>
        <v>0.0554375602978929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0.0634245352368327</v>
      </c>
      <c r="BL19" s="40" t="n">
        <f aca="false">SUM(P74:P77)/AVERAGE(AG74:AG77)</f>
        <v>0.0175823336902834</v>
      </c>
      <c r="BM19" s="40" t="n">
        <f aca="false">SUM(D74:D77)/AVERAGE(AG74:AG77)</f>
        <v>0.0871902451408568</v>
      </c>
      <c r="BN19" s="40" t="n">
        <f aca="false">(SUM(H74:H77)+SUM(J74:J77))/AVERAGE(AG74:AG77)</f>
        <v>0.00940957133661037</v>
      </c>
      <c r="BO19" s="69" t="n">
        <f aca="false">AL19-BN19</f>
        <v>-0.0507576149309179</v>
      </c>
      <c r="BP19" s="32" t="n">
        <f aca="false">BM19+BN19</f>
        <v>0.0965998164774672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-0.0403698773186926</v>
      </c>
      <c r="AM20" s="9" t="n">
        <v>8873587.4679367</v>
      </c>
      <c r="AN20" s="69" t="n">
        <f aca="false">AM20/AVERAGE(AG78:AG81)</f>
        <v>0.0013037856181651</v>
      </c>
      <c r="AO20" s="69" t="n">
        <f aca="false">'GDP evolution by scenario'!G77</f>
        <v>0.0204242035681526</v>
      </c>
      <c r="AP20" s="69"/>
      <c r="AQ20" s="9" t="n">
        <f aca="false">AQ19*(1+AO20)</f>
        <v>561617389.698464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372609503.128353</v>
      </c>
      <c r="AS20" s="70" t="n">
        <f aca="false">AQ20/AG81</f>
        <v>0.0818983780996945</v>
      </c>
      <c r="AT20" s="70" t="n">
        <f aca="false">AR20/AG81</f>
        <v>0.0543361272825428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0.00540648623318338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0.063766510318611</v>
      </c>
      <c r="BL20" s="40" t="n">
        <f aca="false">SUM(P78:P81)/AVERAGE(AG78:AG81)</f>
        <v>0.0172757997782707</v>
      </c>
      <c r="BM20" s="40" t="n">
        <f aca="false">SUM(D78:D81)/AVERAGE(AG78:AG81)</f>
        <v>0.0868605878590329</v>
      </c>
      <c r="BN20" s="40" t="n">
        <f aca="false">(SUM(H78:H81)+SUM(J78:J81))/AVERAGE(AG78:AG81)</f>
        <v>0.0102896395385469</v>
      </c>
      <c r="BO20" s="69" t="n">
        <f aca="false">AL20-BN20</f>
        <v>-0.0506595168572396</v>
      </c>
      <c r="BP20" s="32" t="n">
        <f aca="false">BM20+BN20</f>
        <v>0.0971502273975798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106674587.034117</v>
      </c>
      <c r="E21" s="9"/>
      <c r="F21" s="67" t="n">
        <f aca="false">'Central pensions'!I21</f>
        <v>19389368.9245406</v>
      </c>
      <c r="G21" s="9" t="n">
        <f aca="false">'Central pensions'!K21</f>
        <v>22637.7263740508</v>
      </c>
      <c r="H21" s="9" t="n">
        <f aca="false">'Central pensions'!V21</f>
        <v>124546.091300928</v>
      </c>
      <c r="I21" s="67" t="n">
        <f aca="false">'Central pensions'!M21</f>
        <v>700.135867238689</v>
      </c>
      <c r="J21" s="9" t="n">
        <f aca="false">'Central pensions'!W21</f>
        <v>3851.94096806995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798517.287001561</v>
      </c>
      <c r="O21" s="9"/>
      <c r="P21" s="9" t="n">
        <f aca="false">'Central pensions'!X21</f>
        <v>24593683.8800992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-1640129.33687253</v>
      </c>
      <c r="AA21" s="9"/>
      <c r="AB21" s="9" t="n">
        <f aca="false">T21-P21-D21</f>
        <v>-46018832.9522174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-0.00890538715566169</v>
      </c>
      <c r="AK21" s="68" t="n">
        <f aca="false">AK20+1</f>
        <v>2032</v>
      </c>
      <c r="AL21" s="69" t="n">
        <f aca="false">SUM(AB82:AB85)/AVERAGE(AG82:AG85)</f>
        <v>-0.0395914484775133</v>
      </c>
      <c r="AM21" s="9" t="n">
        <v>8126011.66426731</v>
      </c>
      <c r="AN21" s="69" t="n">
        <f aca="false">AM21/AVERAGE(AG82:AG85)</f>
        <v>0.00117241957943428</v>
      </c>
      <c r="AO21" s="69" t="n">
        <f aca="false">'GDP evolution by scenario'!G81</f>
        <v>0.01835999528473</v>
      </c>
      <c r="AP21" s="69"/>
      <c r="AQ21" s="9" t="n">
        <f aca="false">AQ20*(1+AO21)</f>
        <v>571928682.325151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371256444.437793</v>
      </c>
      <c r="AS21" s="70" t="n">
        <f aca="false">AQ21/AG85</f>
        <v>0.0821034000272724</v>
      </c>
      <c r="AT21" s="70" t="n">
        <f aca="false">AR21/AG85</f>
        <v>0.0532958344499494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0.0642380942197141</v>
      </c>
      <c r="BL21" s="40" t="n">
        <f aca="false">SUM(P82:P85)/AVERAGE(AG82:AG85)</f>
        <v>0.0170693929326837</v>
      </c>
      <c r="BM21" s="40" t="n">
        <f aca="false">SUM(D82:D85)/AVERAGE(AG82:AG85)</f>
        <v>0.0867601497645438</v>
      </c>
      <c r="BN21" s="40" t="n">
        <f aca="false">(SUM(H82:H85)+SUM(J82:J85))/AVERAGE(AG82:AG85)</f>
        <v>0.0112022327412852</v>
      </c>
      <c r="BO21" s="69" t="n">
        <f aca="false">AL21-BN21</f>
        <v>-0.0507936812187986</v>
      </c>
      <c r="BP21" s="32" t="n">
        <f aca="false">BM21+BN21</f>
        <v>0.097962382505829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18620869.6440623</v>
      </c>
      <c r="G22" s="6" t="n">
        <f aca="false">'Central pensions'!K22</f>
        <v>55054.8375382983</v>
      </c>
      <c r="H22" s="6" t="n">
        <f aca="false">'Central pensions'!V22</f>
        <v>302895.472332528</v>
      </c>
      <c r="I22" s="8" t="n">
        <f aca="false">'Central pensions'!M22</f>
        <v>1702.72693417418</v>
      </c>
      <c r="J22" s="6" t="n">
        <f aca="false">'Central pensions'!W22</f>
        <v>9367.90120616067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769445.487298366</v>
      </c>
      <c r="O22" s="6"/>
      <c r="P22" s="6" t="n">
        <f aca="false">'Central pensions'!X22</f>
        <v>26143398.3782018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-3961330.74549792</v>
      </c>
      <c r="AA22" s="6"/>
      <c r="AB22" s="6" t="n">
        <f aca="false">T22-P22-D22</f>
        <v>-53906958.5194415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-0.0103242253740405</v>
      </c>
      <c r="AK22" s="62" t="n">
        <f aca="false">AK21+1</f>
        <v>2033</v>
      </c>
      <c r="AL22" s="63" t="n">
        <f aca="false">SUM(AB86:AB89)/AVERAGE(AG86:AG89)</f>
        <v>-0.0381368798743133</v>
      </c>
      <c r="AM22" s="6" t="n">
        <v>7406781.38079157</v>
      </c>
      <c r="AN22" s="63" t="n">
        <f aca="false">AM22/AVERAGE(AG86:AG89)</f>
        <v>0.00105138043201416</v>
      </c>
      <c r="AO22" s="63" t="n">
        <f aca="false">'GDP evolution by scenario'!G85</f>
        <v>0.0164248107024441</v>
      </c>
      <c r="AP22" s="63"/>
      <c r="AQ22" s="6" t="n">
        <f aca="false">AQ21*(1+AO22)</f>
        <v>581322502.667639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369891885.358469</v>
      </c>
      <c r="AS22" s="64" t="n">
        <f aca="false">AQ22/AG89</f>
        <v>0.0819214987333627</v>
      </c>
      <c r="AT22" s="64" t="n">
        <f aca="false">AR22/AG89</f>
        <v>0.0521261390687979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0.0174254228794832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0.0646244673640392</v>
      </c>
      <c r="BL22" s="61" t="n">
        <f aca="false">SUM(P86:P89)/AVERAGE(AG86:AG89)</f>
        <v>0.0168987694691246</v>
      </c>
      <c r="BM22" s="61" t="n">
        <f aca="false">SUM(D86:D89)/AVERAGE(AG86:AG89)</f>
        <v>0.0858625777692279</v>
      </c>
      <c r="BN22" s="61" t="n">
        <f aca="false">(SUM(H86:H89)+SUM(J86:J89))/AVERAGE(AG86:AG89)</f>
        <v>0.0120218781493948</v>
      </c>
      <c r="BO22" s="63" t="n">
        <f aca="false">AL22-BN22</f>
        <v>-0.0501587580237081</v>
      </c>
      <c r="BP22" s="32" t="n">
        <f aca="false">BM22+BN22</f>
        <v>0.0978844559186227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109204030.147276</v>
      </c>
      <c r="E23" s="9"/>
      <c r="F23" s="67" t="n">
        <f aca="false">'Central pensions'!I23</f>
        <v>19849125.1519446</v>
      </c>
      <c r="G23" s="9" t="n">
        <f aca="false">'Central pensions'!K23</f>
        <v>100772.416455746</v>
      </c>
      <c r="H23" s="9" t="n">
        <f aca="false">'Central pensions'!V23</f>
        <v>554420.102669817</v>
      </c>
      <c r="I23" s="67" t="n">
        <f aca="false">'Central pensions'!M23</f>
        <v>3116.67267388906</v>
      </c>
      <c r="J23" s="9" t="n">
        <f aca="false">'Central pensions'!W23</f>
        <v>17147.0134846335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822132.837323323</v>
      </c>
      <c r="O23" s="9"/>
      <c r="P23" s="9" t="n">
        <f aca="false">'Central pensions'!X23</f>
        <v>24590916.7483443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-1121566.32627698</v>
      </c>
      <c r="AA23" s="9"/>
      <c r="AB23" s="9" t="n">
        <f aca="false">T23-P23-D23</f>
        <v>-44745527.2472103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-0.00850781976064938</v>
      </c>
      <c r="AK23" s="68" t="n">
        <f aca="false">AK22+1</f>
        <v>2034</v>
      </c>
      <c r="AL23" s="69" t="n">
        <f aca="false">SUM(AB90:AB93)/AVERAGE(AG90:AG93)</f>
        <v>-0.0369990354828741</v>
      </c>
      <c r="AM23" s="9" t="n">
        <v>6738583.40306814</v>
      </c>
      <c r="AN23" s="69" t="n">
        <f aca="false">AM23/AVERAGE(AG90:AG93)</f>
        <v>0.00093817425998849</v>
      </c>
      <c r="AO23" s="69" t="n">
        <f aca="false">'GDP evolution by scenario'!G89</f>
        <v>0.019566267304068</v>
      </c>
      <c r="AP23" s="69"/>
      <c r="AQ23" s="9" t="n">
        <f aca="false">AQ22*(1+AO23)</f>
        <v>592696814.144704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370330486.127638</v>
      </c>
      <c r="AS23" s="70" t="n">
        <f aca="false">AQ23/AG93</f>
        <v>0.0815867554995248</v>
      </c>
      <c r="AT23" s="70" t="n">
        <f aca="false">AR23/AG93</f>
        <v>0.0509772654494801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-0.00103568903780861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0.0647112040179507</v>
      </c>
      <c r="BL23" s="40" t="n">
        <f aca="false">SUM(P90:P93)/AVERAGE(AG90:AG93)</f>
        <v>0.0165779409556204</v>
      </c>
      <c r="BM23" s="40" t="n">
        <f aca="false">SUM(D90:D93)/AVERAGE(AG90:AG93)</f>
        <v>0.0851322985452043</v>
      </c>
      <c r="BN23" s="40" t="n">
        <f aca="false">(SUM(H90:H93)+SUM(J90:J93))/AVERAGE(AG90:AG93)</f>
        <v>0.0128307171358423</v>
      </c>
      <c r="BO23" s="69" t="n">
        <f aca="false">AL23-BN23</f>
        <v>-0.0498297526187164</v>
      </c>
      <c r="BP23" s="32" t="n">
        <f aca="false">BM23+BN23</f>
        <v>0.0979630156810467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104751367.675306</v>
      </c>
      <c r="E24" s="9"/>
      <c r="F24" s="67" t="n">
        <f aca="false">'Central pensions'!I24</f>
        <v>19039801.0404965</v>
      </c>
      <c r="G24" s="9" t="n">
        <f aca="false">'Central pensions'!K24</f>
        <v>119103.910561667</v>
      </c>
      <c r="H24" s="9" t="n">
        <f aca="false">'Central pensions'!V24</f>
        <v>655274.574575422</v>
      </c>
      <c r="I24" s="67" t="n">
        <f aca="false">'Central pensions'!M24</f>
        <v>3683.62609984539</v>
      </c>
      <c r="J24" s="9" t="n">
        <f aca="false">'Central pensions'!W24</f>
        <v>20266.2239559409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789471.487536013</v>
      </c>
      <c r="O24" s="9"/>
      <c r="P24" s="9" t="n">
        <f aca="false">'Central pensions'!X24</f>
        <v>22561362.5036254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-2722013.64334754</v>
      </c>
      <c r="AA24" s="9"/>
      <c r="AB24" s="9" t="n">
        <f aca="false">T24-P24-D24</f>
        <v>-48977327.5447132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-0.00919046484989118</v>
      </c>
      <c r="AK24" s="68" t="n">
        <f aca="false">AK23+1</f>
        <v>2035</v>
      </c>
      <c r="AL24" s="69" t="n">
        <f aca="false">SUM(AB94:AB97)/AVERAGE(AG94:AG97)</f>
        <v>-0.0356591343673438</v>
      </c>
      <c r="AM24" s="9" t="n">
        <v>6098422.29766839</v>
      </c>
      <c r="AN24" s="69" t="n">
        <f aca="false">AM24/AVERAGE(AG94:AG97)</f>
        <v>0.000828429035254304</v>
      </c>
      <c r="AO24" s="69" t="n">
        <f aca="false">'GDP evolution by scenario'!G93</f>
        <v>0.0248896046771367</v>
      </c>
      <c r="AP24" s="69"/>
      <c r="AQ24" s="9" t="n">
        <f aca="false">AQ23*(1+AO24)</f>
        <v>607448803.542165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373380182.85157</v>
      </c>
      <c r="AS24" s="70" t="n">
        <f aca="false">AQ24/AG97</f>
        <v>0.0821502373185447</v>
      </c>
      <c r="AT24" s="70" t="n">
        <f aca="false">AR24/AG97</f>
        <v>0.050495235898788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0.0182338088499774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0.0648602086352973</v>
      </c>
      <c r="BL24" s="40" t="n">
        <f aca="false">SUM(P94:P97)/AVERAGE(AG94:AG97)</f>
        <v>0.0162620118736219</v>
      </c>
      <c r="BM24" s="40" t="n">
        <f aca="false">SUM(D94:D97)/AVERAGE(AG94:AG97)</f>
        <v>0.0842573311290191</v>
      </c>
      <c r="BN24" s="40" t="n">
        <f aca="false">(SUM(H94:H97)+SUM(J94:J97))/AVERAGE(AG94:AG97)</f>
        <v>0.0136073196105364</v>
      </c>
      <c r="BO24" s="69" t="n">
        <f aca="false">AL24-BN24</f>
        <v>-0.0492664539778802</v>
      </c>
      <c r="BP24" s="32" t="n">
        <f aca="false">BM24+BN24</f>
        <v>0.0978646507395556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113928994.397736</v>
      </c>
      <c r="E25" s="9"/>
      <c r="F25" s="67" t="n">
        <f aca="false">'Central pensions'!I25</f>
        <v>20707943.3349307</v>
      </c>
      <c r="G25" s="9" t="n">
        <f aca="false">'Central pensions'!K25</f>
        <v>165546.956793594</v>
      </c>
      <c r="H25" s="9" t="n">
        <f aca="false">'Central pensions'!V25</f>
        <v>910790.512029508</v>
      </c>
      <c r="I25" s="67" t="n">
        <f aca="false">'Central pensions'!M25</f>
        <v>5120.00897299775</v>
      </c>
      <c r="J25" s="9" t="n">
        <f aca="false">'Central pensions'!W25</f>
        <v>28168.7787225621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860906.967390519</v>
      </c>
      <c r="O25" s="9"/>
      <c r="P25" s="9" t="n">
        <f aca="false">'Central pensions'!X25</f>
        <v>25444403.0022247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-1098533.78927294</v>
      </c>
      <c r="AA25" s="9"/>
      <c r="AB25" s="9" t="n">
        <f aca="false">T25-P25-D25</f>
        <v>-46372785.4675796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-0.00860233008866467</v>
      </c>
      <c r="AK25" s="68" t="n">
        <f aca="false">AK24+1</f>
        <v>2036</v>
      </c>
      <c r="AL25" s="69" t="n">
        <f aca="false">SUM(AB98:AB101)/AVERAGE(AG98:AG101)</f>
        <v>-0.0355847364295469</v>
      </c>
      <c r="AM25" s="9" t="n">
        <v>5493111.4769607</v>
      </c>
      <c r="AN25" s="69" t="n">
        <f aca="false">AM25/AVERAGE(AG98:AG101)</f>
        <v>0.000735692020196567</v>
      </c>
      <c r="AO25" s="69" t="n">
        <f aca="false">'GDP evolution by scenario'!G97</f>
        <v>0.014285424102177</v>
      </c>
      <c r="AP25" s="69"/>
      <c r="AQ25" s="9" t="n">
        <f aca="false">AQ24*(1+AO25)</f>
        <v>616126467.321124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373185091.678306</v>
      </c>
      <c r="AS25" s="70" t="n">
        <f aca="false">AQ25/AG101</f>
        <v>0.0820473080020826</v>
      </c>
      <c r="AT25" s="70" t="n">
        <f aca="false">AR25/AG101</f>
        <v>0.049695693632257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0.00232283872460808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0.0648670702078874</v>
      </c>
      <c r="BL25" s="40" t="n">
        <f aca="false">SUM(P98:P101)/AVERAGE(AG98:AG101)</f>
        <v>0.0162780577043456</v>
      </c>
      <c r="BM25" s="40" t="n">
        <f aca="false">SUM(D98:D101)/AVERAGE(AG98:AG101)</f>
        <v>0.0841737489330887</v>
      </c>
      <c r="BN25" s="40" t="n">
        <f aca="false">(SUM(H98:H101)+SUM(J98:J101))/AVERAGE(AG98:AG101)</f>
        <v>0.0146754366250464</v>
      </c>
      <c r="BO25" s="69" t="n">
        <f aca="false">AL25-BN25</f>
        <v>-0.0502601730545933</v>
      </c>
      <c r="BP25" s="32" t="n">
        <f aca="false">BM25+BN25</f>
        <v>0.0988491855581351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8574868.24840689</v>
      </c>
      <c r="D26" s="6" t="n">
        <f aca="false">'Central pensions'!Q26</f>
        <v>105862570.967986</v>
      </c>
      <c r="E26" s="6"/>
      <c r="F26" s="8" t="n">
        <f aca="false">'Central pensions'!I26</f>
        <v>19241775.3925045</v>
      </c>
      <c r="G26" s="6" t="n">
        <f aca="false">'Central pensions'!K26</f>
        <v>177429.339378259</v>
      </c>
      <c r="H26" s="6" t="n">
        <f aca="false">'Central pensions'!V26</f>
        <v>976163.875140687</v>
      </c>
      <c r="I26" s="8" t="n">
        <f aca="false">'Central pensions'!M26</f>
        <v>5487.50534159565</v>
      </c>
      <c r="J26" s="6" t="n">
        <f aca="false">'Central pensions'!W26</f>
        <v>30190.6353136295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799480.062624149</v>
      </c>
      <c r="O26" s="6"/>
      <c r="P26" s="6" t="n">
        <f aca="false">'Central pensions'!X26</f>
        <v>26368449.0422357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-4790518.01195498</v>
      </c>
      <c r="AA26" s="6"/>
      <c r="AB26" s="6" t="n">
        <f aca="false">T26-P26-D26</f>
        <v>-58210743.9128757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-0.0108109407783323</v>
      </c>
      <c r="AK26" s="62" t="n">
        <f aca="false">AK25+1</f>
        <v>2037</v>
      </c>
      <c r="AL26" s="63" t="n">
        <f aca="false">SUM(AB102:AB105)/AVERAGE(AG102:AG105)</f>
        <v>-0.0348384759259477</v>
      </c>
      <c r="AM26" s="6" t="n">
        <v>4920541.96276278</v>
      </c>
      <c r="AN26" s="63" t="n">
        <f aca="false">AM26/AVERAGE(AG102:AG105)</f>
        <v>0.000646877881532259</v>
      </c>
      <c r="AO26" s="63" t="n">
        <f aca="false">'GDP evolution by scenario'!G101</f>
        <v>0.0187515227504707</v>
      </c>
      <c r="AP26" s="63"/>
      <c r="AQ26" s="6" t="n">
        <f aca="false">AQ25*(1+AO26)</f>
        <v>627679776.790264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375220190.962601</v>
      </c>
      <c r="AS26" s="64" t="n">
        <f aca="false">AQ26/AG105</f>
        <v>0.0816331451023696</v>
      </c>
      <c r="AT26" s="64" t="n">
        <f aca="false">AR26/AG105</f>
        <v>0.048799412418259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-0.00761256080796605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0.0651866611174599</v>
      </c>
      <c r="BL26" s="61" t="n">
        <f aca="false">SUM(P102:P105)/AVERAGE(AG102:AG105)</f>
        <v>0.0161418094801059</v>
      </c>
      <c r="BM26" s="61" t="n">
        <f aca="false">SUM(D102:D105)/AVERAGE(AG102:AG105)</f>
        <v>0.0838833275633018</v>
      </c>
      <c r="BN26" s="61" t="n">
        <f aca="false">(SUM(H102:H105)+SUM(J102:J105))/AVERAGE(AG102:AG105)</f>
        <v>0.0157441206035383</v>
      </c>
      <c r="BO26" s="63" t="n">
        <f aca="false">AL26-BN26</f>
        <v>-0.050582596529486</v>
      </c>
      <c r="BP26" s="32" t="n">
        <f aca="false">BM26+BN26</f>
        <v>0.0996274481668401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8601289.89184321</v>
      </c>
      <c r="D27" s="9" t="n">
        <f aca="false">'Central pensions'!Q27</f>
        <v>106188764.09683</v>
      </c>
      <c r="E27" s="9"/>
      <c r="F27" s="67" t="n">
        <f aca="false">'Central pensions'!I27</f>
        <v>19301064.8548933</v>
      </c>
      <c r="G27" s="9" t="n">
        <f aca="false">'Central pensions'!K27</f>
        <v>203722.724690545</v>
      </c>
      <c r="H27" s="9" t="n">
        <f aca="false">'Central pensions'!V27</f>
        <v>1120822.32332602</v>
      </c>
      <c r="I27" s="67" t="n">
        <f aca="false">'Central pensions'!M27</f>
        <v>6300.70282548075</v>
      </c>
      <c r="J27" s="9" t="n">
        <f aca="false">'Central pensions'!W27</f>
        <v>34664.6079379181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789904.181393083</v>
      </c>
      <c r="O27" s="9"/>
      <c r="P27" s="9" t="n">
        <f aca="false">'Central pensions'!X27</f>
        <v>22967128.8655212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-1670977.145574</v>
      </c>
      <c r="AA27" s="9"/>
      <c r="AB27" s="9" t="n">
        <f aca="false">T27-P27-D27</f>
        <v>-45495667.6968105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-0.0089022761791856</v>
      </c>
      <c r="AK27" s="68" t="n">
        <f aca="false">AK26+1</f>
        <v>2038</v>
      </c>
      <c r="AL27" s="69" t="n">
        <f aca="false">SUM(AB106:AB109)/AVERAGE(AG106:AG109)</f>
        <v>-0.0328562964098049</v>
      </c>
      <c r="AM27" s="9" t="n">
        <v>4379286.21321994</v>
      </c>
      <c r="AN27" s="69" t="n">
        <f aca="false">AM27/AVERAGE(AG106:AG109)</f>
        <v>0.000562252152107696</v>
      </c>
      <c r="AO27" s="69" t="n">
        <f aca="false">'GDP evolution by scenario'!G105</f>
        <v>0.0239566370635684</v>
      </c>
      <c r="AP27" s="69"/>
      <c r="AQ27" s="9" t="n">
        <f aca="false">AQ26*(1+AO27)</f>
        <v>642716873.39497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379782039.109853</v>
      </c>
      <c r="AS27" s="70" t="n">
        <f aca="false">AQ27/AG109</f>
        <v>0.0820184719672884</v>
      </c>
      <c r="AT27" s="70" t="n">
        <f aca="false">AR27/AG109</f>
        <v>0.0484647965812296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-0.0145794581504698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0.0656682347812505</v>
      </c>
      <c r="BL27" s="40" t="n">
        <f aca="false">SUM(P106:P109)/AVERAGE(AG106:AG109)</f>
        <v>0.0156922379859332</v>
      </c>
      <c r="BM27" s="40" t="n">
        <f aca="false">SUM(D106:D109)/AVERAGE(AG106:AG109)</f>
        <v>0.0828322932051222</v>
      </c>
      <c r="BN27" s="40" t="n">
        <f aca="false">(SUM(H106:H109)+SUM(J106:J109))/AVERAGE(AG106:AG109)</f>
        <v>0.0162920311684669</v>
      </c>
      <c r="BO27" s="69" t="n">
        <f aca="false">AL27-BN27</f>
        <v>-0.0491483275782718</v>
      </c>
      <c r="BP27" s="32" t="n">
        <f aca="false">BM27+BN27</f>
        <v>0.0991243243735891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8029079.63953566</v>
      </c>
      <c r="D28" s="9" t="n">
        <f aca="false">'Central pensions'!Q28</f>
        <v>99124439.9942674</v>
      </c>
      <c r="E28" s="9"/>
      <c r="F28" s="67" t="n">
        <f aca="false">'Central pensions'!I28</f>
        <v>18017040.3272586</v>
      </c>
      <c r="G28" s="9" t="n">
        <f aca="false">'Central pensions'!K28</f>
        <v>227341.52443539</v>
      </c>
      <c r="H28" s="9" t="n">
        <f aca="false">'Central pensions'!V28</f>
        <v>1250765.99084962</v>
      </c>
      <c r="I28" s="67" t="n">
        <f aca="false">'Central pensions'!M28</f>
        <v>7031.18116810487</v>
      </c>
      <c r="J28" s="9" t="n">
        <f aca="false">'Central pensions'!W28</f>
        <v>38683.4842530811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749324.814942453</v>
      </c>
      <c r="O28" s="9"/>
      <c r="P28" s="9" t="n">
        <f aca="false">'Central pensions'!X28</f>
        <v>21108328.9272212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68737098.0666499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-3941536.88402084</v>
      </c>
      <c r="AA28" s="9"/>
      <c r="AB28" s="9" t="n">
        <f aca="false">T28-P28-D28</f>
        <v>-51495670.8548387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-0.0100830433217477</v>
      </c>
      <c r="AK28" s="68" t="n">
        <f aca="false">AK27+1</f>
        <v>2039</v>
      </c>
      <c r="AL28" s="69" t="n">
        <f aca="false">SUM(AB110:AB113)/AVERAGE(AG110:AG113)</f>
        <v>-0.0319223178871728</v>
      </c>
      <c r="AM28" s="9" t="n">
        <v>3887732.69163583</v>
      </c>
      <c r="AN28" s="69" t="n">
        <f aca="false">AM28/AVERAGE(AG110:AG113)</f>
        <v>0.00049062441312187</v>
      </c>
      <c r="AO28" s="69" t="n">
        <f aca="false">'GDP evolution by scenario'!G109</f>
        <v>0.0173608906120621</v>
      </c>
      <c r="AP28" s="69"/>
      <c r="AQ28" s="9" t="n">
        <f aca="false">AQ27*(1+AO28)</f>
        <v>653875010.728506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382456822.011907</v>
      </c>
      <c r="AS28" s="70" t="n">
        <f aca="false">AQ28/AG113</f>
        <v>0.0817992364242859</v>
      </c>
      <c r="AT28" s="70" t="n">
        <f aca="false">AR28/AG113</f>
        <v>0.0478450399426913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-0.0567620508175585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0.0174237424759532</v>
      </c>
      <c r="BJ28" s="7" t="n">
        <f aca="false">BJ27+1</f>
        <v>2039</v>
      </c>
      <c r="BK28" s="40" t="n">
        <f aca="false">SUM(T110:T113)/AVERAGE(AG110:AG113)</f>
        <v>0.0656938349906591</v>
      </c>
      <c r="BL28" s="40" t="n">
        <f aca="false">SUM(P110:P113)/AVERAGE(AG110:AG113)</f>
        <v>0.0152194321705698</v>
      </c>
      <c r="BM28" s="40" t="n">
        <f aca="false">SUM(D110:D113)/AVERAGE(AG110:AG113)</f>
        <v>0.0823967207072622</v>
      </c>
      <c r="BN28" s="40" t="n">
        <f aca="false">(SUM(H110:H113)+SUM(J110:J113))/AVERAGE(AG110:AG113)</f>
        <v>0.0169852153123758</v>
      </c>
      <c r="BO28" s="69" t="n">
        <f aca="false">AL28-BN28</f>
        <v>-0.0489075331995486</v>
      </c>
      <c r="BP28" s="32" t="n">
        <f aca="false">BM28+BN28</f>
        <v>0.099381936019638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7338814.16750297</v>
      </c>
      <c r="D29" s="9" t="n">
        <f aca="false">'Central pensions'!Q29</f>
        <v>90602644.0432466</v>
      </c>
      <c r="E29" s="9"/>
      <c r="F29" s="67" t="n">
        <f aca="false">'Central pensions'!I29</f>
        <v>16468103.0387444</v>
      </c>
      <c r="G29" s="9" t="n">
        <f aca="false">'Central pensions'!K29</f>
        <v>234843.384236512</v>
      </c>
      <c r="H29" s="9" t="n">
        <f aca="false">'Central pensions'!V29</f>
        <v>1292039.01006891</v>
      </c>
      <c r="I29" s="67" t="n">
        <f aca="false">'Central pensions'!M29</f>
        <v>7263.19745061378</v>
      </c>
      <c r="J29" s="9" t="n">
        <f aca="false">'Central pensions'!W29</f>
        <v>39959.9693835746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683324.010294542</v>
      </c>
      <c r="O29" s="9"/>
      <c r="P29" s="9" t="n">
        <f aca="false">'Central pensions'!X29</f>
        <v>19524294.4612869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-336294.358589469</v>
      </c>
      <c r="AA29" s="9"/>
      <c r="AB29" s="9" t="n">
        <f aca="false">T29-P29-D29</f>
        <v>-34665512.5755444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-0.0068582179834131</v>
      </c>
      <c r="AK29" s="68" t="n">
        <f aca="false">AK28+1</f>
        <v>2040</v>
      </c>
      <c r="AL29" s="69" t="n">
        <f aca="false">SUM(AB114:AB117)/AVERAGE(AG114:AG117)</f>
        <v>-0.0306092926401866</v>
      </c>
      <c r="AM29" s="9" t="n">
        <v>3427469.19706586</v>
      </c>
      <c r="AN29" s="69" t="n">
        <f aca="false">AM29/AVERAGE(AG114:AG117)</f>
        <v>0.000426815169199386</v>
      </c>
      <c r="AO29" s="69" t="n">
        <f aca="false">'GDP evolution by scenario'!G113</f>
        <v>0.0134130031447754</v>
      </c>
      <c r="AP29" s="69"/>
      <c r="AQ29" s="9" t="n">
        <f aca="false">AQ28*(1+AO29)</f>
        <v>662645438.303698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384138227.260717</v>
      </c>
      <c r="AS29" s="70" t="n">
        <f aca="false">AQ29/AG117</f>
        <v>0.0824329734633599</v>
      </c>
      <c r="AT29" s="70" t="n">
        <f aca="false">AR29/AG117</f>
        <v>0.047786726450733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0.0133181347499439</v>
      </c>
      <c r="BJ29" s="7" t="n">
        <f aca="false">BJ28+1</f>
        <v>2040</v>
      </c>
      <c r="BK29" s="40" t="n">
        <f aca="false">SUM(T114:T117)/AVERAGE(AG114:AG117)</f>
        <v>0.0660417161616187</v>
      </c>
      <c r="BL29" s="40" t="n">
        <f aca="false">SUM(P114:P117)/AVERAGE(AG114:AG117)</f>
        <v>0.0150182601608519</v>
      </c>
      <c r="BM29" s="40" t="n">
        <f aca="false">SUM(D114:D117)/AVERAGE(AG114:AG117)</f>
        <v>0.0816327486409535</v>
      </c>
      <c r="BN29" s="40" t="n">
        <f aca="false">(SUM(H114:H117)+SUM(J114:J117))/AVERAGE(AG114:AG117)</f>
        <v>0.0178556508032786</v>
      </c>
      <c r="BO29" s="69" t="n">
        <f aca="false">AL29-BN29</f>
        <v>-0.0484649434434652</v>
      </c>
      <c r="BP29" s="32" t="n">
        <f aca="false">BM29+BN29</f>
        <v>0.099488399444232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90001021.0150076</v>
      </c>
      <c r="E30" s="6"/>
      <c r="F30" s="8" t="n">
        <f aca="false">'Central pensions'!I30</f>
        <v>16358750.9318148</v>
      </c>
      <c r="G30" s="6" t="n">
        <f aca="false">'Central pensions'!K30</f>
        <v>189722.850050616</v>
      </c>
      <c r="H30" s="6" t="n">
        <f aca="false">'Central pensions'!V30</f>
        <v>1043799.14368794</v>
      </c>
      <c r="I30" s="8" t="n">
        <f aca="false">'Central pensions'!M30</f>
        <v>5867.71701187475</v>
      </c>
      <c r="J30" s="6" t="n">
        <f aca="false">'Central pensions'!W30</f>
        <v>32282.4477429262</v>
      </c>
      <c r="K30" s="6"/>
      <c r="L30" s="8" t="n">
        <f aca="false">'Central pensions'!N30</f>
        <v>3559515.16025304</v>
      </c>
      <c r="M30" s="8"/>
      <c r="N30" s="8" t="n">
        <f aca="false">'Central pensions'!L30</f>
        <v>679095.166000934</v>
      </c>
      <c r="O30" s="6"/>
      <c r="P30" s="6" t="n">
        <f aca="false">'Central pensions'!X30</f>
        <v>22206522.3256465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113588.720787944</v>
      </c>
      <c r="W30" s="8"/>
      <c r="X30" s="8" t="n">
        <f aca="false">'Central SIPA income'!M25</f>
        <v>285302.118082402</v>
      </c>
      <c r="Y30" s="6"/>
      <c r="Z30" s="6" t="n">
        <f aca="false">R30+V30-N30-L30-F30</f>
        <v>-4711899.64050165</v>
      </c>
      <c r="AA30" s="6"/>
      <c r="AB30" s="6" t="n">
        <f aca="false">T30-P30-D30</f>
        <v>-51902420.3447828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-0.0102541993716463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-0.338463196690783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-0.0053364651351568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0.0154841146347163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90980566.0086826</v>
      </c>
      <c r="E31" s="9"/>
      <c r="F31" s="67" t="n">
        <f aca="false">'Central pensions'!I31</f>
        <v>16536794.8295097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5685.00696187009</v>
      </c>
      <c r="J31" s="9" t="n">
        <f aca="false">'Central pensions'!W31</f>
        <v>31277.2309559807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687559.055689147</v>
      </c>
      <c r="O31" s="9"/>
      <c r="P31" s="9" t="n">
        <f aca="false">'Central pensions'!X31</f>
        <v>20869548.843752</v>
      </c>
      <c r="Q31" s="67"/>
      <c r="R31" s="67" t="n">
        <f aca="false">'Central SIPA income'!G26</f>
        <v>18768315.1400203</v>
      </c>
      <c r="S31" s="67"/>
      <c r="T31" s="9" t="n">
        <f aca="false">'Central SIPA income'!J26</f>
        <v>71762279.6196469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-1639399.28241556</v>
      </c>
      <c r="AA31" s="9"/>
      <c r="AB31" s="9" t="n">
        <f aca="false">T31-P31-D31</f>
        <v>-40087835.2327878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-0.00795000717608857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384138227.260718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5964.69692516812</v>
      </c>
      <c r="BA31" s="40" t="n">
        <f aca="false">(AZ31-AZ30)/AZ30</f>
        <v>-0.00268239494560594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0.0133643656427419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32544051.9472887</v>
      </c>
      <c r="D32" s="9" t="n">
        <f aca="false">'Central pensions'!Q32</f>
        <v>93425652.8975757</v>
      </c>
      <c r="E32" s="9"/>
      <c r="F32" s="67" t="n">
        <f aca="false">'Central pensions'!I32</f>
        <v>16981218.3146097</v>
      </c>
      <c r="G32" s="9" t="n">
        <f aca="false">'Central pensions'!K32</f>
        <v>198669.432696384</v>
      </c>
      <c r="H32" s="9" t="n">
        <f aca="false">'Central pensions'!V32</f>
        <v>1093020.60173633</v>
      </c>
      <c r="I32" s="67" t="n">
        <f aca="false">'Central pensions'!M32</f>
        <v>6144.41544421803</v>
      </c>
      <c r="J32" s="9" t="n">
        <f aca="false">'Central pensions'!W32</f>
        <v>33804.7608784429</v>
      </c>
      <c r="K32" s="9"/>
      <c r="L32" s="67" t="n">
        <f aca="false">'Central pensions'!N32</f>
        <v>3222133.25828742</v>
      </c>
      <c r="M32" s="67"/>
      <c r="N32" s="67" t="n">
        <f aca="false">'Central pensions'!L32</f>
        <v>708228.949488133</v>
      </c>
      <c r="O32" s="9"/>
      <c r="P32" s="9" t="n">
        <f aca="false">'Central pensions'!X32</f>
        <v>20616131.5133916</v>
      </c>
      <c r="Q32" s="67"/>
      <c r="R32" s="67" t="n">
        <f aca="false">'Central SIPA income'!G27</f>
        <v>15636784.0553688</v>
      </c>
      <c r="S32" s="67"/>
      <c r="T32" s="9" t="n">
        <f aca="false">'Central SIPA income'!J27</f>
        <v>59788599.1023591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-5169925.31698678</v>
      </c>
      <c r="AA32" s="9"/>
      <c r="AB32" s="9" t="n">
        <f aca="false">T32-P32-D32</f>
        <v>-54253185.3086082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-0.0106721336310677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387586716.568294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0.0155739144366338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91770109.7800533</v>
      </c>
      <c r="E33" s="9"/>
      <c r="F33" s="67" t="n">
        <f aca="false">'Central pensions'!I33</f>
        <v>16680303.7559636</v>
      </c>
      <c r="G33" s="9" t="n">
        <f aca="false">'Central pensions'!K33</f>
        <v>216411.551160032</v>
      </c>
      <c r="H33" s="9" t="n">
        <f aca="false">'Central pensions'!V33</f>
        <v>1190632.50275207</v>
      </c>
      <c r="I33" s="67" t="n">
        <f aca="false">'Central pensions'!M33</f>
        <v>6693.14075752671</v>
      </c>
      <c r="J33" s="9" t="n">
        <f aca="false">'Central pensions'!W33</f>
        <v>36823.6856521257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695488.484944077</v>
      </c>
      <c r="O33" s="9"/>
      <c r="P33" s="9" t="n">
        <f aca="false">'Central pensions'!X33</f>
        <v>20909281.427762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105328.863710972</v>
      </c>
      <c r="W33" s="67"/>
      <c r="X33" s="67" t="n">
        <f aca="false">'Central SIPA income'!M28</f>
        <v>264555.738487923</v>
      </c>
      <c r="Y33" s="9"/>
      <c r="Z33" s="9" t="n">
        <f aca="false">R33+V33-N33-L33-F33</f>
        <v>-2734482.37342545</v>
      </c>
      <c r="AA33" s="9"/>
      <c r="AB33" s="9" t="n">
        <f aca="false">T33-P33-D33</f>
        <v>-44512040.9220583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-0.00883573176095498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0.013532405514388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105321412.174632</v>
      </c>
      <c r="E34" s="6"/>
      <c r="F34" s="8" t="n">
        <f aca="false">'Central pensions'!I34</f>
        <v>19143413.375994</v>
      </c>
      <c r="G34" s="6" t="n">
        <f aca="false">'Central pensions'!K34</f>
        <v>241729.739702237</v>
      </c>
      <c r="H34" s="6" t="n">
        <f aca="false">'Central pensions'!V34</f>
        <v>1329925.70603799</v>
      </c>
      <c r="I34" s="8" t="n">
        <f aca="false">'Central pensions'!M34</f>
        <v>7476.177516564</v>
      </c>
      <c r="J34" s="6" t="n">
        <f aca="false">'Central pensions'!W34</f>
        <v>41131.7228671541</v>
      </c>
      <c r="K34" s="6"/>
      <c r="L34" s="8" t="n">
        <f aca="false">'Central pensions'!N34</f>
        <v>3802902.90237036</v>
      </c>
      <c r="M34" s="8"/>
      <c r="N34" s="8" t="n">
        <f aca="false">'Central pensions'!L34</f>
        <v>711749.405903626</v>
      </c>
      <c r="O34" s="6"/>
      <c r="P34" s="6" t="n">
        <f aca="false">'Central pensions'!X34</f>
        <v>23649116.4698962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-7311468.86067999</v>
      </c>
      <c r="AA34" s="6"/>
      <c r="AB34" s="6" t="n">
        <f aca="false">T34-P34-D34</f>
        <v>-66905143.6330538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-0.013956917430731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0.0529303073998625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0.0157816069017914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96850003.2209059</v>
      </c>
      <c r="E35" s="9"/>
      <c r="F35" s="67" t="n">
        <f aca="false">'Central pensions'!I35</f>
        <v>17603634.5206803</v>
      </c>
      <c r="G35" s="9" t="n">
        <f aca="false">'Central pensions'!K35</f>
        <v>298199.836987639</v>
      </c>
      <c r="H35" s="9" t="n">
        <f aca="false">'Central pensions'!V35</f>
        <v>1640607.51992995</v>
      </c>
      <c r="I35" s="67" t="n">
        <f aca="false">'Central pensions'!M35</f>
        <v>9222.67537075171</v>
      </c>
      <c r="J35" s="9" t="n">
        <f aca="false">'Central pensions'!W35</f>
        <v>50740.4387607199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724146.909818042</v>
      </c>
      <c r="O35" s="9"/>
      <c r="P35" s="9" t="n">
        <f aca="false">'Central pensions'!X35</f>
        <v>19375293.4216418</v>
      </c>
      <c r="Q35" s="67"/>
      <c r="R35" s="67" t="n">
        <f aca="false">'Central SIPA income'!G30</f>
        <v>18318550.333424</v>
      </c>
      <c r="S35" s="67"/>
      <c r="T35" s="9" t="n">
        <f aca="false">'Central SIPA income'!J30</f>
        <v>70042564.8997456</v>
      </c>
      <c r="U35" s="9"/>
      <c r="V35" s="67" t="n">
        <f aca="false">'Central SIPA income'!F30</f>
        <v>82723.7607858221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-2892635.04515826</v>
      </c>
      <c r="AA35" s="9"/>
      <c r="AB35" s="9" t="n">
        <f aca="false">T35-P35-D35</f>
        <v>-46182731.7428021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-0.0114883860388947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9401693</v>
      </c>
      <c r="AX35" s="7"/>
      <c r="AY35" s="40" t="n">
        <f aca="false">(AW35-AW34)/AW34</f>
        <v>-0.18359776818456</v>
      </c>
      <c r="AZ35" s="39" t="n">
        <f aca="false">workers_and_wage_central!B23</f>
        <v>6364.43420483386</v>
      </c>
      <c r="BA35" s="40" t="n">
        <f aca="false">(AZ35-AZ34)/AZ34</f>
        <v>0.0730043767010163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0.0135825944211509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96259414.1615564</v>
      </c>
      <c r="E36" s="9"/>
      <c r="F36" s="67" t="n">
        <f aca="false">'Central pensions'!I36</f>
        <v>17496287.9682079</v>
      </c>
      <c r="G36" s="9" t="n">
        <f aca="false">'Central pensions'!K36</f>
        <v>310005.120582824</v>
      </c>
      <c r="H36" s="9" t="n">
        <f aca="false">'Central pensions'!V36</f>
        <v>1705556.70714888</v>
      </c>
      <c r="I36" s="67" t="n">
        <f aca="false">'Central pensions'!M36</f>
        <v>9587.78723452036</v>
      </c>
      <c r="J36" s="9" t="n">
        <f aca="false">'Central pensions'!W36</f>
        <v>52749.1765097594</v>
      </c>
      <c r="K36" s="9"/>
      <c r="L36" s="67" t="n">
        <f aca="false">'Central pensions'!N36</f>
        <v>2955506.1594936</v>
      </c>
      <c r="M36" s="67"/>
      <c r="N36" s="67" t="n">
        <f aca="false">'Central pensions'!L36</f>
        <v>721916.069932193</v>
      </c>
      <c r="O36" s="9"/>
      <c r="P36" s="9" t="n">
        <f aca="false">'Central pensions'!X36</f>
        <v>19307904.7285884</v>
      </c>
      <c r="Q36" s="67"/>
      <c r="R36" s="67" t="n">
        <f aca="false">'Central SIPA income'!G31</f>
        <v>15717028.556619</v>
      </c>
      <c r="S36" s="67"/>
      <c r="T36" s="9" t="n">
        <f aca="false">'Central SIPA income'!J31</f>
        <v>60095420.9078167</v>
      </c>
      <c r="U36" s="9"/>
      <c r="V36" s="67" t="n">
        <f aca="false">'Central SIPA income'!F31</f>
        <v>82597.8515484315</v>
      </c>
      <c r="W36" s="67"/>
      <c r="X36" s="67" t="n">
        <f aca="false">'Central SIPA income'!M31</f>
        <v>207461.989468276</v>
      </c>
      <c r="Y36" s="9"/>
      <c r="Z36" s="9" t="n">
        <f aca="false">R36+V36-N36-L36-F36</f>
        <v>-5374083.78946628</v>
      </c>
      <c r="AA36" s="9"/>
      <c r="AB36" s="9" t="n">
        <f aca="false">T36-P36-D36</f>
        <v>-55471897.9823281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-0.0122934859429147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9905628</v>
      </c>
      <c r="AY36" s="40" t="n">
        <f aca="false">(AW36-AW35)/AW35</f>
        <v>0.053600452599335</v>
      </c>
      <c r="AZ36" s="39" t="n">
        <f aca="false">workers_and_wage_central!B24</f>
        <v>6092.69654099399</v>
      </c>
      <c r="BA36" s="40" t="n">
        <f aca="false">(AZ36-AZ35)/AZ35</f>
        <v>-0.0426962798411015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0.0157956523262037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93583861.2105515</v>
      </c>
      <c r="E37" s="9"/>
      <c r="F37" s="67" t="n">
        <f aca="false">'Central pensions'!I37</f>
        <v>17009974.5482405</v>
      </c>
      <c r="G37" s="9" t="n">
        <f aca="false">'Central pensions'!K37</f>
        <v>307684.515067257</v>
      </c>
      <c r="H37" s="9" t="n">
        <f aca="false">'Central pensions'!V37</f>
        <v>1692789.42029155</v>
      </c>
      <c r="I37" s="67" t="n">
        <f aca="false">'Central pensions'!M37</f>
        <v>9516.01592991524</v>
      </c>
      <c r="J37" s="9" t="n">
        <f aca="false">'Central pensions'!W37</f>
        <v>52354.3119677804</v>
      </c>
      <c r="K37" s="9"/>
      <c r="L37" s="67" t="n">
        <f aca="false">'Central pensions'!N37</f>
        <v>2940024.28044123</v>
      </c>
      <c r="M37" s="67"/>
      <c r="N37" s="67" t="n">
        <f aca="false">'Central pensions'!L37</f>
        <v>703258.356821738</v>
      </c>
      <c r="O37" s="9"/>
      <c r="P37" s="9" t="n">
        <f aca="false">'Central pensions'!X37</f>
        <v>19124919.9519695</v>
      </c>
      <c r="Q37" s="67"/>
      <c r="R37" s="67" t="n">
        <f aca="false">'Central SIPA income'!G32</f>
        <v>19032535.3945001</v>
      </c>
      <c r="S37" s="67"/>
      <c r="T37" s="9" t="n">
        <f aca="false">'Central SIPA income'!J32</f>
        <v>72772548.663069</v>
      </c>
      <c r="U37" s="9"/>
      <c r="V37" s="67" t="n">
        <f aca="false">'Central SIPA income'!F32</f>
        <v>88167.5304395625</v>
      </c>
      <c r="W37" s="67"/>
      <c r="X37" s="67" t="n">
        <f aca="false">'Central SIPA income'!M32</f>
        <v>221451.417059815</v>
      </c>
      <c r="Y37" s="9"/>
      <c r="Z37" s="9" t="n">
        <f aca="false">R37+V37-N37-L37-F37</f>
        <v>-1532554.26056379</v>
      </c>
      <c r="AA37" s="9"/>
      <c r="AB37" s="9" t="n">
        <f aca="false">T37-P37-D37</f>
        <v>-39936232.499452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-0.00849739652465976</v>
      </c>
      <c r="AK37" s="73"/>
      <c r="AW37" s="71" t="n">
        <f aca="false">workers_and_wage_central!C25</f>
        <v>10445461</v>
      </c>
      <c r="AY37" s="40" t="n">
        <f aca="false">(AW37-AW36)/AW36</f>
        <v>0.0544976047959806</v>
      </c>
      <c r="AZ37" s="39" t="n">
        <f aca="false">workers_and_wage_central!B25</f>
        <v>6078.60358096485</v>
      </c>
      <c r="BA37" s="40" t="n">
        <f aca="false">(AZ37-AZ36)/AZ36</f>
        <v>-0.00231309075289049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0.0136550101270214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90463038.6566419</v>
      </c>
      <c r="E38" s="6"/>
      <c r="F38" s="8" t="n">
        <f aca="false">'Central pensions'!I38</f>
        <v>16442728.1071886</v>
      </c>
      <c r="G38" s="6" t="n">
        <f aca="false">'Central pensions'!K38</f>
        <v>317783.24883833</v>
      </c>
      <c r="H38" s="6" t="n">
        <f aca="false">'Central pensions'!V38</f>
        <v>1748349.67389182</v>
      </c>
      <c r="I38" s="8" t="n">
        <f aca="false">'Central pensions'!M38</f>
        <v>9828.34790221643</v>
      </c>
      <c r="J38" s="6" t="n">
        <f aca="false">'Central pensions'!W38</f>
        <v>54072.6703265514</v>
      </c>
      <c r="K38" s="6"/>
      <c r="L38" s="8" t="n">
        <f aca="false">'Central pensions'!N38</f>
        <v>3357311.81673445</v>
      </c>
      <c r="M38" s="8"/>
      <c r="N38" s="8" t="n">
        <f aca="false">'Central pensions'!L38</f>
        <v>681874.578661907</v>
      </c>
      <c r="O38" s="6"/>
      <c r="P38" s="6" t="n">
        <f aca="false">'Central pensions'!X38</f>
        <v>21172579.7232956</v>
      </c>
      <c r="Q38" s="8"/>
      <c r="R38" s="8" t="n">
        <f aca="false">'Central SIPA income'!G33</f>
        <v>16755114.8198495</v>
      </c>
      <c r="S38" s="8"/>
      <c r="T38" s="6" t="n">
        <f aca="false">'Central SIPA income'!J33</f>
        <v>64064633.7079797</v>
      </c>
      <c r="U38" s="6"/>
      <c r="V38" s="8" t="n">
        <f aca="false">'Central SIPA income'!F33</f>
        <v>95135.5162558097</v>
      </c>
      <c r="W38" s="8"/>
      <c r="X38" s="8" t="n">
        <f aca="false">'Central SIPA income'!M33</f>
        <v>238952.988504173</v>
      </c>
      <c r="Y38" s="6"/>
      <c r="Z38" s="6" t="n">
        <f aca="false">R38+V38-N38-L38-F38</f>
        <v>-3631664.16647964</v>
      </c>
      <c r="AA38" s="6"/>
      <c r="AB38" s="6" t="n">
        <f aca="false">T38-P38-D38</f>
        <v>-47570984.6719579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-0.00992366609070503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10783822</v>
      </c>
      <c r="AX38" s="5"/>
      <c r="AY38" s="61" t="n">
        <f aca="false">(AW38-AW37)/AW37</f>
        <v>0.0323931131426368</v>
      </c>
      <c r="AZ38" s="66" t="n">
        <f aca="false">workers_and_wage_central!B26</f>
        <v>6062.10422818083</v>
      </c>
      <c r="BA38" s="61" t="n">
        <f aca="false">(AZ38-AZ37)/AZ37</f>
        <v>-0.00271433275163517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0.0156712669485936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93423119.6689579</v>
      </c>
      <c r="E39" s="9"/>
      <c r="F39" s="67" t="n">
        <f aca="false">'Central pensions'!I39</f>
        <v>16980757.870322</v>
      </c>
      <c r="G39" s="9" t="n">
        <f aca="false">'Central pensions'!K39</f>
        <v>346834.971085244</v>
      </c>
      <c r="H39" s="9" t="n">
        <f aca="false">'Central pensions'!V39</f>
        <v>1908183.67805051</v>
      </c>
      <c r="I39" s="67" t="n">
        <f aca="false">'Central pensions'!M39</f>
        <v>10726.8547758323</v>
      </c>
      <c r="J39" s="9" t="n">
        <f aca="false">'Central pensions'!W39</f>
        <v>59015.9900427993</v>
      </c>
      <c r="K39" s="9"/>
      <c r="L39" s="67" t="n">
        <f aca="false">'Central pensions'!N39</f>
        <v>2931027.79098352</v>
      </c>
      <c r="M39" s="67"/>
      <c r="N39" s="67" t="n">
        <f aca="false">'Central pensions'!L39</f>
        <v>705603.482715618</v>
      </c>
      <c r="O39" s="9"/>
      <c r="P39" s="9" t="n">
        <f aca="false">'Central pensions'!X39</f>
        <v>19091139.3161501</v>
      </c>
      <c r="Q39" s="67"/>
      <c r="R39" s="67" t="n">
        <f aca="false">'Central SIPA income'!G34</f>
        <v>19648467.777091</v>
      </c>
      <c r="S39" s="67"/>
      <c r="T39" s="9" t="n">
        <f aca="false">'Central SIPA income'!J34</f>
        <v>75127619.5118121</v>
      </c>
      <c r="U39" s="9"/>
      <c r="V39" s="67" t="n">
        <f aca="false">'Central SIPA income'!F34</f>
        <v>97145.3040869015</v>
      </c>
      <c r="W39" s="67"/>
      <c r="X39" s="67" t="n">
        <f aca="false">'Central SIPA income'!M34</f>
        <v>244000.996097966</v>
      </c>
      <c r="Y39" s="9"/>
      <c r="Z39" s="9" t="n">
        <f aca="false">R39+V39-N39-L39-F39</f>
        <v>-871776.062843245</v>
      </c>
      <c r="AA39" s="9"/>
      <c r="AB39" s="9" t="n">
        <f aca="false">T39-P39-D39</f>
        <v>-37386639.4732958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-0.00775022991562825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11099317</v>
      </c>
      <c r="AX39" s="7"/>
      <c r="AY39" s="40" t="n">
        <f aca="false">(AW39-AW38)/AW38</f>
        <v>0.0292563248911193</v>
      </c>
      <c r="AZ39" s="39" t="n">
        <f aca="false">workers_and_wage_central!B27</f>
        <v>6015.2111020052</v>
      </c>
      <c r="BA39" s="40" t="n">
        <f aca="false">(AZ39-AZ38)/AZ38</f>
        <v>-0.00773545363302115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0.0137738977945226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95719868.232309</v>
      </c>
      <c r="E40" s="9"/>
      <c r="F40" s="67" t="n">
        <f aca="false">'Central pensions'!I40</f>
        <v>17398219.1088406</v>
      </c>
      <c r="G40" s="9" t="n">
        <f aca="false">'Central pensions'!K40</f>
        <v>370767.479718371</v>
      </c>
      <c r="H40" s="9" t="n">
        <f aca="false">'Central pensions'!V40</f>
        <v>2039853.27931835</v>
      </c>
      <c r="I40" s="67" t="n">
        <f aca="false">'Central pensions'!M40</f>
        <v>11467.0354552074</v>
      </c>
      <c r="J40" s="9" t="n">
        <f aca="false">'Central pensions'!W40</f>
        <v>63088.2457521142</v>
      </c>
      <c r="K40" s="9"/>
      <c r="L40" s="67" t="n">
        <f aca="false">'Central pensions'!N40</f>
        <v>3049553.61731137</v>
      </c>
      <c r="M40" s="67"/>
      <c r="N40" s="67" t="n">
        <f aca="false">'Central pensions'!L40</f>
        <v>724070.859018303</v>
      </c>
      <c r="O40" s="9"/>
      <c r="P40" s="9" t="n">
        <f aca="false">'Central pensions'!X40</f>
        <v>19807772.4480738</v>
      </c>
      <c r="Q40" s="67"/>
      <c r="R40" s="67" t="n">
        <f aca="false">'Central SIPA income'!G35</f>
        <v>17407184.7607794</v>
      </c>
      <c r="S40" s="67"/>
      <c r="T40" s="9" t="n">
        <f aca="false">'Central SIPA income'!J35</f>
        <v>66557879.6431354</v>
      </c>
      <c r="U40" s="9"/>
      <c r="V40" s="67" t="n">
        <f aca="false">'Central SIPA income'!F35</f>
        <v>100809.064954719</v>
      </c>
      <c r="W40" s="67"/>
      <c r="X40" s="67" t="n">
        <f aca="false">'Central SIPA income'!M35</f>
        <v>253203.307106356</v>
      </c>
      <c r="Y40" s="9"/>
      <c r="Z40" s="9" t="n">
        <f aca="false">R40+V40-N40-L40-F40</f>
        <v>-3663849.75943621</v>
      </c>
      <c r="AA40" s="9"/>
      <c r="AB40" s="9" t="n">
        <f aca="false">T40-P40-D40</f>
        <v>-48969761.0372475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-0.00995642691521737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11578767</v>
      </c>
      <c r="AY40" s="40" t="n">
        <f aca="false">(AW40-AW39)/AW39</f>
        <v>0.0431963516313661</v>
      </c>
      <c r="AZ40" s="39" t="n">
        <f aca="false">workers_and_wage_central!B28</f>
        <v>5944.93383462867</v>
      </c>
      <c r="BA40" s="40" t="n">
        <f aca="false">(AZ40-AZ39)/AZ39</f>
        <v>-0.0116832586894753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0.0159976331939856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98725689.5560111</v>
      </c>
      <c r="E41" s="9"/>
      <c r="F41" s="67" t="n">
        <f aca="false">'Central pensions'!I41</f>
        <v>17944562.7150068</v>
      </c>
      <c r="G41" s="9" t="n">
        <f aca="false">'Central pensions'!K41</f>
        <v>389864.501478593</v>
      </c>
      <c r="H41" s="9" t="n">
        <f aca="false">'Central pensions'!V41</f>
        <v>2144919.45851075</v>
      </c>
      <c r="I41" s="67" t="n">
        <f aca="false">'Central pensions'!M41</f>
        <v>12057.6649941832</v>
      </c>
      <c r="J41" s="9" t="n">
        <f aca="false">'Central pensions'!W41</f>
        <v>66337.7152116722</v>
      </c>
      <c r="K41" s="9"/>
      <c r="L41" s="67" t="n">
        <f aca="false">'Central pensions'!N41</f>
        <v>3132295.64569407</v>
      </c>
      <c r="M41" s="67"/>
      <c r="N41" s="67" t="n">
        <f aca="false">'Central pensions'!L41</f>
        <v>749197.531858306</v>
      </c>
      <c r="O41" s="9"/>
      <c r="P41" s="9" t="n">
        <f aca="false">'Central pensions'!X41</f>
        <v>20375360.7670893</v>
      </c>
      <c r="Q41" s="67"/>
      <c r="R41" s="67" t="n">
        <f aca="false">'Central SIPA income'!G36</f>
        <v>20504418.8306989</v>
      </c>
      <c r="S41" s="67"/>
      <c r="T41" s="9" t="n">
        <f aca="false">'Central SIPA income'!J36</f>
        <v>78400422.5520148</v>
      </c>
      <c r="U41" s="9"/>
      <c r="V41" s="67" t="n">
        <f aca="false">'Central SIPA income'!F36</f>
        <v>99847.1702865348</v>
      </c>
      <c r="W41" s="67"/>
      <c r="X41" s="67" t="n">
        <f aca="false">'Central SIPA income'!M36</f>
        <v>250787.305021805</v>
      </c>
      <c r="Y41" s="9"/>
      <c r="Z41" s="9" t="n">
        <f aca="false">R41+V41-N41-L41-F41</f>
        <v>-1221789.8915738</v>
      </c>
      <c r="AA41" s="9"/>
      <c r="AB41" s="9" t="n">
        <f aca="false">T41-P41-D41</f>
        <v>-40700627.7710857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-0.00819282967146333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11623899</v>
      </c>
      <c r="AY41" s="40" t="n">
        <f aca="false">(AW41-AW40)/AW40</f>
        <v>0.00389782435383664</v>
      </c>
      <c r="AZ41" s="39" t="n">
        <f aca="false">workers_and_wage_central!B29</f>
        <v>6011.03723665762</v>
      </c>
      <c r="BA41" s="40" t="n">
        <f aca="false">(AZ41-AZ40)/AZ40</f>
        <v>0.0111192830513775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0.0138359093363086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100910992.371756</v>
      </c>
      <c r="E42" s="6"/>
      <c r="F42" s="8" t="n">
        <f aca="false">'Central pensions'!I42</f>
        <v>18341767.3696897</v>
      </c>
      <c r="G42" s="6" t="n">
        <f aca="false">'Central pensions'!K42</f>
        <v>428790.627806905</v>
      </c>
      <c r="H42" s="6" t="n">
        <f aca="false">'Central pensions'!V42</f>
        <v>2359079.52050508</v>
      </c>
      <c r="I42" s="8" t="n">
        <f aca="false">'Central pensions'!M42</f>
        <v>13261.565808461</v>
      </c>
      <c r="J42" s="6" t="n">
        <f aca="false">'Central pensions'!W42</f>
        <v>72961.2222836622</v>
      </c>
      <c r="K42" s="6"/>
      <c r="L42" s="8" t="n">
        <f aca="false">'Central pensions'!N42</f>
        <v>3850436.52917333</v>
      </c>
      <c r="M42" s="8"/>
      <c r="N42" s="8" t="n">
        <f aca="false">'Central pensions'!L42</f>
        <v>766817.541179001</v>
      </c>
      <c r="O42" s="6"/>
      <c r="P42" s="6" t="n">
        <f aca="false">'Central pensions'!X42</f>
        <v>24198737.3179006</v>
      </c>
      <c r="Q42" s="8"/>
      <c r="R42" s="8" t="n">
        <f aca="false">'Central SIPA income'!G37</f>
        <v>17880147.2452602</v>
      </c>
      <c r="S42" s="8"/>
      <c r="T42" s="6" t="n">
        <f aca="false">'Central SIPA income'!J37</f>
        <v>68366292.6950103</v>
      </c>
      <c r="U42" s="6"/>
      <c r="V42" s="8" t="n">
        <f aca="false">'Central SIPA income'!F37</f>
        <v>103458.94657247</v>
      </c>
      <c r="W42" s="8"/>
      <c r="X42" s="8" t="n">
        <f aca="false">'Central SIPA income'!M37</f>
        <v>259859.045748076</v>
      </c>
      <c r="Y42" s="6"/>
      <c r="Z42" s="6" t="n">
        <f aca="false">R42+V42-N42-L42-F42</f>
        <v>-4975415.24820939</v>
      </c>
      <c r="AA42" s="6"/>
      <c r="AB42" s="6" t="n">
        <f aca="false">T42-P42-D42</f>
        <v>-56743436.9946467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-0.0112734369581615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11658412</v>
      </c>
      <c r="AX42" s="5"/>
      <c r="AY42" s="61" t="n">
        <f aca="false">(AW42-AW41)/AW41</f>
        <v>0.00296914142148</v>
      </c>
      <c r="AZ42" s="66" t="n">
        <f aca="false">workers_and_wage_central!B30</f>
        <v>6036.55987230436</v>
      </c>
      <c r="BA42" s="61" t="n">
        <f aca="false">(AZ42-AZ41)/AZ41</f>
        <v>0.00424596199323118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0.0158924586763902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102881354.916389</v>
      </c>
      <c r="E43" s="9"/>
      <c r="F43" s="67" t="n">
        <f aca="false">'Central pensions'!I43</f>
        <v>18699904.0858015</v>
      </c>
      <c r="G43" s="9" t="n">
        <f aca="false">'Central pensions'!K43</f>
        <v>449388.290707147</v>
      </c>
      <c r="H43" s="9" t="n">
        <f aca="false">'Central pensions'!V43</f>
        <v>2472401.78448914</v>
      </c>
      <c r="I43" s="67" t="n">
        <f aca="false">'Central pensions'!M43</f>
        <v>13898.6069290871</v>
      </c>
      <c r="J43" s="9" t="n">
        <f aca="false">'Central pensions'!W43</f>
        <v>76466.0345718295</v>
      </c>
      <c r="K43" s="9"/>
      <c r="L43" s="67" t="n">
        <f aca="false">'Central pensions'!N43</f>
        <v>3230867.58514923</v>
      </c>
      <c r="M43" s="67"/>
      <c r="N43" s="67" t="n">
        <f aca="false">'Central pensions'!L43</f>
        <v>782877.515587535</v>
      </c>
      <c r="O43" s="9"/>
      <c r="P43" s="9" t="n">
        <f aca="false">'Central pensions'!X43</f>
        <v>21072148.3627899</v>
      </c>
      <c r="Q43" s="67"/>
      <c r="R43" s="67" t="n">
        <f aca="false">'Central SIPA income'!G38</f>
        <v>21123911.3347554</v>
      </c>
      <c r="S43" s="67"/>
      <c r="T43" s="9" t="n">
        <f aca="false">'Central SIPA income'!J38</f>
        <v>80769105.8337433</v>
      </c>
      <c r="U43" s="9"/>
      <c r="V43" s="67" t="n">
        <f aca="false">'Central SIPA income'!F38</f>
        <v>103039.726121542</v>
      </c>
      <c r="W43" s="67"/>
      <c r="X43" s="67" t="n">
        <f aca="false">'Central SIPA income'!M38</f>
        <v>258806.084839955</v>
      </c>
      <c r="Y43" s="9"/>
      <c r="Z43" s="9" t="n">
        <f aca="false">R43+V43-N43-L43-F43</f>
        <v>-1486698.1256613</v>
      </c>
      <c r="AA43" s="9"/>
      <c r="AB43" s="9" t="n">
        <f aca="false">T43-P43-D43</f>
        <v>-43184397.4454356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-0.00844537921923763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11722322</v>
      </c>
      <c r="AX43" s="7"/>
      <c r="AY43" s="40" t="n">
        <f aca="false">(AW43-AW42)/AW42</f>
        <v>0.0054818786640925</v>
      </c>
      <c r="AZ43" s="39" t="n">
        <f aca="false">workers_and_wage_central!B31</f>
        <v>6077.6490183969</v>
      </c>
      <c r="BA43" s="40" t="n">
        <f aca="false">(AZ43-AZ42)/AZ42</f>
        <v>0.00680671557339402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0.0138866074226359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104862127.510355</v>
      </c>
      <c r="E44" s="9"/>
      <c r="F44" s="67" t="n">
        <f aca="false">'Central pensions'!I44</f>
        <v>19059932.9516058</v>
      </c>
      <c r="G44" s="9" t="n">
        <f aca="false">'Central pensions'!K44</f>
        <v>488071.593027252</v>
      </c>
      <c r="H44" s="9" t="n">
        <f aca="false">'Central pensions'!V44</f>
        <v>2685225.90043498</v>
      </c>
      <c r="I44" s="67" t="n">
        <f aca="false">'Central pensions'!M44</f>
        <v>15094.9977224924</v>
      </c>
      <c r="J44" s="9" t="n">
        <f aca="false">'Central pensions'!W44</f>
        <v>83048.2237247939</v>
      </c>
      <c r="K44" s="9"/>
      <c r="L44" s="67" t="n">
        <f aca="false">'Central pensions'!N44</f>
        <v>3301327.91237668</v>
      </c>
      <c r="M44" s="67"/>
      <c r="N44" s="67" t="n">
        <f aca="false">'Central pensions'!L44</f>
        <v>800467.875589311</v>
      </c>
      <c r="O44" s="9"/>
      <c r="P44" s="9" t="n">
        <f aca="false">'Central pensions'!X44</f>
        <v>21534544.306462</v>
      </c>
      <c r="Q44" s="67"/>
      <c r="R44" s="67" t="n">
        <f aca="false">'Central SIPA income'!G39</f>
        <v>18443139.9233182</v>
      </c>
      <c r="S44" s="67"/>
      <c r="T44" s="9" t="n">
        <f aca="false">'Central SIPA income'!J39</f>
        <v>70518943.9950978</v>
      </c>
      <c r="U44" s="9"/>
      <c r="V44" s="67" t="n">
        <f aca="false">'Central SIPA income'!F39</f>
        <v>102907.882523936</v>
      </c>
      <c r="W44" s="67"/>
      <c r="X44" s="67" t="n">
        <f aca="false">'Central SIPA income'!M39</f>
        <v>258474.931734333</v>
      </c>
      <c r="Y44" s="9"/>
      <c r="Z44" s="9" t="n">
        <f aca="false">R44+V44-N44-L44-F44</f>
        <v>-4615680.9337296</v>
      </c>
      <c r="AA44" s="9"/>
      <c r="AB44" s="9" t="n">
        <f aca="false">T44-P44-D44</f>
        <v>-55877727.8217197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-0.0108199427849284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11784519</v>
      </c>
      <c r="AY44" s="40" t="n">
        <f aca="false">(AW44-AW43)/AW43</f>
        <v>0.00530586005059407</v>
      </c>
      <c r="AZ44" s="39" t="n">
        <f aca="false">workers_and_wage_central!B32</f>
        <v>6102.7288989047</v>
      </c>
      <c r="BA44" s="40" t="n">
        <f aca="false">(AZ44-AZ43)/AZ43</f>
        <v>0.00412657598882149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0.0160279587547707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106933316.342596</v>
      </c>
      <c r="E45" s="9"/>
      <c r="F45" s="67" t="n">
        <f aca="false">'Central pensions'!I45</f>
        <v>19436396.0389937</v>
      </c>
      <c r="G45" s="9" t="n">
        <f aca="false">'Central pensions'!K45</f>
        <v>519526.441950669</v>
      </c>
      <c r="H45" s="9" t="n">
        <f aca="false">'Central pensions'!V45</f>
        <v>2858281.19853079</v>
      </c>
      <c r="I45" s="67" t="n">
        <f aca="false">'Central pensions'!M45</f>
        <v>16067.8281015671</v>
      </c>
      <c r="J45" s="9" t="n">
        <f aca="false">'Central pensions'!W45</f>
        <v>88400.4494390966</v>
      </c>
      <c r="K45" s="9"/>
      <c r="L45" s="67" t="n">
        <f aca="false">'Central pensions'!N45</f>
        <v>3380538.64670545</v>
      </c>
      <c r="M45" s="67"/>
      <c r="N45" s="67" t="n">
        <f aca="false">'Central pensions'!L45</f>
        <v>817944.118896265</v>
      </c>
      <c r="O45" s="9"/>
      <c r="P45" s="9" t="n">
        <f aca="false">'Central pensions'!X45</f>
        <v>22041718.3177955</v>
      </c>
      <c r="Q45" s="67"/>
      <c r="R45" s="67" t="n">
        <f aca="false">'Central SIPA income'!G40</f>
        <v>21661027.3199435</v>
      </c>
      <c r="S45" s="73" t="n">
        <f aca="false">SUM(T42:T45)/AVERAGE(AG42:AG45)</f>
        <v>0.0587445811375638</v>
      </c>
      <c r="T45" s="9" t="n">
        <f aca="false">'Central SIPA income'!J40</f>
        <v>82822815.3558655</v>
      </c>
      <c r="U45" s="9"/>
      <c r="V45" s="67" t="n">
        <f aca="false">'Central SIPA income'!F40</f>
        <v>102767.226489697</v>
      </c>
      <c r="W45" s="67"/>
      <c r="X45" s="67" t="n">
        <f aca="false">'Central SIPA income'!M40</f>
        <v>258121.644328583</v>
      </c>
      <c r="Y45" s="9"/>
      <c r="Z45" s="9" t="n">
        <f aca="false">R45+V45-N45-L45-F45</f>
        <v>-1871084.25816224</v>
      </c>
      <c r="AA45" s="9"/>
      <c r="AB45" s="9" t="n">
        <f aca="false">T45-P45-D45</f>
        <v>-46152219.3045257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-0.0087326631663462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11780589</v>
      </c>
      <c r="AY45" s="40" t="n">
        <f aca="false">(AW45-AW44)/AW44</f>
        <v>-0.000333488367238408</v>
      </c>
      <c r="AZ45" s="39" t="n">
        <f aca="false">workers_and_wage_central!B33</f>
        <v>6153.98748893994</v>
      </c>
      <c r="BA45" s="40" t="n">
        <f aca="false">(AZ45-AZ44)/AZ44</f>
        <v>0.0083992900363699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0.0139823026110087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108870260.727863</v>
      </c>
      <c r="E46" s="6"/>
      <c r="F46" s="8" t="n">
        <f aca="false">'Central pensions'!I46</f>
        <v>19788458.6090626</v>
      </c>
      <c r="G46" s="6" t="n">
        <f aca="false">'Central pensions'!K46</f>
        <v>550858.170593676</v>
      </c>
      <c r="H46" s="6" t="n">
        <f aca="false">'Central pensions'!V46</f>
        <v>3030659.12517015</v>
      </c>
      <c r="I46" s="8" t="n">
        <f aca="false">'Central pensions'!M46</f>
        <v>17036.8506369179</v>
      </c>
      <c r="J46" s="6" t="n">
        <f aca="false">'Central pensions'!W46</f>
        <v>93731.7255207264</v>
      </c>
      <c r="K46" s="6"/>
      <c r="L46" s="8" t="n">
        <f aca="false">'Central pensions'!N46</f>
        <v>4158171.30247267</v>
      </c>
      <c r="M46" s="8"/>
      <c r="N46" s="8" t="n">
        <f aca="false">'Central pensions'!L46</f>
        <v>834261.738097418</v>
      </c>
      <c r="O46" s="6"/>
      <c r="P46" s="6" t="n">
        <f aca="false">'Central pensions'!X46</f>
        <v>26166632.5916504</v>
      </c>
      <c r="Q46" s="8"/>
      <c r="R46" s="8" t="n">
        <f aca="false">'Central SIPA income'!G41</f>
        <v>19038578.2512881</v>
      </c>
      <c r="S46" s="8"/>
      <c r="T46" s="6" t="n">
        <f aca="false">'Central SIPA income'!J41</f>
        <v>72795654.0497428</v>
      </c>
      <c r="U46" s="6"/>
      <c r="V46" s="8" t="n">
        <f aca="false">'Central SIPA income'!F41</f>
        <v>101790.024705596</v>
      </c>
      <c r="W46" s="8"/>
      <c r="X46" s="8" t="n">
        <f aca="false">'Central SIPA income'!M41</f>
        <v>255667.195182015</v>
      </c>
      <c r="Y46" s="6"/>
      <c r="Z46" s="6" t="n">
        <f aca="false">R46+V46-N46-L46-F46</f>
        <v>-5640523.37363898</v>
      </c>
      <c r="AA46" s="6"/>
      <c r="AB46" s="6" t="n">
        <f aca="false">T46-P46-D46</f>
        <v>-62241239.2697709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-0.0117768633237424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11842415</v>
      </c>
      <c r="AX46" s="5"/>
      <c r="AY46" s="61" t="n">
        <f aca="false">(AW46-AW45)/AW45</f>
        <v>0.00524812469053967</v>
      </c>
      <c r="AZ46" s="66" t="n">
        <f aca="false">workers_and_wage_central!B34</f>
        <v>6181.17842883084</v>
      </c>
      <c r="BA46" s="61" t="n">
        <f aca="false">(AZ46-AZ45)/AZ45</f>
        <v>0.00441842625448475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0.0162477828054342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111150145.578633</v>
      </c>
      <c r="E47" s="9"/>
      <c r="F47" s="67" t="n">
        <f aca="false">'Central pensions'!I47</f>
        <v>20202854.6681999</v>
      </c>
      <c r="G47" s="9" t="n">
        <f aca="false">'Central pensions'!K47</f>
        <v>570713.313433348</v>
      </c>
      <c r="H47" s="9" t="n">
        <f aca="false">'Central pensions'!V47</f>
        <v>3139896.26285979</v>
      </c>
      <c r="I47" s="67" t="n">
        <f aca="false">'Central pensions'!M47</f>
        <v>17650.9272195882</v>
      </c>
      <c r="J47" s="9" t="n">
        <f aca="false">'Central pensions'!W47</f>
        <v>97110.1936966952</v>
      </c>
      <c r="K47" s="9"/>
      <c r="L47" s="67" t="n">
        <f aca="false">'Central pensions'!N47</f>
        <v>3486121.49882926</v>
      </c>
      <c r="M47" s="67"/>
      <c r="N47" s="67" t="n">
        <f aca="false">'Central pensions'!L47</f>
        <v>854943.479637776</v>
      </c>
      <c r="O47" s="9"/>
      <c r="P47" s="9" t="n">
        <f aca="false">'Central pensions'!X47</f>
        <v>22793147.8056092</v>
      </c>
      <c r="Q47" s="67"/>
      <c r="R47" s="67" t="n">
        <f aca="false">'Central SIPA income'!G42</f>
        <v>22249786.2895408</v>
      </c>
      <c r="S47" s="67"/>
      <c r="T47" s="9" t="n">
        <f aca="false">'Central SIPA income'!J42</f>
        <v>85073986.3048615</v>
      </c>
      <c r="U47" s="9"/>
      <c r="V47" s="67" t="n">
        <f aca="false">'Central SIPA income'!F42</f>
        <v>99674.7710742427</v>
      </c>
      <c r="W47" s="67"/>
      <c r="X47" s="67" t="n">
        <f aca="false">'Central SIPA income'!M42</f>
        <v>250354.287904599</v>
      </c>
      <c r="Y47" s="9"/>
      <c r="Z47" s="9" t="n">
        <f aca="false">R47+V47-N47-L47-F47</f>
        <v>-2194458.58605193</v>
      </c>
      <c r="AA47" s="9"/>
      <c r="AB47" s="9" t="n">
        <f aca="false">T47-P47-D47</f>
        <v>-48869307.0793802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-0.00918956878661619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11929029</v>
      </c>
      <c r="AX47" s="7"/>
      <c r="AY47" s="40" t="n">
        <f aca="false">(AW47-AW46)/AW46</f>
        <v>0.00731387981252135</v>
      </c>
      <c r="AZ47" s="39" t="n">
        <f aca="false">workers_and_wage_central!B35</f>
        <v>6188.69106596882</v>
      </c>
      <c r="BA47" s="40" t="n">
        <f aca="false">(AZ47-AZ46)/AZ46</f>
        <v>0.00121540531865808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0.0140705755953543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112826204.287291</v>
      </c>
      <c r="E48" s="9"/>
      <c r="F48" s="67" t="n">
        <f aca="false">'Central pensions'!I48</f>
        <v>20507498.1783826</v>
      </c>
      <c r="G48" s="9" t="n">
        <f aca="false">'Central pensions'!K48</f>
        <v>596022.904915991</v>
      </c>
      <c r="H48" s="9" t="n">
        <f aca="false">'Central pensions'!V48</f>
        <v>3279142.16766054</v>
      </c>
      <c r="I48" s="67" t="n">
        <f aca="false">'Central pensions'!M48</f>
        <v>18433.6980901853</v>
      </c>
      <c r="J48" s="9" t="n">
        <f aca="false">'Central pensions'!W48</f>
        <v>101416.768071975</v>
      </c>
      <c r="K48" s="9"/>
      <c r="L48" s="67" t="n">
        <f aca="false">'Central pensions'!N48</f>
        <v>3520885.53071406</v>
      </c>
      <c r="M48" s="67"/>
      <c r="N48" s="67" t="n">
        <f aca="false">'Central pensions'!L48</f>
        <v>869361.899141017</v>
      </c>
      <c r="O48" s="9"/>
      <c r="P48" s="9" t="n">
        <f aca="false">'Central pensions'!X48</f>
        <v>23052864.4223059</v>
      </c>
      <c r="Q48" s="67"/>
      <c r="R48" s="67" t="n">
        <f aca="false">'Central SIPA income'!G43</f>
        <v>19434970.3047792</v>
      </c>
      <c r="S48" s="67"/>
      <c r="T48" s="9" t="n">
        <f aca="false">'Central SIPA income'!J43</f>
        <v>74311293.4222392</v>
      </c>
      <c r="U48" s="9"/>
      <c r="V48" s="67" t="n">
        <f aca="false">'Central SIPA income'!F43</f>
        <v>102882.70478491</v>
      </c>
      <c r="W48" s="67"/>
      <c r="X48" s="67" t="n">
        <f aca="false">'Central SIPA income'!M43</f>
        <v>258411.692512842</v>
      </c>
      <c r="Y48" s="9"/>
      <c r="Z48" s="9" t="n">
        <f aca="false">R48+V48-N48-L48-F48</f>
        <v>-5359892.5986735</v>
      </c>
      <c r="AA48" s="9"/>
      <c r="AB48" s="9" t="n">
        <f aca="false">T48-P48-D48</f>
        <v>-61567775.2873574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-0.0114632126246798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11944357</v>
      </c>
      <c r="AY48" s="40" t="n">
        <f aca="false">(AW48-AW47)/AW47</f>
        <v>0.00128493274683128</v>
      </c>
      <c r="AZ48" s="39" t="n">
        <f aca="false">workers_and_wage_central!B36</f>
        <v>6218.49677818115</v>
      </c>
      <c r="BA48" s="40" t="n">
        <f aca="false">(AZ48-AZ47)/AZ47</f>
        <v>0.00481615771325768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0.0163273170193014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115222651.0279</v>
      </c>
      <c r="E49" s="9"/>
      <c r="F49" s="67" t="n">
        <f aca="false">'Central pensions'!I49</f>
        <v>20943080.7407676</v>
      </c>
      <c r="G49" s="9" t="n">
        <f aca="false">'Central pensions'!K49</f>
        <v>624754.997053979</v>
      </c>
      <c r="H49" s="9" t="n">
        <f aca="false">'Central pensions'!V49</f>
        <v>3437217.66126605</v>
      </c>
      <c r="I49" s="67" t="n">
        <f aca="false">'Central pensions'!M49</f>
        <v>19322.3194965146</v>
      </c>
      <c r="J49" s="9" t="n">
        <f aca="false">'Central pensions'!W49</f>
        <v>106305.700863897</v>
      </c>
      <c r="K49" s="9"/>
      <c r="L49" s="67" t="n">
        <f aca="false">'Central pensions'!N49</f>
        <v>3624077.06860961</v>
      </c>
      <c r="M49" s="67"/>
      <c r="N49" s="67" t="n">
        <f aca="false">'Central pensions'!L49</f>
        <v>889870.71484283</v>
      </c>
      <c r="O49" s="9"/>
      <c r="P49" s="9" t="n">
        <f aca="false">'Central pensions'!X49</f>
        <v>23701159.2559104</v>
      </c>
      <c r="Q49" s="67"/>
      <c r="R49" s="67" t="n">
        <f aca="false">'Central SIPA income'!G44</f>
        <v>22636223.2749909</v>
      </c>
      <c r="S49" s="67"/>
      <c r="T49" s="9" t="n">
        <f aca="false">'Central SIPA income'!J44</f>
        <v>86551561.6118804</v>
      </c>
      <c r="U49" s="9"/>
      <c r="V49" s="67" t="n">
        <f aca="false">'Central SIPA income'!F44</f>
        <v>104669.619810597</v>
      </c>
      <c r="W49" s="67"/>
      <c r="X49" s="67" t="n">
        <f aca="false">'Central SIPA income'!M44</f>
        <v>262899.907875471</v>
      </c>
      <c r="Y49" s="9"/>
      <c r="Z49" s="9" t="n">
        <f aca="false">R49+V49-N49-L49-F49</f>
        <v>-2716135.62941857</v>
      </c>
      <c r="AA49" s="9"/>
      <c r="AB49" s="9" t="n">
        <f aca="false">T49-P49-D49</f>
        <v>-52372248.6719298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-0.0096165081519919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12002162</v>
      </c>
      <c r="AY49" s="40" t="n">
        <f aca="false">(AW49-AW48)/AW48</f>
        <v>0.00483952380190914</v>
      </c>
      <c r="AZ49" s="39" t="n">
        <f aca="false">workers_and_wage_central!B37</f>
        <v>6243.94939755456</v>
      </c>
      <c r="BA49" s="40" t="n">
        <f aca="false">(AZ49-AZ48)/AZ48</f>
        <v>0.00409305018259663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0.014208833932548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117109816.578739</v>
      </c>
      <c r="E50" s="6"/>
      <c r="F50" s="8" t="n">
        <f aca="false">'Central pensions'!I50</f>
        <v>21286095.4184359</v>
      </c>
      <c r="G50" s="6" t="n">
        <f aca="false">'Central pensions'!K50</f>
        <v>658042.350324665</v>
      </c>
      <c r="H50" s="6" t="n">
        <f aca="false">'Central pensions'!V50</f>
        <v>3620354.85760434</v>
      </c>
      <c r="I50" s="8" t="n">
        <f aca="false">'Central pensions'!M50</f>
        <v>20351.825267773</v>
      </c>
      <c r="J50" s="6" t="n">
        <f aca="false">'Central pensions'!W50</f>
        <v>111969.737864051</v>
      </c>
      <c r="K50" s="6"/>
      <c r="L50" s="8" t="n">
        <f aca="false">'Central pensions'!N50</f>
        <v>4478598.81660593</v>
      </c>
      <c r="M50" s="8"/>
      <c r="N50" s="8" t="n">
        <f aca="false">'Central pensions'!L50</f>
        <v>905591.089481522</v>
      </c>
      <c r="O50" s="6"/>
      <c r="P50" s="6" t="n">
        <f aca="false">'Central pensions'!X50</f>
        <v>28221765.5314905</v>
      </c>
      <c r="Q50" s="8"/>
      <c r="R50" s="8" t="n">
        <f aca="false">'Central SIPA income'!G45</f>
        <v>19962142.6443678</v>
      </c>
      <c r="S50" s="8"/>
      <c r="T50" s="6" t="n">
        <f aca="false">'Central SIPA income'!J45</f>
        <v>76326982.5535788</v>
      </c>
      <c r="U50" s="6"/>
      <c r="V50" s="8" t="n">
        <f aca="false">'Central SIPA income'!F45</f>
        <v>103283.476024006</v>
      </c>
      <c r="W50" s="8"/>
      <c r="X50" s="8" t="n">
        <f aca="false">'Central SIPA income'!M45</f>
        <v>259418.314319896</v>
      </c>
      <c r="Y50" s="6"/>
      <c r="Z50" s="6" t="n">
        <f aca="false">R50+V50-N50-L50-F50</f>
        <v>-6604859.2041316</v>
      </c>
      <c r="AA50" s="6"/>
      <c r="AB50" s="6" t="n">
        <f aca="false">T50-P50-D50</f>
        <v>-69004599.5566509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-0.0125544041221171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12042955</v>
      </c>
      <c r="AX50" s="5"/>
      <c r="AY50" s="61" t="n">
        <f aca="false">(AW50-AW49)/AW49</f>
        <v>0.0033988043154225</v>
      </c>
      <c r="AZ50" s="66" t="n">
        <f aca="false">workers_and_wage_central!B38</f>
        <v>6299.35748561904</v>
      </c>
      <c r="BA50" s="61" t="n">
        <f aca="false">(AZ50-AZ49)/AZ49</f>
        <v>0.00887388486623156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0.0164290219198364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118704826.373532</v>
      </c>
      <c r="E51" s="9"/>
      <c r="F51" s="67" t="n">
        <f aca="false">'Central pensions'!I51</f>
        <v>21576007.3291293</v>
      </c>
      <c r="G51" s="9" t="n">
        <f aca="false">'Central pensions'!K51</f>
        <v>694539.212657415</v>
      </c>
      <c r="H51" s="9" t="n">
        <f aca="false">'Central pensions'!V51</f>
        <v>3821149.82584384</v>
      </c>
      <c r="I51" s="67" t="n">
        <f aca="false">'Central pensions'!M51</f>
        <v>21480.5942058993</v>
      </c>
      <c r="J51" s="9" t="n">
        <f aca="false">'Central pensions'!W51</f>
        <v>118179.891520943</v>
      </c>
      <c r="K51" s="9"/>
      <c r="L51" s="67" t="n">
        <f aca="false">'Central pensions'!N51</f>
        <v>3756702.26458774</v>
      </c>
      <c r="M51" s="67"/>
      <c r="N51" s="67" t="n">
        <f aca="false">'Central pensions'!L51</f>
        <v>920270.976324402</v>
      </c>
      <c r="O51" s="9"/>
      <c r="P51" s="9" t="n">
        <f aca="false">'Central pensions'!X51</f>
        <v>24556605.2974589</v>
      </c>
      <c r="Q51" s="67"/>
      <c r="R51" s="67" t="n">
        <f aca="false">'Central SIPA income'!G46</f>
        <v>23183642.1508092</v>
      </c>
      <c r="S51" s="67"/>
      <c r="T51" s="9" t="n">
        <f aca="false">'Central SIPA income'!J46</f>
        <v>88644665.1292964</v>
      </c>
      <c r="U51" s="9"/>
      <c r="V51" s="67" t="n">
        <f aca="false">'Central SIPA income'!F46</f>
        <v>101753.694726283</v>
      </c>
      <c r="W51" s="67"/>
      <c r="X51" s="67" t="n">
        <f aca="false">'Central SIPA income'!M46</f>
        <v>255575.944748203</v>
      </c>
      <c r="Y51" s="9"/>
      <c r="Z51" s="9" t="n">
        <f aca="false">R51+V51-N51-L51-F51</f>
        <v>-2967584.72450591</v>
      </c>
      <c r="AA51" s="9"/>
      <c r="AB51" s="9" t="n">
        <f aca="false">T51-P51-D51</f>
        <v>-54616766.5416941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-0.00987532955505406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12047087</v>
      </c>
      <c r="AX51" s="7"/>
      <c r="AY51" s="40" t="n">
        <f aca="false">(AW51-AW50)/AW50</f>
        <v>0.000343105159821655</v>
      </c>
      <c r="AZ51" s="39" t="n">
        <f aca="false">workers_and_wage_central!B39</f>
        <v>6322.06102859317</v>
      </c>
      <c r="BA51" s="40" t="n">
        <f aca="false">(AZ51-AZ50)/AZ50</f>
        <v>0.00360410454970447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0.0142626653722388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120256377.014601</v>
      </c>
      <c r="E52" s="9"/>
      <c r="F52" s="67" t="n">
        <f aca="false">'Central pensions'!I52</f>
        <v>21858020.0241977</v>
      </c>
      <c r="G52" s="9" t="n">
        <f aca="false">'Central pensions'!K52</f>
        <v>719696.367000469</v>
      </c>
      <c r="H52" s="9" t="n">
        <f aca="false">'Central pensions'!V52</f>
        <v>3959557.0664788</v>
      </c>
      <c r="I52" s="67" t="n">
        <f aca="false">'Central pensions'!M52</f>
        <v>22258.6505257876</v>
      </c>
      <c r="J52" s="9" t="n">
        <f aca="false">'Central pensions'!W52</f>
        <v>122460.527829241</v>
      </c>
      <c r="K52" s="9"/>
      <c r="L52" s="67" t="n">
        <f aca="false">'Central pensions'!N52</f>
        <v>3742384.91216699</v>
      </c>
      <c r="M52" s="67"/>
      <c r="N52" s="67" t="n">
        <f aca="false">'Central pensions'!L52</f>
        <v>933884.886558768</v>
      </c>
      <c r="O52" s="9"/>
      <c r="P52" s="9" t="n">
        <f aca="false">'Central pensions'!X52</f>
        <v>24557212.2050424</v>
      </c>
      <c r="Q52" s="67"/>
      <c r="R52" s="67" t="n">
        <f aca="false">'Central SIPA income'!G47</f>
        <v>20328026.6198782</v>
      </c>
      <c r="S52" s="67"/>
      <c r="T52" s="9" t="n">
        <f aca="false">'Central SIPA income'!J47</f>
        <v>77725971.645729</v>
      </c>
      <c r="U52" s="9"/>
      <c r="V52" s="67" t="n">
        <f aca="false">'Central SIPA income'!F47</f>
        <v>103298.45705009</v>
      </c>
      <c r="W52" s="67"/>
      <c r="X52" s="67" t="n">
        <f aca="false">'Central SIPA income'!M47</f>
        <v>259455.942338271</v>
      </c>
      <c r="Y52" s="9"/>
      <c r="Z52" s="9" t="n">
        <f aca="false">R52+V52-N52-L52-F52</f>
        <v>-6102964.74599518</v>
      </c>
      <c r="AA52" s="9"/>
      <c r="AB52" s="9" t="n">
        <f aca="false">T52-P52-D52</f>
        <v>-67087617.5739144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-0.0120685447927963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12135326</v>
      </c>
      <c r="AY52" s="40" t="n">
        <f aca="false">(AW52-AW51)/AW51</f>
        <v>0.00732450923613318</v>
      </c>
      <c r="AZ52" s="39" t="n">
        <f aca="false">workers_and_wage_central!B40</f>
        <v>6340.92529231021</v>
      </c>
      <c r="BA52" s="40" t="n">
        <f aca="false">(AZ52-AZ51)/AZ51</f>
        <v>0.0029838787749306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0.0164562833883931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122159640.972325</v>
      </c>
      <c r="E53" s="9"/>
      <c r="F53" s="67" t="n">
        <f aca="false">'Central pensions'!I53</f>
        <v>22203960.7778777</v>
      </c>
      <c r="G53" s="9" t="n">
        <f aca="false">'Central pensions'!K53</f>
        <v>803232.877413034</v>
      </c>
      <c r="H53" s="9" t="n">
        <f aca="false">'Central pensions'!V53</f>
        <v>4419150.29951347</v>
      </c>
      <c r="I53" s="67" t="n">
        <f aca="false">'Central pensions'!M53</f>
        <v>24842.2539406092</v>
      </c>
      <c r="J53" s="9" t="n">
        <f aca="false">'Central pensions'!W53</f>
        <v>136674.751531344</v>
      </c>
      <c r="K53" s="9"/>
      <c r="L53" s="67" t="n">
        <f aca="false">'Central pensions'!N53</f>
        <v>3787510.88002071</v>
      </c>
      <c r="M53" s="67"/>
      <c r="N53" s="67" t="n">
        <f aca="false">'Central pensions'!L53</f>
        <v>951238.841143835</v>
      </c>
      <c r="O53" s="9"/>
      <c r="P53" s="9" t="n">
        <f aca="false">'Central pensions'!X53</f>
        <v>24886847.4046378</v>
      </c>
      <c r="Q53" s="67"/>
      <c r="R53" s="67" t="n">
        <f aca="false">'Central SIPA income'!G48</f>
        <v>23727027.4158327</v>
      </c>
      <c r="S53" s="67"/>
      <c r="T53" s="9" t="n">
        <f aca="false">'Central SIPA income'!J48</f>
        <v>90722345.7862385</v>
      </c>
      <c r="U53" s="9"/>
      <c r="V53" s="67" t="n">
        <f aca="false">'Central SIPA income'!F48</f>
        <v>100906.364268337</v>
      </c>
      <c r="W53" s="67"/>
      <c r="X53" s="67" t="n">
        <f aca="false">'Central SIPA income'!M48</f>
        <v>253447.694929992</v>
      </c>
      <c r="Y53" s="9"/>
      <c r="Z53" s="9" t="n">
        <f aca="false">R53+V53-N53-L53-F53</f>
        <v>-3114776.71894115</v>
      </c>
      <c r="AA53" s="9"/>
      <c r="AB53" s="9" t="n">
        <f aca="false">T53-P53-D53</f>
        <v>-56324142.5907238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-0.0100872880610105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12177346</v>
      </c>
      <c r="AY53" s="40" t="n">
        <f aca="false">(AW53-AW52)/AW52</f>
        <v>0.00346261814474535</v>
      </c>
      <c r="AZ53" s="39" t="n">
        <f aca="false">workers_and_wage_central!B41</f>
        <v>6387.87746078211</v>
      </c>
      <c r="BA53" s="40" t="n">
        <f aca="false">(AZ53-AZ52)/AZ52</f>
        <v>0.00740462413724386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0.0143536539251323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123971056.470026</v>
      </c>
      <c r="E54" s="6"/>
      <c r="F54" s="8" t="n">
        <f aca="false">'Central pensions'!I54</f>
        <v>22533206.9867177</v>
      </c>
      <c r="G54" s="6" t="n">
        <f aca="false">'Central pensions'!K54</f>
        <v>888005.442447807</v>
      </c>
      <c r="H54" s="6" t="n">
        <f aca="false">'Central pensions'!V54</f>
        <v>4885543.94038445</v>
      </c>
      <c r="I54" s="8" t="n">
        <f aca="false">'Central pensions'!M54</f>
        <v>27464.0858489013</v>
      </c>
      <c r="J54" s="6" t="n">
        <f aca="false">'Central pensions'!W54</f>
        <v>151099.297125293</v>
      </c>
      <c r="K54" s="6"/>
      <c r="L54" s="8" t="n">
        <f aca="false">'Central pensions'!N54</f>
        <v>4648702.73770257</v>
      </c>
      <c r="M54" s="8"/>
      <c r="N54" s="8" t="n">
        <f aca="false">'Central pensions'!L54</f>
        <v>968075.117820017</v>
      </c>
      <c r="O54" s="6"/>
      <c r="P54" s="6" t="n">
        <f aca="false">'Central pensions'!X54</f>
        <v>29448204.2748505</v>
      </c>
      <c r="Q54" s="8"/>
      <c r="R54" s="8" t="n">
        <f aca="false">'Central SIPA income'!G49</f>
        <v>20833396.7708285</v>
      </c>
      <c r="S54" s="8"/>
      <c r="T54" s="6" t="n">
        <f aca="false">'Central SIPA income'!J49</f>
        <v>79658298.2191778</v>
      </c>
      <c r="U54" s="6"/>
      <c r="V54" s="8" t="n">
        <f aca="false">'Central SIPA income'!F49</f>
        <v>103546.312994774</v>
      </c>
      <c r="W54" s="8"/>
      <c r="X54" s="8" t="n">
        <f aca="false">'Central SIPA income'!M49</f>
        <v>260078.485012466</v>
      </c>
      <c r="Y54" s="6"/>
      <c r="Z54" s="6" t="n">
        <f aca="false">R54+V54-N54-L54-F54</f>
        <v>-7213041.75841701</v>
      </c>
      <c r="AA54" s="6"/>
      <c r="AB54" s="6" t="n">
        <f aca="false">T54-P54-D54</f>
        <v>-73760962.5256986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-0.0130288899261731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12248760</v>
      </c>
      <c r="AX54" s="5"/>
      <c r="AY54" s="61" t="n">
        <f aca="false">(AW54-AW53)/AW53</f>
        <v>0.00586449625394565</v>
      </c>
      <c r="AZ54" s="66" t="n">
        <f aca="false">workers_and_wage_central!B42</f>
        <v>6412.69259140855</v>
      </c>
      <c r="BA54" s="61" t="n">
        <f aca="false">(AZ54-AZ53)/AZ53</f>
        <v>0.00388472239469108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0.016537109705074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125417541.12172</v>
      </c>
      <c r="E55" s="9"/>
      <c r="F55" s="67" t="n">
        <f aca="false">'Central pensions'!I55</f>
        <v>22796122.6945275</v>
      </c>
      <c r="G55" s="9" t="n">
        <f aca="false">'Central pensions'!K55</f>
        <v>977118.310331609</v>
      </c>
      <c r="H55" s="9" t="n">
        <f aca="false">'Central pensions'!V55</f>
        <v>5375816.64693442</v>
      </c>
      <c r="I55" s="67" t="n">
        <f aca="false">'Central pensions'!M55</f>
        <v>30220.1539277817</v>
      </c>
      <c r="J55" s="9" t="n">
        <f aca="false">'Central pensions'!W55</f>
        <v>166262.370523745</v>
      </c>
      <c r="K55" s="9"/>
      <c r="L55" s="67" t="n">
        <f aca="false">'Central pensions'!N55</f>
        <v>3857985.78630815</v>
      </c>
      <c r="M55" s="67"/>
      <c r="N55" s="67" t="n">
        <f aca="false">'Central pensions'!L55</f>
        <v>981687.656476505</v>
      </c>
      <c r="O55" s="9"/>
      <c r="P55" s="9" t="n">
        <f aca="false">'Central pensions'!X55</f>
        <v>25420062.4264944</v>
      </c>
      <c r="Q55" s="67"/>
      <c r="R55" s="67" t="n">
        <f aca="false">'Central SIPA income'!G50</f>
        <v>24325148.4031927</v>
      </c>
      <c r="S55" s="67"/>
      <c r="T55" s="9" t="n">
        <f aca="false">'Central SIPA income'!J50</f>
        <v>93009313.2215723</v>
      </c>
      <c r="U55" s="9"/>
      <c r="V55" s="67" t="n">
        <f aca="false">'Central SIPA income'!F50</f>
        <v>103902.807901642</v>
      </c>
      <c r="W55" s="67"/>
      <c r="X55" s="67" t="n">
        <f aca="false">'Central SIPA income'!M50</f>
        <v>260973.897438184</v>
      </c>
      <c r="Y55" s="9"/>
      <c r="Z55" s="9" t="n">
        <f aca="false">R55+V55-N55-L55-F55</f>
        <v>-3206744.92621779</v>
      </c>
      <c r="AA55" s="9"/>
      <c r="AB55" s="9" t="n">
        <f aca="false">T55-P55-D55</f>
        <v>-57828290.3266425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-0.0101514654408641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12258103</v>
      </c>
      <c r="AX55" s="7"/>
      <c r="AY55" s="40" t="n">
        <f aca="false">(AW55-AW54)/AW54</f>
        <v>0.000762771088665302</v>
      </c>
      <c r="AZ55" s="39" t="n">
        <f aca="false">workers_and_wage_central!B43</f>
        <v>6462.1209099843</v>
      </c>
      <c r="BA55" s="40" t="n">
        <f aca="false">(AZ55-AZ54)/AZ54</f>
        <v>0.00770788835909152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0.0144604629225782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127106988.554285</v>
      </c>
      <c r="E56" s="9"/>
      <c r="F56" s="67" t="n">
        <f aca="false">'Central pensions'!I56</f>
        <v>23103199.7637655</v>
      </c>
      <c r="G56" s="9" t="n">
        <f aca="false">'Central pensions'!K56</f>
        <v>1068190.46885179</v>
      </c>
      <c r="H56" s="9" t="n">
        <f aca="false">'Central pensions'!V56</f>
        <v>5876868.79248157</v>
      </c>
      <c r="I56" s="67" t="n">
        <f aca="false">'Central pensions'!M56</f>
        <v>33036.8186242823</v>
      </c>
      <c r="J56" s="9" t="n">
        <f aca="false">'Central pensions'!W56</f>
        <v>181758.828633451</v>
      </c>
      <c r="K56" s="9"/>
      <c r="L56" s="67" t="n">
        <f aca="false">'Central pensions'!N56</f>
        <v>3924426.46839832</v>
      </c>
      <c r="M56" s="67"/>
      <c r="N56" s="67" t="n">
        <f aca="false">'Central pensions'!L56</f>
        <v>996822.424485907</v>
      </c>
      <c r="O56" s="9"/>
      <c r="P56" s="9" t="n">
        <f aca="false">'Central pensions'!X56</f>
        <v>25848090.4698153</v>
      </c>
      <c r="Q56" s="67"/>
      <c r="R56" s="67" t="n">
        <f aca="false">'Central SIPA income'!G51</f>
        <v>21277087.8536542</v>
      </c>
      <c r="S56" s="67"/>
      <c r="T56" s="9" t="n">
        <f aca="false">'Central SIPA income'!J51</f>
        <v>81354789.529822</v>
      </c>
      <c r="U56" s="9"/>
      <c r="V56" s="67" t="n">
        <f aca="false">'Central SIPA income'!F51</f>
        <v>105448.958436791</v>
      </c>
      <c r="W56" s="67"/>
      <c r="X56" s="67" t="n">
        <f aca="false">'Central SIPA income'!M51</f>
        <v>264857.381814909</v>
      </c>
      <c r="Y56" s="9"/>
      <c r="Z56" s="9" t="n">
        <f aca="false">R56+V56-N56-L56-F56</f>
        <v>-6641911.84455879</v>
      </c>
      <c r="AA56" s="9"/>
      <c r="AB56" s="9" t="n">
        <f aca="false">T56-P56-D56</f>
        <v>-71600289.4942782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-0.0125051841302304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12308481</v>
      </c>
      <c r="AY56" s="40" t="n">
        <f aca="false">(AW56-AW55)/AW55</f>
        <v>0.00410977130800745</v>
      </c>
      <c r="AZ56" s="39" t="n">
        <f aca="false">workers_and_wage_central!B44</f>
        <v>6485.53884189356</v>
      </c>
      <c r="BA56" s="40" t="n">
        <f aca="false">(AZ56-AZ55)/AZ55</f>
        <v>0.00362387708857052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0.0166339668008841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128386499.769063</v>
      </c>
      <c r="E57" s="9"/>
      <c r="F57" s="67" t="n">
        <f aca="false">'Central pensions'!I57</f>
        <v>23335766.0729136</v>
      </c>
      <c r="G57" s="9" t="n">
        <f aca="false">'Central pensions'!K57</f>
        <v>1139480.58532171</v>
      </c>
      <c r="H57" s="9" t="n">
        <f aca="false">'Central pensions'!V57</f>
        <v>6269085.97931413</v>
      </c>
      <c r="I57" s="67" t="n">
        <f aca="false">'Central pensions'!M57</f>
        <v>35241.6675872696</v>
      </c>
      <c r="J57" s="9" t="n">
        <f aca="false">'Central pensions'!W57</f>
        <v>193889.257092191</v>
      </c>
      <c r="K57" s="9"/>
      <c r="L57" s="67" t="n">
        <f aca="false">'Central pensions'!N57</f>
        <v>3980265.79662629</v>
      </c>
      <c r="M57" s="67"/>
      <c r="N57" s="67" t="n">
        <f aca="false">'Central pensions'!L57</f>
        <v>1008509.86572441</v>
      </c>
      <c r="O57" s="9"/>
      <c r="P57" s="9" t="n">
        <f aca="false">'Central pensions'!X57</f>
        <v>26202141.8627808</v>
      </c>
      <c r="Q57" s="67"/>
      <c r="R57" s="67" t="n">
        <f aca="false">'Central SIPA income'!G52</f>
        <v>24711446.1044006</v>
      </c>
      <c r="S57" s="67"/>
      <c r="T57" s="9" t="n">
        <f aca="false">'Central SIPA income'!J52</f>
        <v>94486355.9632189</v>
      </c>
      <c r="U57" s="9"/>
      <c r="V57" s="67" t="n">
        <f aca="false">'Central SIPA income'!F52</f>
        <v>107614.449554268</v>
      </c>
      <c r="W57" s="67"/>
      <c r="X57" s="67" t="n">
        <f aca="false">'Central SIPA income'!M52</f>
        <v>270296.471173598</v>
      </c>
      <c r="Y57" s="9"/>
      <c r="Z57" s="9" t="n">
        <f aca="false">R57+V57-N57-L57-F57</f>
        <v>-3505481.18130944</v>
      </c>
      <c r="AA57" s="9"/>
      <c r="AB57" s="9" t="n">
        <f aca="false">T57-P57-D57</f>
        <v>-60102285.6686248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-0.010450416450249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12387722</v>
      </c>
      <c r="AY57" s="40" t="n">
        <f aca="false">(AW57-AW56)/AW56</f>
        <v>0.0064379187001223</v>
      </c>
      <c r="AZ57" s="39" t="n">
        <f aca="false">workers_and_wage_central!B45</f>
        <v>6513.36215904773</v>
      </c>
      <c r="BA57" s="40" t="n">
        <f aca="false">(AZ57-AZ56)/AZ56</f>
        <v>0.00429005481771879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0.0144883852036308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130140819.127987</v>
      </c>
      <c r="E58" s="6"/>
      <c r="F58" s="8" t="n">
        <f aca="false">'Central pensions'!I58</f>
        <v>23654634.382671</v>
      </c>
      <c r="G58" s="6" t="n">
        <f aca="false">'Central pensions'!K58</f>
        <v>1253510.54771165</v>
      </c>
      <c r="H58" s="6" t="n">
        <f aca="false">'Central pensions'!V58</f>
        <v>6896445.18810547</v>
      </c>
      <c r="I58" s="8" t="n">
        <f aca="false">'Central pensions'!M58</f>
        <v>38768.3674549994</v>
      </c>
      <c r="J58" s="6" t="n">
        <f aca="false">'Central pensions'!W58</f>
        <v>213292.119219756</v>
      </c>
      <c r="K58" s="6"/>
      <c r="L58" s="8" t="n">
        <f aca="false">'Central pensions'!N58</f>
        <v>4880980.85813572</v>
      </c>
      <c r="M58" s="8"/>
      <c r="N58" s="8" t="n">
        <f aca="false">'Central pensions'!L58</f>
        <v>1024221.42764317</v>
      </c>
      <c r="O58" s="6"/>
      <c r="P58" s="6" t="n">
        <f aca="false">'Central pensions'!X58</f>
        <v>30962396.9767892</v>
      </c>
      <c r="Q58" s="8"/>
      <c r="R58" s="8" t="n">
        <f aca="false">'Central SIPA income'!G53</f>
        <v>21642267.941189</v>
      </c>
      <c r="S58" s="8"/>
      <c r="T58" s="6" t="n">
        <f aca="false">'Central SIPA income'!J53</f>
        <v>82751087.2452906</v>
      </c>
      <c r="U58" s="6"/>
      <c r="V58" s="8" t="n">
        <f aca="false">'Central SIPA income'!F53</f>
        <v>112379.956952088</v>
      </c>
      <c r="W58" s="8"/>
      <c r="X58" s="8" t="n">
        <f aca="false">'Central SIPA income'!M53</f>
        <v>282266.051823017</v>
      </c>
      <c r="Y58" s="6"/>
      <c r="Z58" s="6" t="n">
        <f aca="false">R58+V58-N58-L58-F58</f>
        <v>-7805188.77030878</v>
      </c>
      <c r="AA58" s="6"/>
      <c r="AB58" s="6" t="n">
        <f aca="false">T58-P58-D58</f>
        <v>-78352128.8594856</v>
      </c>
      <c r="AC58" s="50"/>
      <c r="AD58" s="6"/>
      <c r="AE58" s="6"/>
      <c r="AF58" s="6"/>
      <c r="AG58" s="6" t="n">
        <f aca="false">BF58/100*$AG$57</f>
        <v>5801937091.39104</v>
      </c>
      <c r="AH58" s="61" t="n">
        <f aca="false">(AG58-AG57)/AG57</f>
        <v>0.00882450889608898</v>
      </c>
      <c r="AI58" s="61"/>
      <c r="AJ58" s="61" t="n">
        <f aca="false">AB58/AG58</f>
        <v>-0.0135044774917924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0.010295553686481</v>
      </c>
      <c r="AV58" s="5"/>
      <c r="AW58" s="65" t="n">
        <f aca="false">workers_and_wage_central!C46</f>
        <v>12445400</v>
      </c>
      <c r="AX58" s="5"/>
      <c r="AY58" s="61" t="n">
        <f aca="false">(AW58-AW57)/AW57</f>
        <v>0.00465606186512742</v>
      </c>
      <c r="AZ58" s="66" t="n">
        <f aca="false">workers_and_wage_central!B46</f>
        <v>6540.38693517167</v>
      </c>
      <c r="BA58" s="61" t="n">
        <f aca="false">(AZ58-AZ57)/AZ57</f>
        <v>0.00414912843229437</v>
      </c>
      <c r="BB58" s="5"/>
      <c r="BC58" s="5"/>
      <c r="BD58" s="5"/>
      <c r="BE58" s="5"/>
      <c r="BF58" s="5" t="n">
        <f aca="false">BF57*(1+AY58)*(1+BA58)*(1-BE58)</f>
        <v>100.882450889609</v>
      </c>
      <c r="BG58" s="5"/>
      <c r="BH58" s="5" t="n">
        <f aca="false">BH57+1</f>
        <v>27</v>
      </c>
      <c r="BI58" s="61" t="n">
        <f aca="false">T65/AG65</f>
        <v>0.0166826013650771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132003039.163033</v>
      </c>
      <c r="E59" s="9"/>
      <c r="F59" s="67" t="n">
        <f aca="false">'Central pensions'!I59</f>
        <v>23993114.9175582</v>
      </c>
      <c r="G59" s="9" t="n">
        <f aca="false">'Central pensions'!K59</f>
        <v>1354915.41103809</v>
      </c>
      <c r="H59" s="9" t="n">
        <f aca="false">'Central pensions'!V59</f>
        <v>7454344.82685586</v>
      </c>
      <c r="I59" s="67" t="n">
        <f aca="false">'Central pensions'!M59</f>
        <v>41904.6003413845</v>
      </c>
      <c r="J59" s="9" t="n">
        <f aca="false">'Central pensions'!W59</f>
        <v>230546.747222348</v>
      </c>
      <c r="K59" s="9"/>
      <c r="L59" s="67" t="n">
        <f aca="false">'Central pensions'!N59</f>
        <v>4025562.8054401</v>
      </c>
      <c r="M59" s="67"/>
      <c r="N59" s="67" t="n">
        <f aca="false">'Central pensions'!L59</f>
        <v>1041164.47611919</v>
      </c>
      <c r="O59" s="9"/>
      <c r="P59" s="9" t="n">
        <f aca="false">'Central pensions'!X59</f>
        <v>26616844.2885729</v>
      </c>
      <c r="Q59" s="67"/>
      <c r="R59" s="67" t="n">
        <f aca="false">'Central SIPA income'!G54</f>
        <v>25112989.2509898</v>
      </c>
      <c r="S59" s="67"/>
      <c r="T59" s="9" t="n">
        <f aca="false">'Central SIPA income'!J54</f>
        <v>96021690.98663</v>
      </c>
      <c r="U59" s="9"/>
      <c r="V59" s="67" t="n">
        <f aca="false">'Central SIPA income'!F54</f>
        <v>114728.408384129</v>
      </c>
      <c r="W59" s="67"/>
      <c r="X59" s="67" t="n">
        <f aca="false">'Central SIPA income'!M54</f>
        <v>288164.684742968</v>
      </c>
      <c r="Y59" s="9"/>
      <c r="Z59" s="9" t="n">
        <f aca="false">R59+V59-N59-L59-F59</f>
        <v>-3832124.5397436</v>
      </c>
      <c r="AA59" s="9"/>
      <c r="AB59" s="9" t="n">
        <f aca="false">T59-P59-D59</f>
        <v>-62598192.4649761</v>
      </c>
      <c r="AC59" s="50"/>
      <c r="AD59" s="9"/>
      <c r="AE59" s="9"/>
      <c r="AF59" s="9"/>
      <c r="AG59" s="9" t="n">
        <f aca="false">BF59/100*$AG$57</f>
        <v>5834956090.65385</v>
      </c>
      <c r="AH59" s="40" t="n">
        <f aca="false">(AG59-AG58)/AG58</f>
        <v>0.00569103020986048</v>
      </c>
      <c r="AI59" s="40"/>
      <c r="AJ59" s="40" t="n">
        <f aca="false">AB59/AG59</f>
        <v>-0.0107281342811204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12464936</v>
      </c>
      <c r="AX59" s="7"/>
      <c r="AY59" s="40" t="n">
        <f aca="false">(AW59-AW58)/AW58</f>
        <v>0.00156973660951034</v>
      </c>
      <c r="AZ59" s="39" t="n">
        <f aca="false">workers_and_wage_central!B47</f>
        <v>6567.29954428362</v>
      </c>
      <c r="BA59" s="40" t="n">
        <f aca="false">(AZ59-AZ58)/AZ58</f>
        <v>0.0041148343941594</v>
      </c>
      <c r="BB59" s="7"/>
      <c r="BC59" s="7"/>
      <c r="BD59" s="7"/>
      <c r="BE59" s="7"/>
      <c r="BF59" s="7" t="n">
        <f aca="false">BF58*(1+AY59)*(1+BA59)*(1-BE59)</f>
        <v>101.456575965266</v>
      </c>
      <c r="BG59" s="7"/>
      <c r="BH59" s="7" t="n">
        <f aca="false">BH58+1</f>
        <v>28</v>
      </c>
      <c r="BI59" s="40" t="n">
        <f aca="false">T66/AG66</f>
        <v>0.0145435854800453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134518913.465774</v>
      </c>
      <c r="E60" s="9"/>
      <c r="F60" s="67" t="n">
        <f aca="false">'Central pensions'!I60</f>
        <v>24450404.8530517</v>
      </c>
      <c r="G60" s="9" t="n">
        <f aca="false">'Central pensions'!K60</f>
        <v>1417234.11718931</v>
      </c>
      <c r="H60" s="9" t="n">
        <f aca="false">'Central pensions'!V60</f>
        <v>7797203.96110896</v>
      </c>
      <c r="I60" s="67" t="n">
        <f aca="false">'Central pensions'!M60</f>
        <v>43831.9830058552</v>
      </c>
      <c r="J60" s="9" t="n">
        <f aca="false">'Central pensions'!W60</f>
        <v>241150.637972443</v>
      </c>
      <c r="K60" s="9"/>
      <c r="L60" s="67" t="n">
        <f aca="false">'Central pensions'!N60</f>
        <v>4052524.52603685</v>
      </c>
      <c r="M60" s="67"/>
      <c r="N60" s="67" t="n">
        <f aca="false">'Central pensions'!L60</f>
        <v>1062789.00520989</v>
      </c>
      <c r="O60" s="9"/>
      <c r="P60" s="9" t="n">
        <f aca="false">'Central pensions'!X60</f>
        <v>26875720.5637095</v>
      </c>
      <c r="Q60" s="67"/>
      <c r="R60" s="67" t="n">
        <f aca="false">'Central SIPA income'!G55</f>
        <v>22205870.2877479</v>
      </c>
      <c r="S60" s="67"/>
      <c r="T60" s="9" t="n">
        <f aca="false">'Central SIPA income'!J55</f>
        <v>84906069.6657321</v>
      </c>
      <c r="U60" s="9"/>
      <c r="V60" s="67" t="n">
        <f aca="false">'Central SIPA income'!F55</f>
        <v>110855.912211456</v>
      </c>
      <c r="W60" s="67"/>
      <c r="X60" s="67" t="n">
        <f aca="false">'Central SIPA income'!M55</f>
        <v>278438.090828839</v>
      </c>
      <c r="Y60" s="9"/>
      <c r="Z60" s="9" t="n">
        <f aca="false">R60+V60-N60-L60-F60</f>
        <v>-7248992.184339</v>
      </c>
      <c r="AA60" s="9"/>
      <c r="AB60" s="9" t="n">
        <f aca="false">T60-P60-D60</f>
        <v>-76488564.3637517</v>
      </c>
      <c r="AC60" s="50"/>
      <c r="AD60" s="9"/>
      <c r="AE60" s="9"/>
      <c r="AF60" s="9"/>
      <c r="AG60" s="9" t="n">
        <f aca="false">BF60/100*$AG$57</f>
        <v>5915293075.10105</v>
      </c>
      <c r="AH60" s="40" t="n">
        <f aca="false">(AG60-AG59)/AG59</f>
        <v>0.0137682243360626</v>
      </c>
      <c r="AI60" s="40"/>
      <c r="AJ60" s="40" t="n">
        <f aca="false">AB60/AG60</f>
        <v>-0.0129306466125425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12548315</v>
      </c>
      <c r="AY60" s="40" t="n">
        <f aca="false">(AW60-AW59)/AW59</f>
        <v>0.00668908368241923</v>
      </c>
      <c r="AZ60" s="39" t="n">
        <f aca="false">workers_and_wage_central!B48</f>
        <v>6613.48146672837</v>
      </c>
      <c r="BA60" s="40" t="n">
        <f aca="false">(AZ60-AZ59)/AZ59</f>
        <v>0.00703210233267671</v>
      </c>
      <c r="BB60" s="7"/>
      <c r="BC60" s="7"/>
      <c r="BD60" s="7"/>
      <c r="BE60" s="7"/>
      <c r="BF60" s="7" t="n">
        <f aca="false">BF59*(1+AY60)*(1+BA60)*(1-BE60)</f>
        <v>102.853452863525</v>
      </c>
      <c r="BG60" s="7"/>
      <c r="BH60" s="0" t="n">
        <f aca="false">BH59+1</f>
        <v>29</v>
      </c>
      <c r="BI60" s="40" t="n">
        <f aca="false">T67/AG67</f>
        <v>0.0167738982342402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136538833.614505</v>
      </c>
      <c r="E61" s="9"/>
      <c r="F61" s="67" t="n">
        <f aca="false">'Central pensions'!I61</f>
        <v>24817549.2503327</v>
      </c>
      <c r="G61" s="9" t="n">
        <f aca="false">'Central pensions'!K61</f>
        <v>1493792.97163555</v>
      </c>
      <c r="H61" s="9" t="n">
        <f aca="false">'Central pensions'!V61</f>
        <v>8218408.18975823</v>
      </c>
      <c r="I61" s="67" t="n">
        <f aca="false">'Central pensions'!M61</f>
        <v>46199.7826279034</v>
      </c>
      <c r="J61" s="9" t="n">
        <f aca="false">'Central pensions'!W61</f>
        <v>254177.57287912</v>
      </c>
      <c r="K61" s="9"/>
      <c r="L61" s="67" t="n">
        <f aca="false">'Central pensions'!N61</f>
        <v>4110459.38462867</v>
      </c>
      <c r="M61" s="67"/>
      <c r="N61" s="67" t="n">
        <f aca="false">'Central pensions'!L61</f>
        <v>1080160.48051725</v>
      </c>
      <c r="O61" s="9"/>
      <c r="P61" s="9" t="n">
        <f aca="false">'Central pensions'!X61</f>
        <v>27271917.5520805</v>
      </c>
      <c r="Q61" s="67"/>
      <c r="R61" s="67" t="n">
        <f aca="false">'Central SIPA income'!G56</f>
        <v>25913784.465609</v>
      </c>
      <c r="S61" s="67"/>
      <c r="T61" s="9" t="n">
        <f aca="false">'Central SIPA income'!J56</f>
        <v>99083600.8960092</v>
      </c>
      <c r="U61" s="9"/>
      <c r="V61" s="67" t="n">
        <f aca="false">'Central SIPA income'!F56</f>
        <v>109603.091702927</v>
      </c>
      <c r="W61" s="67"/>
      <c r="X61" s="67" t="n">
        <f aca="false">'Central SIPA income'!M56</f>
        <v>275291.366909589</v>
      </c>
      <c r="Y61" s="9"/>
      <c r="Z61" s="9" t="n">
        <f aca="false">R61+V61-N61-L61-F61</f>
        <v>-3984781.55816668</v>
      </c>
      <c r="AA61" s="9"/>
      <c r="AB61" s="9" t="n">
        <f aca="false">T61-P61-D61</f>
        <v>-64727150.2705759</v>
      </c>
      <c r="AC61" s="50"/>
      <c r="AD61" s="9"/>
      <c r="AE61" s="9"/>
      <c r="AF61" s="9"/>
      <c r="AG61" s="9" t="n">
        <f aca="false">BF61/100*$AG$57</f>
        <v>5991591194.77861</v>
      </c>
      <c r="AH61" s="40" t="n">
        <f aca="false">(AG61-AG60)/AG60</f>
        <v>0.012898451303912</v>
      </c>
      <c r="AI61" s="40" t="n">
        <f aca="false">(AG61-AG57)/AG57</f>
        <v>0.0418010311672438</v>
      </c>
      <c r="AJ61" s="40" t="n">
        <f aca="false">AB61/AG61</f>
        <v>-0.0108029984300302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12633456</v>
      </c>
      <c r="AY61" s="40" t="n">
        <f aca="false">(AW61-AW60)/AW60</f>
        <v>0.00678505440770334</v>
      </c>
      <c r="AZ61" s="39" t="n">
        <f aca="false">workers_and_wage_central!B49</f>
        <v>6653.63982713988</v>
      </c>
      <c r="BA61" s="40" t="n">
        <f aca="false">(AZ61-AZ60)/AZ60</f>
        <v>0.00607219671114972</v>
      </c>
      <c r="BB61" s="7"/>
      <c r="BC61" s="7"/>
      <c r="BD61" s="7"/>
      <c r="BE61" s="7"/>
      <c r="BF61" s="7" t="n">
        <f aca="false">BF60*(1+AY61)*(1+BA61)*(1-BE61)</f>
        <v>104.180103116724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0.0146334676294315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136507080.075618</v>
      </c>
      <c r="E62" s="6"/>
      <c r="F62" s="8" t="n">
        <f aca="false">'Central pensions'!I62</f>
        <v>24811777.6687663</v>
      </c>
      <c r="G62" s="6" t="n">
        <f aca="false">'Central pensions'!K62</f>
        <v>1574614.70296261</v>
      </c>
      <c r="H62" s="6" t="n">
        <f aca="false">'Central pensions'!V62</f>
        <v>8663065.50925379</v>
      </c>
      <c r="I62" s="8" t="n">
        <f aca="false">'Central pensions'!M62</f>
        <v>48699.4238029677</v>
      </c>
      <c r="J62" s="6" t="n">
        <f aca="false">'Central pensions'!W62</f>
        <v>267929.861110944</v>
      </c>
      <c r="K62" s="6"/>
      <c r="L62" s="8" t="n">
        <f aca="false">'Central pensions'!N62</f>
        <v>5019537.88177424</v>
      </c>
      <c r="M62" s="8"/>
      <c r="N62" s="8" t="n">
        <f aca="false">'Central pensions'!L62</f>
        <v>1082146.46118265</v>
      </c>
      <c r="O62" s="6"/>
      <c r="P62" s="6" t="n">
        <f aca="false">'Central pensions'!X62</f>
        <v>32000056.4750082</v>
      </c>
      <c r="Q62" s="8"/>
      <c r="R62" s="8" t="n">
        <f aca="false">'Central SIPA income'!G57</f>
        <v>22875357.2916225</v>
      </c>
      <c r="S62" s="8"/>
      <c r="T62" s="6" t="n">
        <f aca="false">'Central SIPA income'!J57</f>
        <v>87465911.2506234</v>
      </c>
      <c r="U62" s="6"/>
      <c r="V62" s="8" t="n">
        <f aca="false">'Central SIPA income'!F57</f>
        <v>109869.753805699</v>
      </c>
      <c r="W62" s="8"/>
      <c r="X62" s="8" t="n">
        <f aca="false">'Central SIPA income'!M57</f>
        <v>275961.145230936</v>
      </c>
      <c r="Y62" s="6"/>
      <c r="Z62" s="6" t="n">
        <f aca="false">R62+V62-N62-L62-F62</f>
        <v>-7928234.96629495</v>
      </c>
      <c r="AA62" s="6"/>
      <c r="AB62" s="6" t="n">
        <f aca="false">T62-P62-D62</f>
        <v>-81041225.300003</v>
      </c>
      <c r="AC62" s="50"/>
      <c r="AD62" s="6"/>
      <c r="AE62" s="6"/>
      <c r="AF62" s="6"/>
      <c r="AG62" s="6" t="n">
        <f aca="false">BF62/100*$AG$57</f>
        <v>6048624564.71267</v>
      </c>
      <c r="AH62" s="61" t="n">
        <f aca="false">(AG62-AG61)/AG61</f>
        <v>0.00951890208793953</v>
      </c>
      <c r="AI62" s="61"/>
      <c r="AJ62" s="61" t="n">
        <f aca="false">AB62/AG62</f>
        <v>-0.0133982898811067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0.00886972855893714</v>
      </c>
      <c r="AV62" s="5"/>
      <c r="AW62" s="65" t="n">
        <f aca="false">workers_and_wage_central!C50</f>
        <v>12616302</v>
      </c>
      <c r="AX62" s="5"/>
      <c r="AY62" s="61" t="n">
        <f aca="false">(AW62-AW61)/AW61</f>
        <v>-0.0013578232274684</v>
      </c>
      <c r="AZ62" s="66" t="n">
        <f aca="false">workers_and_wage_central!B50</f>
        <v>6726.10803890853</v>
      </c>
      <c r="BA62" s="61" t="n">
        <f aca="false">(AZ62-AZ61)/AZ61</f>
        <v>0.0108915140661892</v>
      </c>
      <c r="BB62" s="5"/>
      <c r="BC62" s="5"/>
      <c r="BD62" s="5"/>
      <c r="BE62" s="5"/>
      <c r="BF62" s="5" t="n">
        <f aca="false">BF61*(1+AY62)*(1+BA62)*(1-BE62)</f>
        <v>105.171783317804</v>
      </c>
      <c r="BG62" s="5"/>
      <c r="BH62" s="5" t="n">
        <f aca="false">BH61+1</f>
        <v>31</v>
      </c>
      <c r="BI62" s="61" t="n">
        <f aca="false">T69/AG69</f>
        <v>0.0168258573902988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137611096.443271</v>
      </c>
      <c r="E63" s="9"/>
      <c r="F63" s="67" t="n">
        <f aca="false">'Central pensions'!I63</f>
        <v>25012445.7120774</v>
      </c>
      <c r="G63" s="9" t="n">
        <f aca="false">'Central pensions'!K63</f>
        <v>1705525.98106894</v>
      </c>
      <c r="H63" s="9" t="n">
        <f aca="false">'Central pensions'!V63</f>
        <v>9383300.73632332</v>
      </c>
      <c r="I63" s="67" t="n">
        <f aca="false">'Central pensions'!M63</f>
        <v>52748.2262186275</v>
      </c>
      <c r="J63" s="9" t="n">
        <f aca="false">'Central pensions'!W63</f>
        <v>290205.177412064</v>
      </c>
      <c r="K63" s="9"/>
      <c r="L63" s="67" t="n">
        <f aca="false">'Central pensions'!N63</f>
        <v>4213699.08887116</v>
      </c>
      <c r="M63" s="67"/>
      <c r="N63" s="67" t="n">
        <f aca="false">'Central pensions'!L63</f>
        <v>1092344.36766986</v>
      </c>
      <c r="O63" s="9"/>
      <c r="P63" s="9" t="n">
        <f aca="false">'Central pensions'!X63</f>
        <v>27874661.0204614</v>
      </c>
      <c r="Q63" s="67"/>
      <c r="R63" s="67" t="n">
        <f aca="false">'Central SIPA income'!G58</f>
        <v>26462197.378686</v>
      </c>
      <c r="S63" s="67"/>
      <c r="T63" s="9" t="n">
        <f aca="false">'Central SIPA income'!J58</f>
        <v>101180505.201038</v>
      </c>
      <c r="U63" s="9"/>
      <c r="V63" s="67" t="n">
        <f aca="false">'Central SIPA income'!F58</f>
        <v>113919.898382703</v>
      </c>
      <c r="W63" s="67"/>
      <c r="X63" s="67" t="n">
        <f aca="false">'Central SIPA income'!M58</f>
        <v>286133.940719288</v>
      </c>
      <c r="Y63" s="9"/>
      <c r="Z63" s="9" t="n">
        <f aca="false">R63+V63-N63-L63-F63</f>
        <v>-3742371.89154977</v>
      </c>
      <c r="AA63" s="9"/>
      <c r="AB63" s="9" t="n">
        <f aca="false">T63-P63-D63</f>
        <v>-64305252.2626944</v>
      </c>
      <c r="AC63" s="50"/>
      <c r="AD63" s="9"/>
      <c r="AE63" s="9"/>
      <c r="AF63" s="9"/>
      <c r="AG63" s="9" t="n">
        <f aca="false">BF63/100*$AG$57</f>
        <v>6082764647.31555</v>
      </c>
      <c r="AH63" s="40" t="n">
        <f aca="false">(AG63-AG62)/AG62</f>
        <v>0.00564427205517958</v>
      </c>
      <c r="AI63" s="40"/>
      <c r="AJ63" s="40" t="n">
        <f aca="false">AB63/AG63</f>
        <v>-0.0105717146710704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12637772</v>
      </c>
      <c r="AX63" s="7"/>
      <c r="AY63" s="40" t="n">
        <f aca="false">(AW63-AW62)/AW62</f>
        <v>0.00170176649227325</v>
      </c>
      <c r="AZ63" s="39" t="n">
        <f aca="false">workers_and_wage_central!B51</f>
        <v>6752.58070696918</v>
      </c>
      <c r="BA63" s="40" t="n">
        <f aca="false">(AZ63-AZ62)/AZ62</f>
        <v>0.00393580773717942</v>
      </c>
      <c r="BB63" s="7"/>
      <c r="BC63" s="7"/>
      <c r="BD63" s="7"/>
      <c r="BE63" s="7"/>
      <c r="BF63" s="7" t="n">
        <f aca="false">BF62*(1+AY63)*(1+BA63)*(1-BE63)</f>
        <v>105.765401475378</v>
      </c>
      <c r="BG63" s="7"/>
      <c r="BH63" s="7" t="n">
        <f aca="false">BH62+1</f>
        <v>32</v>
      </c>
      <c r="BI63" s="40" t="n">
        <f aca="false">T70/AG70</f>
        <v>0.0146125451743352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138984642.17593</v>
      </c>
      <c r="E64" s="9"/>
      <c r="F64" s="67" t="n">
        <f aca="false">'Central pensions'!I64</f>
        <v>25262103.9079581</v>
      </c>
      <c r="G64" s="9" t="n">
        <f aca="false">'Central pensions'!K64</f>
        <v>1788018.71077229</v>
      </c>
      <c r="H64" s="9" t="n">
        <f aca="false">'Central pensions'!V64</f>
        <v>9837151.39586099</v>
      </c>
      <c r="I64" s="67" t="n">
        <f aca="false">'Central pensions'!M64</f>
        <v>55299.5477558442</v>
      </c>
      <c r="J64" s="9" t="n">
        <f aca="false">'Central pensions'!W64</f>
        <v>304241.795748278</v>
      </c>
      <c r="K64" s="9"/>
      <c r="L64" s="67" t="n">
        <f aca="false">'Central pensions'!N64</f>
        <v>4176705.22106206</v>
      </c>
      <c r="M64" s="67"/>
      <c r="N64" s="67" t="n">
        <f aca="false">'Central pensions'!L64</f>
        <v>1104584.07551353</v>
      </c>
      <c r="O64" s="9"/>
      <c r="P64" s="9" t="n">
        <f aca="false">'Central pensions'!X64</f>
        <v>27750038.9257968</v>
      </c>
      <c r="Q64" s="67"/>
      <c r="R64" s="67" t="n">
        <f aca="false">'Central SIPA income'!G59</f>
        <v>23233664.6249872</v>
      </c>
      <c r="S64" s="67"/>
      <c r="T64" s="9" t="n">
        <f aca="false">'Central SIPA income'!J59</f>
        <v>88835930.3948487</v>
      </c>
      <c r="U64" s="9"/>
      <c r="V64" s="67" t="n">
        <f aca="false">'Central SIPA income'!F59</f>
        <v>110933.885406164</v>
      </c>
      <c r="W64" s="67"/>
      <c r="X64" s="67" t="n">
        <f aca="false">'Central SIPA income'!M59</f>
        <v>278633.937013651</v>
      </c>
      <c r="Y64" s="9"/>
      <c r="Z64" s="9" t="n">
        <f aca="false">R64+V64-N64-L64-F64</f>
        <v>-7198794.69414037</v>
      </c>
      <c r="AA64" s="9"/>
      <c r="AB64" s="9" t="n">
        <f aca="false">T64-P64-D64</f>
        <v>-77898750.7068784</v>
      </c>
      <c r="AC64" s="50"/>
      <c r="AD64" s="9"/>
      <c r="AE64" s="9"/>
      <c r="AF64" s="9"/>
      <c r="AG64" s="9" t="n">
        <f aca="false">BF64/100*$AG$57</f>
        <v>6131527368.04555</v>
      </c>
      <c r="AH64" s="40" t="n">
        <f aca="false">(AG64-AG63)/AG63</f>
        <v>0.00801653911622705</v>
      </c>
      <c r="AI64" s="40"/>
      <c r="AJ64" s="40" t="n">
        <f aca="false">AB64/AG64</f>
        <v>-0.0127046241549614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12692301</v>
      </c>
      <c r="AY64" s="40" t="n">
        <f aca="false">(AW64-AW63)/AW63</f>
        <v>0.00431476370993242</v>
      </c>
      <c r="AZ64" s="39" t="n">
        <f aca="false">workers_and_wage_central!B52</f>
        <v>6777.46985337358</v>
      </c>
      <c r="BA64" s="40" t="n">
        <f aca="false">(AZ64-AZ63)/AZ63</f>
        <v>0.00368587174066862</v>
      </c>
      <c r="BB64" s="7"/>
      <c r="BC64" s="7"/>
      <c r="BD64" s="7"/>
      <c r="BE64" s="7"/>
      <c r="BF64" s="7" t="n">
        <f aca="false">BF63*(1+AY64)*(1+BA64)*(1-BE64)</f>
        <v>106.613273953449</v>
      </c>
      <c r="BG64" s="7"/>
      <c r="BH64" s="0" t="n">
        <f aca="false">BH63+1</f>
        <v>33</v>
      </c>
      <c r="BI64" s="40" t="n">
        <f aca="false">T71/AG71</f>
        <v>0.0168036812323414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139827913.767133</v>
      </c>
      <c r="E65" s="9"/>
      <c r="F65" s="67" t="n">
        <f aca="false">'Central pensions'!I65</f>
        <v>25415378.5016548</v>
      </c>
      <c r="G65" s="9" t="n">
        <f aca="false">'Central pensions'!K65</f>
        <v>1874583.54075338</v>
      </c>
      <c r="H65" s="9" t="n">
        <f aca="false">'Central pensions'!V65</f>
        <v>10313405.5496629</v>
      </c>
      <c r="I65" s="67" t="n">
        <f aca="false">'Central pensions'!M65</f>
        <v>57976.8105387646</v>
      </c>
      <c r="J65" s="9" t="n">
        <f aca="false">'Central pensions'!W65</f>
        <v>318971.30565968</v>
      </c>
      <c r="K65" s="9"/>
      <c r="L65" s="67" t="n">
        <f aca="false">'Central pensions'!N65</f>
        <v>4190014.42324634</v>
      </c>
      <c r="M65" s="67"/>
      <c r="N65" s="67" t="n">
        <f aca="false">'Central pensions'!L65</f>
        <v>1113662.23008315</v>
      </c>
      <c r="O65" s="9"/>
      <c r="P65" s="9" t="n">
        <f aca="false">'Central pensions'!X65</f>
        <v>27869045.7671538</v>
      </c>
      <c r="Q65" s="67"/>
      <c r="R65" s="67" t="n">
        <f aca="false">'Central SIPA income'!G60</f>
        <v>27081355.509662</v>
      </c>
      <c r="S65" s="67"/>
      <c r="T65" s="9" t="n">
        <f aca="false">'Central SIPA income'!J60</f>
        <v>103547909.978313</v>
      </c>
      <c r="U65" s="9"/>
      <c r="V65" s="67" t="n">
        <f aca="false">'Central SIPA income'!F60</f>
        <v>114823.243569546</v>
      </c>
      <c r="W65" s="67"/>
      <c r="X65" s="67" t="n">
        <f aca="false">'Central SIPA income'!M60</f>
        <v>288402.883386992</v>
      </c>
      <c r="Y65" s="9"/>
      <c r="Z65" s="9" t="n">
        <f aca="false">R65+V65-N65-L65-F65</f>
        <v>-3522876.40175268</v>
      </c>
      <c r="AA65" s="9"/>
      <c r="AB65" s="9" t="n">
        <f aca="false">T65-P65-D65</f>
        <v>-64149049.5559737</v>
      </c>
      <c r="AC65" s="50"/>
      <c r="AD65" s="9"/>
      <c r="AE65" s="9"/>
      <c r="AF65" s="9"/>
      <c r="AG65" s="9" t="n">
        <f aca="false">BF65/100*$AG$57</f>
        <v>6206940255.43746</v>
      </c>
      <c r="AH65" s="40" t="n">
        <f aca="false">(AG65-AG64)/AG64</f>
        <v>0.0122992009764024</v>
      </c>
      <c r="AI65" s="40" t="n">
        <f aca="false">(AG65-AG61)/AG61</f>
        <v>0.0359418814899316</v>
      </c>
      <c r="AJ65" s="40" t="n">
        <f aca="false">AB65/AG65</f>
        <v>-0.0103350518799947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12756974</v>
      </c>
      <c r="AY65" s="40" t="n">
        <f aca="false">(AW65-AW64)/AW64</f>
        <v>0.00509545117154092</v>
      </c>
      <c r="AZ65" s="39" t="n">
        <f aca="false">workers_and_wage_central!B53</f>
        <v>6826.04553549092</v>
      </c>
      <c r="BA65" s="40" t="n">
        <f aca="false">(AZ65-AZ64)/AZ64</f>
        <v>0.00716722953672196</v>
      </c>
      <c r="BB65" s="7"/>
      <c r="BC65" s="7"/>
      <c r="BD65" s="7"/>
      <c r="BE65" s="7"/>
      <c r="BF65" s="7" t="n">
        <f aca="false">BF64*(1+AY65)*(1+BA65)*(1-BE65)</f>
        <v>107.924532036555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0.0146546624678723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140507673.090342</v>
      </c>
      <c r="E66" s="6"/>
      <c r="F66" s="8" t="n">
        <f aca="false">'Central pensions'!I66</f>
        <v>25538932.8051121</v>
      </c>
      <c r="G66" s="6" t="n">
        <f aca="false">'Central pensions'!K66</f>
        <v>1955317.82828428</v>
      </c>
      <c r="H66" s="6" t="n">
        <f aca="false">'Central pensions'!V66</f>
        <v>10757581.7791921</v>
      </c>
      <c r="I66" s="8" t="n">
        <f aca="false">'Central pensions'!M66</f>
        <v>60473.7472665238</v>
      </c>
      <c r="J66" s="6" t="n">
        <f aca="false">'Central pensions'!W66</f>
        <v>332708.714820372</v>
      </c>
      <c r="K66" s="6"/>
      <c r="L66" s="8" t="n">
        <f aca="false">'Central pensions'!N66</f>
        <v>5158407.37778868</v>
      </c>
      <c r="M66" s="8"/>
      <c r="N66" s="8" t="n">
        <f aca="false">'Central pensions'!L66</f>
        <v>1120854.75895</v>
      </c>
      <c r="O66" s="6"/>
      <c r="P66" s="6" t="n">
        <f aca="false">'Central pensions'!X66</f>
        <v>32933612.5835067</v>
      </c>
      <c r="Q66" s="8"/>
      <c r="R66" s="8" t="n">
        <f aca="false">'Central SIPA income'!G61</f>
        <v>23865463.6578787</v>
      </c>
      <c r="S66" s="8"/>
      <c r="T66" s="6" t="n">
        <f aca="false">'Central SIPA income'!J61</f>
        <v>91251668.7562055</v>
      </c>
      <c r="U66" s="6"/>
      <c r="V66" s="8" t="n">
        <f aca="false">'Central SIPA income'!F61</f>
        <v>119177.508485427</v>
      </c>
      <c r="W66" s="8"/>
      <c r="X66" s="8" t="n">
        <f aca="false">'Central SIPA income'!M61</f>
        <v>299339.541486277</v>
      </c>
      <c r="Y66" s="6"/>
      <c r="Z66" s="6" t="n">
        <f aca="false">R66+V66-N66-L66-F66</f>
        <v>-7833553.77548672</v>
      </c>
      <c r="AA66" s="6"/>
      <c r="AB66" s="6" t="n">
        <f aca="false">T66-P66-D66</f>
        <v>-82189616.9176434</v>
      </c>
      <c r="AC66" s="50"/>
      <c r="AD66" s="6"/>
      <c r="AE66" s="6"/>
      <c r="AF66" s="6"/>
      <c r="AG66" s="6" t="n">
        <f aca="false">BF66/100*$AG$57</f>
        <v>6274358471.053</v>
      </c>
      <c r="AH66" s="61" t="n">
        <f aca="false">(AG66-AG65)/AG65</f>
        <v>0.0108617471477155</v>
      </c>
      <c r="AI66" s="61"/>
      <c r="AJ66" s="61" t="n">
        <f aca="false">AB66/AG66</f>
        <v>-0.0130992861336866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0.00741905374866845</v>
      </c>
      <c r="AV66" s="5"/>
      <c r="AW66" s="65" t="n">
        <f aca="false">workers_and_wage_central!C54</f>
        <v>12811147</v>
      </c>
      <c r="AX66" s="5"/>
      <c r="AY66" s="61" t="n">
        <f aca="false">(AW66-AW65)/AW65</f>
        <v>0.00424653997099939</v>
      </c>
      <c r="AZ66" s="66" t="n">
        <f aca="false">workers_and_wage_central!B54</f>
        <v>6871.01029625203</v>
      </c>
      <c r="BA66" s="61" t="n">
        <f aca="false">(AZ66-AZ65)/AZ65</f>
        <v>0.00658723422328849</v>
      </c>
      <c r="BB66" s="5"/>
      <c r="BC66" s="5"/>
      <c r="BD66" s="5"/>
      <c r="BE66" s="5"/>
      <c r="BF66" s="5" t="n">
        <f aca="false">BF65*(1+AY66)*(1+BA66)*(1-BE66)</f>
        <v>109.096781014571</v>
      </c>
      <c r="BG66" s="5"/>
      <c r="BH66" s="5" t="n">
        <f aca="false">BH65+1</f>
        <v>35</v>
      </c>
      <c r="BI66" s="61" t="n">
        <f aca="false">T73/AG73</f>
        <v>0.0169296953463805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141033886.917701</v>
      </c>
      <c r="E67" s="9"/>
      <c r="F67" s="67" t="n">
        <f aca="false">'Central pensions'!I67</f>
        <v>25634578.397146</v>
      </c>
      <c r="G67" s="9" t="n">
        <f aca="false">'Central pensions'!K67</f>
        <v>2051494.33491994</v>
      </c>
      <c r="H67" s="9" t="n">
        <f aca="false">'Central pensions'!V67</f>
        <v>11286716.5420444</v>
      </c>
      <c r="I67" s="67" t="n">
        <f aca="false">'Central pensions'!M67</f>
        <v>63448.2783995855</v>
      </c>
      <c r="J67" s="9" t="n">
        <f aca="false">'Central pensions'!W67</f>
        <v>349073.707485909</v>
      </c>
      <c r="K67" s="9"/>
      <c r="L67" s="67" t="n">
        <f aca="false">'Central pensions'!N67</f>
        <v>4265501.35858119</v>
      </c>
      <c r="M67" s="67"/>
      <c r="N67" s="67" t="n">
        <f aca="false">'Central pensions'!L67</f>
        <v>1127304.62441405</v>
      </c>
      <c r="O67" s="9"/>
      <c r="P67" s="9" t="n">
        <f aca="false">'Central pensions'!X67</f>
        <v>28335804.2619076</v>
      </c>
      <c r="Q67" s="67"/>
      <c r="R67" s="67" t="n">
        <f aca="false">'Central SIPA income'!G62</f>
        <v>27694868.9849699</v>
      </c>
      <c r="S67" s="67"/>
      <c r="T67" s="9" t="n">
        <f aca="false">'Central SIPA income'!J62</f>
        <v>105893731.925409</v>
      </c>
      <c r="U67" s="9"/>
      <c r="V67" s="67" t="n">
        <f aca="false">'Central SIPA income'!F62</f>
        <v>113101.198036996</v>
      </c>
      <c r="W67" s="67"/>
      <c r="X67" s="67" t="n">
        <f aca="false">'Central SIPA income'!M62</f>
        <v>284077.60148873</v>
      </c>
      <c r="Y67" s="9"/>
      <c r="Z67" s="9" t="n">
        <f aca="false">R67+V67-N67-L67-F67</f>
        <v>-3219414.19713441</v>
      </c>
      <c r="AA67" s="9"/>
      <c r="AB67" s="9" t="n">
        <f aca="false">T67-P67-D67</f>
        <v>-63475959.2542001</v>
      </c>
      <c r="AC67" s="50"/>
      <c r="AD67" s="9"/>
      <c r="AE67" s="9"/>
      <c r="AF67" s="9"/>
      <c r="AG67" s="9" t="n">
        <f aca="false">BF67/100*$AG$57</f>
        <v>6313006699.25671</v>
      </c>
      <c r="AH67" s="40" t="n">
        <f aca="false">(AG67-AG66)/AG66</f>
        <v>0.00615970993401393</v>
      </c>
      <c r="AI67" s="40"/>
      <c r="AJ67" s="40" t="n">
        <f aca="false">AB67/AG67</f>
        <v>-0.0100547904157418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12859901</v>
      </c>
      <c r="AX67" s="7"/>
      <c r="AY67" s="40" t="n">
        <f aca="false">(AW67-AW66)/AW66</f>
        <v>0.00380559211442972</v>
      </c>
      <c r="AZ67" s="39" t="n">
        <f aca="false">workers_and_wage_central!B55</f>
        <v>6887.12414130731</v>
      </c>
      <c r="BA67" s="40" t="n">
        <f aca="false">(AZ67-AZ66)/AZ66</f>
        <v>0.00234519297170428</v>
      </c>
      <c r="BB67" s="7"/>
      <c r="BC67" s="7"/>
      <c r="BD67" s="7"/>
      <c r="BE67" s="7"/>
      <c r="BF67" s="7" t="n">
        <f aca="false">BF66*(1+AY67)*(1+BA67)*(1-BE67)</f>
        <v>109.768785540356</v>
      </c>
      <c r="BG67" s="7"/>
      <c r="BH67" s="7" t="n">
        <f aca="false">BH66+1</f>
        <v>36</v>
      </c>
      <c r="BI67" s="40" t="n">
        <f aca="false">T74/AG74</f>
        <v>0.0147040060512618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141449030.471674</v>
      </c>
      <c r="E68" s="9"/>
      <c r="F68" s="67" t="n">
        <f aca="false">'Central pensions'!I68</f>
        <v>25710035.6522283</v>
      </c>
      <c r="G68" s="9" t="n">
        <f aca="false">'Central pensions'!K68</f>
        <v>2149485.09619104</v>
      </c>
      <c r="H68" s="9" t="n">
        <f aca="false">'Central pensions'!V68</f>
        <v>11825832.7986093</v>
      </c>
      <c r="I68" s="67" t="n">
        <f aca="false">'Central pensions'!M68</f>
        <v>66478.9205007539</v>
      </c>
      <c r="J68" s="9" t="n">
        <f aca="false">'Central pensions'!W68</f>
        <v>365747.406142556</v>
      </c>
      <c r="K68" s="9"/>
      <c r="L68" s="67" t="n">
        <f aca="false">'Central pensions'!N68</f>
        <v>4271152.09221281</v>
      </c>
      <c r="M68" s="67"/>
      <c r="N68" s="67" t="n">
        <f aca="false">'Central pensions'!L68</f>
        <v>1131557.92574558</v>
      </c>
      <c r="O68" s="9"/>
      <c r="P68" s="9" t="n">
        <f aca="false">'Central pensions'!X68</f>
        <v>28388526.3545839</v>
      </c>
      <c r="Q68" s="67"/>
      <c r="R68" s="67" t="n">
        <f aca="false">'Central SIPA income'!G63</f>
        <v>24322566.1321507</v>
      </c>
      <c r="S68" s="67"/>
      <c r="T68" s="9" t="n">
        <f aca="false">'Central SIPA income'!J63</f>
        <v>92999439.6844332</v>
      </c>
      <c r="U68" s="9"/>
      <c r="V68" s="67" t="n">
        <f aca="false">'Central SIPA income'!F63</f>
        <v>113709.116303573</v>
      </c>
      <c r="W68" s="67"/>
      <c r="X68" s="67" t="n">
        <f aca="false">'Central SIPA income'!M63</f>
        <v>285604.516906673</v>
      </c>
      <c r="Y68" s="9"/>
      <c r="Z68" s="9" t="n">
        <f aca="false">R68+V68-N68-L68-F68</f>
        <v>-6676470.42173244</v>
      </c>
      <c r="AA68" s="9"/>
      <c r="AB68" s="9" t="n">
        <f aca="false">T68-P68-D68</f>
        <v>-76838117.1418247</v>
      </c>
      <c r="AC68" s="50"/>
      <c r="AD68" s="9"/>
      <c r="AE68" s="9"/>
      <c r="AF68" s="9"/>
      <c r="AG68" s="9" t="n">
        <f aca="false">BF68/100*$AG$57</f>
        <v>6355256460.01967</v>
      </c>
      <c r="AH68" s="40" t="n">
        <f aca="false">(AG68-AG67)/AG67</f>
        <v>0.00669249420690999</v>
      </c>
      <c r="AI68" s="40"/>
      <c r="AJ68" s="40" t="n">
        <f aca="false">AB68/AG68</f>
        <v>-0.0120904825202895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12912178</v>
      </c>
      <c r="AY68" s="40" t="n">
        <f aca="false">(AW68-AW67)/AW67</f>
        <v>0.00406511683099271</v>
      </c>
      <c r="AZ68" s="39" t="n">
        <f aca="false">workers_and_wage_central!B56</f>
        <v>6905.14595468443</v>
      </c>
      <c r="BA68" s="40" t="n">
        <f aca="false">(AZ68-AZ67)/AZ67</f>
        <v>0.00261674002201164</v>
      </c>
      <c r="BB68" s="7"/>
      <c r="BC68" s="7"/>
      <c r="BD68" s="7"/>
      <c r="BE68" s="7"/>
      <c r="BF68" s="7" t="n">
        <f aca="false">BF67*(1+AY68)*(1+BA68)*(1-BE68)</f>
        <v>110.503412501684</v>
      </c>
      <c r="BG68" s="7"/>
      <c r="BH68" s="0" t="n">
        <f aca="false">BH67+1</f>
        <v>37</v>
      </c>
      <c r="BI68" s="40" t="n">
        <f aca="false">T75/AG75</f>
        <v>0.0169063198049578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142142528.719858</v>
      </c>
      <c r="E69" s="9"/>
      <c r="F69" s="67" t="n">
        <f aca="false">'Central pensions'!I69</f>
        <v>25836087.1679305</v>
      </c>
      <c r="G69" s="9" t="n">
        <f aca="false">'Central pensions'!K69</f>
        <v>2262523.50665362</v>
      </c>
      <c r="H69" s="9" t="n">
        <f aca="false">'Central pensions'!V69</f>
        <v>12447736.7812514</v>
      </c>
      <c r="I69" s="67" t="n">
        <f aca="false">'Central pensions'!M69</f>
        <v>69974.9538140292</v>
      </c>
      <c r="J69" s="9" t="n">
        <f aca="false">'Central pensions'!W69</f>
        <v>384981.549935608</v>
      </c>
      <c r="K69" s="9"/>
      <c r="L69" s="67" t="n">
        <f aca="false">'Central pensions'!N69</f>
        <v>4280129.2477906</v>
      </c>
      <c r="M69" s="67"/>
      <c r="N69" s="67" t="n">
        <f aca="false">'Central pensions'!L69</f>
        <v>1138755.2049907</v>
      </c>
      <c r="O69" s="9"/>
      <c r="P69" s="9" t="n">
        <f aca="false">'Central pensions'!X69</f>
        <v>28474706.1644185</v>
      </c>
      <c r="Q69" s="67"/>
      <c r="R69" s="67" t="n">
        <f aca="false">'Central SIPA income'!G64</f>
        <v>28133323.1604227</v>
      </c>
      <c r="S69" s="67"/>
      <c r="T69" s="9" t="n">
        <f aca="false">'Central SIPA income'!J64</f>
        <v>107570199.466821</v>
      </c>
      <c r="U69" s="9"/>
      <c r="V69" s="67" t="n">
        <f aca="false">'Central SIPA income'!F64</f>
        <v>115482.634853859</v>
      </c>
      <c r="W69" s="67"/>
      <c r="X69" s="67" t="n">
        <f aca="false">'Central SIPA income'!M64</f>
        <v>290059.084185405</v>
      </c>
      <c r="Y69" s="9"/>
      <c r="Z69" s="9" t="n">
        <f aca="false">R69+V69-N69-L69-F69</f>
        <v>-3006165.82543518</v>
      </c>
      <c r="AA69" s="9"/>
      <c r="AB69" s="9" t="n">
        <f aca="false">T69-P69-D69</f>
        <v>-63047035.4174548</v>
      </c>
      <c r="AC69" s="50"/>
      <c r="AD69" s="9"/>
      <c r="AE69" s="9"/>
      <c r="AF69" s="9"/>
      <c r="AG69" s="9" t="n">
        <f aca="false">BF69/100*$AG$57</f>
        <v>6393148174.95378</v>
      </c>
      <c r="AH69" s="40" t="n">
        <f aca="false">(AG69-AG68)/AG68</f>
        <v>0.00596226370603432</v>
      </c>
      <c r="AI69" s="40" t="n">
        <f aca="false">(AG69-AG65)/AG65</f>
        <v>0.0299999535766757</v>
      </c>
      <c r="AJ69" s="40" t="n">
        <f aca="false">AB69/AG69</f>
        <v>-0.00986165715108122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12961829</v>
      </c>
      <c r="AY69" s="40" t="n">
        <f aca="false">(AW69-AW68)/AW68</f>
        <v>0.00384528466072881</v>
      </c>
      <c r="AZ69" s="39" t="n">
        <f aca="false">workers_and_wage_central!B57</f>
        <v>6919.70800873221</v>
      </c>
      <c r="BA69" s="40" t="n">
        <f aca="false">(AZ69-AZ68)/AZ68</f>
        <v>0.00210886984045646</v>
      </c>
      <c r="BB69" s="7"/>
      <c r="BC69" s="7"/>
      <c r="BD69" s="7"/>
      <c r="BE69" s="7"/>
      <c r="BF69" s="7" t="n">
        <f aca="false">BF68*(1+AY69)*(1+BA69)*(1-BE69)</f>
        <v>111.162262987436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0.0147579784752133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142852075.004628</v>
      </c>
      <c r="E70" s="6"/>
      <c r="F70" s="8" t="n">
        <f aca="false">'Central pensions'!I70</f>
        <v>25965055.6042466</v>
      </c>
      <c r="G70" s="6" t="n">
        <f aca="false">'Central pensions'!K70</f>
        <v>2382432.74377567</v>
      </c>
      <c r="H70" s="6" t="n">
        <f aca="false">'Central pensions'!V70</f>
        <v>13107442.0249523</v>
      </c>
      <c r="I70" s="8" t="n">
        <f aca="false">'Central pensions'!M70</f>
        <v>73683.4869208969</v>
      </c>
      <c r="J70" s="6" t="n">
        <f aca="false">'Central pensions'!W70</f>
        <v>405384.804895431</v>
      </c>
      <c r="K70" s="6"/>
      <c r="L70" s="8" t="n">
        <f aca="false">'Central pensions'!N70</f>
        <v>5188392.2339503</v>
      </c>
      <c r="M70" s="8"/>
      <c r="N70" s="8" t="n">
        <f aca="false">'Central pensions'!L70</f>
        <v>1146349.84390518</v>
      </c>
      <c r="O70" s="6"/>
      <c r="P70" s="6" t="n">
        <f aca="false">'Central pensions'!X70</f>
        <v>33229470.5798285</v>
      </c>
      <c r="Q70" s="8"/>
      <c r="R70" s="8" t="n">
        <f aca="false">'Central SIPA income'!G65</f>
        <v>24551001.6197631</v>
      </c>
      <c r="S70" s="8"/>
      <c r="T70" s="6" t="n">
        <f aca="false">'Central SIPA income'!J65</f>
        <v>93872882.5702112</v>
      </c>
      <c r="U70" s="6"/>
      <c r="V70" s="8" t="n">
        <f aca="false">'Central SIPA income'!F65</f>
        <v>117889.584383611</v>
      </c>
      <c r="W70" s="8"/>
      <c r="X70" s="8" t="n">
        <f aca="false">'Central SIPA income'!M65</f>
        <v>296104.647461335</v>
      </c>
      <c r="Y70" s="6"/>
      <c r="Z70" s="6" t="n">
        <f aca="false">R70+V70-N70-L70-F70</f>
        <v>-7630906.47795538</v>
      </c>
      <c r="AA70" s="6"/>
      <c r="AB70" s="6" t="n">
        <f aca="false">T70-P70-D70</f>
        <v>-82208663.0142457</v>
      </c>
      <c r="AC70" s="50"/>
      <c r="AD70" s="6"/>
      <c r="AE70" s="6"/>
      <c r="AF70" s="6"/>
      <c r="AG70" s="6" t="n">
        <f aca="false">BF70/100*$AG$57</f>
        <v>6424129503.12618</v>
      </c>
      <c r="AH70" s="61" t="n">
        <f aca="false">(AG70-AG69)/AG69</f>
        <v>0.00484602066533917</v>
      </c>
      <c r="AI70" s="61"/>
      <c r="AJ70" s="61" t="n">
        <f aca="false">AB70/AG70</f>
        <v>-0.0127968564416767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0.00711724426823707</v>
      </c>
      <c r="AV70" s="5"/>
      <c r="AW70" s="65" t="n">
        <f aca="false">workers_and_wage_central!C58</f>
        <v>12992871</v>
      </c>
      <c r="AX70" s="5"/>
      <c r="AY70" s="61" t="n">
        <f aca="false">(AW70-AW69)/AW69</f>
        <v>0.0023948780685195</v>
      </c>
      <c r="AZ70" s="66" t="n">
        <f aca="false">workers_and_wage_central!B58</f>
        <v>6936.62867685298</v>
      </c>
      <c r="BA70" s="61" t="n">
        <f aca="false">(AZ70-AZ69)/AZ69</f>
        <v>0.00244528643396758</v>
      </c>
      <c r="BB70" s="5"/>
      <c r="BC70" s="5"/>
      <c r="BD70" s="5"/>
      <c r="BE70" s="5"/>
      <c r="BF70" s="5" t="n">
        <f aca="false">BF69*(1+AY70)*(1+BA70)*(1-BE70)</f>
        <v>111.700957611079</v>
      </c>
      <c r="BG70" s="5"/>
      <c r="BH70" s="5" t="n">
        <f aca="false">BH69+1</f>
        <v>39</v>
      </c>
      <c r="BI70" s="61" t="n">
        <f aca="false">T77/AG77</f>
        <v>0.0170372210474774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143170379.540761</v>
      </c>
      <c r="E71" s="9"/>
      <c r="F71" s="67" t="n">
        <f aca="false">'Central pensions'!I71</f>
        <v>26022911.2215311</v>
      </c>
      <c r="G71" s="9" t="n">
        <f aca="false">'Central pensions'!K71</f>
        <v>2460003.1548118</v>
      </c>
      <c r="H71" s="9" t="n">
        <f aca="false">'Central pensions'!V71</f>
        <v>13534211.5395017</v>
      </c>
      <c r="I71" s="67" t="n">
        <f aca="false">'Central pensions'!M71</f>
        <v>76082.5717983032</v>
      </c>
      <c r="J71" s="9" t="n">
        <f aca="false">'Central pensions'!W71</f>
        <v>418583.862046445</v>
      </c>
      <c r="K71" s="9"/>
      <c r="L71" s="67" t="n">
        <f aca="false">'Central pensions'!N71</f>
        <v>4248863.14681937</v>
      </c>
      <c r="M71" s="67"/>
      <c r="N71" s="67" t="n">
        <f aca="false">'Central pensions'!L71</f>
        <v>1149969.52313266</v>
      </c>
      <c r="O71" s="9"/>
      <c r="P71" s="9" t="n">
        <f aca="false">'Central pensions'!X71</f>
        <v>28374164.0875043</v>
      </c>
      <c r="Q71" s="67"/>
      <c r="R71" s="67" t="n">
        <f aca="false">'Central SIPA income'!G66</f>
        <v>28473896.1979299</v>
      </c>
      <c r="S71" s="67"/>
      <c r="T71" s="9" t="n">
        <f aca="false">'Central SIPA income'!J66</f>
        <v>108872409.993774</v>
      </c>
      <c r="U71" s="9"/>
      <c r="V71" s="67" t="n">
        <f aca="false">'Central SIPA income'!F66</f>
        <v>117333.532610093</v>
      </c>
      <c r="W71" s="67"/>
      <c r="X71" s="67" t="n">
        <f aca="false">'Central SIPA income'!M66</f>
        <v>294708.005720434</v>
      </c>
      <c r="Y71" s="9"/>
      <c r="Z71" s="9" t="n">
        <f aca="false">R71+V71-N71-L71-F71</f>
        <v>-2830514.16094314</v>
      </c>
      <c r="AA71" s="9"/>
      <c r="AB71" s="9" t="n">
        <f aca="false">T71-P71-D71</f>
        <v>-62672133.6344912</v>
      </c>
      <c r="AC71" s="50"/>
      <c r="AD71" s="9"/>
      <c r="AE71" s="9"/>
      <c r="AF71" s="9"/>
      <c r="AG71" s="9" t="n">
        <f aca="false">BF71/100*$AG$57</f>
        <v>6479080892.36017</v>
      </c>
      <c r="AH71" s="40" t="n">
        <f aca="false">(AG71-AG70)/AG70</f>
        <v>0.00855390433945184</v>
      </c>
      <c r="AI71" s="40"/>
      <c r="AJ71" s="40" t="n">
        <f aca="false">AB71/AG71</f>
        <v>-0.00967299755562417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13080978</v>
      </c>
      <c r="AX71" s="7"/>
      <c r="AY71" s="40" t="n">
        <f aca="false">(AW71-AW70)/AW70</f>
        <v>0.00678118023337567</v>
      </c>
      <c r="AZ71" s="39" t="n">
        <f aca="false">workers_and_wage_central!B59</f>
        <v>6948.84258103771</v>
      </c>
      <c r="BA71" s="40" t="n">
        <f aca="false">(AZ71-AZ70)/AZ70</f>
        <v>0.00176078391301002</v>
      </c>
      <c r="BB71" s="7"/>
      <c r="BC71" s="7"/>
      <c r="BD71" s="7"/>
      <c r="BE71" s="7"/>
      <c r="BF71" s="7" t="n">
        <f aca="false">BF70*(1+AY71)*(1+BA71)*(1-BE71)</f>
        <v>112.656436917109</v>
      </c>
      <c r="BG71" s="7"/>
      <c r="BH71" s="7" t="n">
        <f aca="false">BH70+1</f>
        <v>40</v>
      </c>
      <c r="BI71" s="40" t="n">
        <f aca="false">T78/AG78</f>
        <v>0.0148227013406485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143549766.835985</v>
      </c>
      <c r="E72" s="9"/>
      <c r="F72" s="67" t="n">
        <f aca="false">'Central pensions'!I72</f>
        <v>26091869.3533308</v>
      </c>
      <c r="G72" s="9" t="n">
        <f aca="false">'Central pensions'!K72</f>
        <v>2571885.12837376</v>
      </c>
      <c r="H72" s="9" t="n">
        <f aca="false">'Central pensions'!V72</f>
        <v>14149753.1475206</v>
      </c>
      <c r="I72" s="67" t="n">
        <f aca="false">'Central pensions'!M72</f>
        <v>79542.8390218681</v>
      </c>
      <c r="J72" s="9" t="n">
        <f aca="false">'Central pensions'!W72</f>
        <v>437621.231366613</v>
      </c>
      <c r="K72" s="9"/>
      <c r="L72" s="67" t="n">
        <f aca="false">'Central pensions'!N72</f>
        <v>4209225.70442294</v>
      </c>
      <c r="M72" s="67"/>
      <c r="N72" s="67" t="n">
        <f aca="false">'Central pensions'!L72</f>
        <v>1153721.91558675</v>
      </c>
      <c r="O72" s="9"/>
      <c r="P72" s="9" t="n">
        <f aca="false">'Central pensions'!X72</f>
        <v>28189129.7666284</v>
      </c>
      <c r="Q72" s="67"/>
      <c r="R72" s="67" t="n">
        <f aca="false">'Central SIPA income'!G67</f>
        <v>25042239.78443</v>
      </c>
      <c r="S72" s="67"/>
      <c r="T72" s="9" t="n">
        <f aca="false">'Central SIPA income'!J67</f>
        <v>95751174.2692621</v>
      </c>
      <c r="U72" s="9"/>
      <c r="V72" s="67" t="n">
        <f aca="false">'Central SIPA income'!F67</f>
        <v>117577.626768747</v>
      </c>
      <c r="W72" s="67"/>
      <c r="X72" s="67" t="n">
        <f aca="false">'Central SIPA income'!M67</f>
        <v>295321.099872673</v>
      </c>
      <c r="Y72" s="9"/>
      <c r="Z72" s="9" t="n">
        <f aca="false">R72+V72-N72-L72-F72</f>
        <v>-6294999.56214175</v>
      </c>
      <c r="AA72" s="9"/>
      <c r="AB72" s="9" t="n">
        <f aca="false">T72-P72-D72</f>
        <v>-75987722.3333512</v>
      </c>
      <c r="AC72" s="50"/>
      <c r="AD72" s="9"/>
      <c r="AE72" s="9"/>
      <c r="AF72" s="9"/>
      <c r="AG72" s="9" t="n">
        <f aca="false">BF72/100*$AG$57</f>
        <v>6533836891.78643</v>
      </c>
      <c r="AH72" s="40" t="n">
        <f aca="false">(AG72-AG71)/AG71</f>
        <v>0.00845119860917574</v>
      </c>
      <c r="AI72" s="40"/>
      <c r="AJ72" s="40" t="n">
        <f aca="false">AB72/AG72</f>
        <v>-0.0116298774505489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13126804</v>
      </c>
      <c r="AY72" s="40" t="n">
        <f aca="false">(AW72-AW71)/AW71</f>
        <v>0.00350325487895477</v>
      </c>
      <c r="AZ72" s="39" t="n">
        <f aca="false">workers_and_wage_central!B60</f>
        <v>6983.10503301679</v>
      </c>
      <c r="BA72" s="40" t="n">
        <f aca="false">(AZ72-AZ71)/AZ71</f>
        <v>0.00493067033531235</v>
      </c>
      <c r="BB72" s="7"/>
      <c r="BC72" s="7"/>
      <c r="BD72" s="7"/>
      <c r="BE72" s="7"/>
      <c r="BF72" s="7" t="n">
        <f aca="false">BF71*(1+AY72)*(1+BA72)*(1-BE72)</f>
        <v>113.608518840098</v>
      </c>
      <c r="BG72" s="7"/>
      <c r="BH72" s="0" t="n">
        <f aca="false">BH71+1</f>
        <v>41</v>
      </c>
      <c r="BI72" s="40" t="n">
        <f aca="false">T79/AG79</f>
        <v>0.0170171472252566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143958109.771042</v>
      </c>
      <c r="E73" s="9"/>
      <c r="F73" s="67" t="n">
        <f aca="false">'Central pensions'!I73</f>
        <v>26166090.5154246</v>
      </c>
      <c r="G73" s="9" t="n">
        <f aca="false">'Central pensions'!K73</f>
        <v>2623447.29747283</v>
      </c>
      <c r="H73" s="9" t="n">
        <f aca="false">'Central pensions'!V73</f>
        <v>14433432.9886043</v>
      </c>
      <c r="I73" s="67" t="n">
        <f aca="false">'Central pensions'!M73</f>
        <v>81137.5452826647</v>
      </c>
      <c r="J73" s="9" t="n">
        <f aca="false">'Central pensions'!W73</f>
        <v>446394.834699102</v>
      </c>
      <c r="K73" s="9"/>
      <c r="L73" s="67" t="n">
        <f aca="false">'Central pensions'!N73</f>
        <v>4235297.35085777</v>
      </c>
      <c r="M73" s="67"/>
      <c r="N73" s="67" t="n">
        <f aca="false">'Central pensions'!L73</f>
        <v>1157896.90332094</v>
      </c>
      <c r="O73" s="9"/>
      <c r="P73" s="9" t="n">
        <f aca="false">'Central pensions'!X73</f>
        <v>28347385.2146111</v>
      </c>
      <c r="Q73" s="67"/>
      <c r="R73" s="67" t="n">
        <f aca="false">'Central SIPA income'!G68</f>
        <v>29121324.3444485</v>
      </c>
      <c r="S73" s="67"/>
      <c r="T73" s="9" t="n">
        <f aca="false">'Central SIPA income'!J68</f>
        <v>111347907.625686</v>
      </c>
      <c r="U73" s="9"/>
      <c r="V73" s="67" t="n">
        <f aca="false">'Central SIPA income'!F68</f>
        <v>115540.207661174</v>
      </c>
      <c r="W73" s="67"/>
      <c r="X73" s="67" t="n">
        <f aca="false">'Central SIPA income'!M68</f>
        <v>290203.690478679</v>
      </c>
      <c r="Y73" s="9"/>
      <c r="Z73" s="9" t="n">
        <f aca="false">R73+V73-N73-L73-F73</f>
        <v>-2322420.21749364</v>
      </c>
      <c r="AA73" s="9"/>
      <c r="AB73" s="9" t="n">
        <f aca="false">T73-P73-D73</f>
        <v>-60957587.3599668</v>
      </c>
      <c r="AC73" s="50"/>
      <c r="AD73" s="9"/>
      <c r="AE73" s="9"/>
      <c r="AF73" s="9"/>
      <c r="AG73" s="9" t="n">
        <f aca="false">BF73/100*$AG$57</f>
        <v>6577076866.86116</v>
      </c>
      <c r="AH73" s="40" t="n">
        <f aca="false">(AG73-AG72)/AG72</f>
        <v>0.00661785345898153</v>
      </c>
      <c r="AI73" s="40" t="n">
        <f aca="false">(AG73-AG69)/AG69</f>
        <v>0.0287696588400603</v>
      </c>
      <c r="AJ73" s="40" t="n">
        <f aca="false">AB73/AG73</f>
        <v>-0.00926818837515855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13141011</v>
      </c>
      <c r="AY73" s="40" t="n">
        <f aca="false">(AW73-AW72)/AW72</f>
        <v>0.00108228933714558</v>
      </c>
      <c r="AZ73" s="39" t="n">
        <f aca="false">workers_and_wage_central!B61</f>
        <v>7021.71866757162</v>
      </c>
      <c r="BA73" s="40" t="n">
        <f aca="false">(AZ73-AZ72)/AZ72</f>
        <v>0.00552957951688584</v>
      </c>
      <c r="BB73" s="7"/>
      <c r="BC73" s="7"/>
      <c r="BD73" s="7"/>
      <c r="BE73" s="7"/>
      <c r="BF73" s="7" t="n">
        <f aca="false">BF72*(1+AY73)*(1+BA73)*(1-BE73)</f>
        <v>114.360363369473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0.0148253677123191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144839511.758394</v>
      </c>
      <c r="E74" s="6"/>
      <c r="F74" s="8" t="n">
        <f aca="false">'Central pensions'!I74</f>
        <v>26326295.7599796</v>
      </c>
      <c r="G74" s="6" t="n">
        <f aca="false">'Central pensions'!K74</f>
        <v>2657550.60867628</v>
      </c>
      <c r="H74" s="6" t="n">
        <f aca="false">'Central pensions'!V74</f>
        <v>14621059.3447422</v>
      </c>
      <c r="I74" s="8" t="n">
        <f aca="false">'Central pensions'!M74</f>
        <v>82192.286866277</v>
      </c>
      <c r="J74" s="6" t="n">
        <f aca="false">'Central pensions'!W74</f>
        <v>452197.711693058</v>
      </c>
      <c r="K74" s="6"/>
      <c r="L74" s="8" t="n">
        <f aca="false">'Central pensions'!N74</f>
        <v>5068813.56374878</v>
      </c>
      <c r="M74" s="8"/>
      <c r="N74" s="8" t="n">
        <f aca="false">'Central pensions'!L74</f>
        <v>1165481.55570878</v>
      </c>
      <c r="O74" s="6"/>
      <c r="P74" s="6" t="n">
        <f aca="false">'Central pensions'!X74</f>
        <v>32714233.3252757</v>
      </c>
      <c r="Q74" s="8"/>
      <c r="R74" s="8" t="n">
        <f aca="false">'Central SIPA income'!G69</f>
        <v>25398796.0420834</v>
      </c>
      <c r="S74" s="8"/>
      <c r="T74" s="6" t="n">
        <f aca="false">'Central SIPA income'!J69</f>
        <v>97114498.0237368</v>
      </c>
      <c r="U74" s="6"/>
      <c r="V74" s="8" t="n">
        <f aca="false">'Central SIPA income'!F69</f>
        <v>117858.086588321</v>
      </c>
      <c r="W74" s="8"/>
      <c r="X74" s="8" t="n">
        <f aca="false">'Central SIPA income'!M69</f>
        <v>296025.534080635</v>
      </c>
      <c r="Y74" s="6"/>
      <c r="Z74" s="6" t="n">
        <f aca="false">R74+V74-N74-L74-F74</f>
        <v>-7043936.75076547</v>
      </c>
      <c r="AA74" s="6"/>
      <c r="AB74" s="6" t="n">
        <f aca="false">T74-P74-D74</f>
        <v>-80439247.0599332</v>
      </c>
      <c r="AC74" s="50"/>
      <c r="AD74" s="6"/>
      <c r="AE74" s="6"/>
      <c r="AF74" s="6"/>
      <c r="AG74" s="6" t="n">
        <f aca="false">BF74/100*$AG$57</f>
        <v>6604628540.35641</v>
      </c>
      <c r="AH74" s="61" t="n">
        <f aca="false">(AG74-AG73)/AG73</f>
        <v>0.00418904538489958</v>
      </c>
      <c r="AI74" s="61"/>
      <c r="AJ74" s="61" t="n">
        <f aca="false">AB74/AG74</f>
        <v>-0.0121792234897729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0.00632613051590132</v>
      </c>
      <c r="AV74" s="5"/>
      <c r="AW74" s="65" t="n">
        <f aca="false">workers_and_wage_central!C62</f>
        <v>13162892</v>
      </c>
      <c r="AX74" s="5"/>
      <c r="AY74" s="61" t="n">
        <f aca="false">(AW74-AW73)/AW73</f>
        <v>0.00166509258686413</v>
      </c>
      <c r="AZ74" s="66" t="n">
        <f aca="false">workers_and_wage_central!B62</f>
        <v>7039.4116935233</v>
      </c>
      <c r="BA74" s="61" t="n">
        <f aca="false">(AZ74-AZ73)/AZ73</f>
        <v>0.00251975716905245</v>
      </c>
      <c r="BB74" s="5"/>
      <c r="BC74" s="5"/>
      <c r="BD74" s="5"/>
      <c r="BE74" s="5"/>
      <c r="BF74" s="5" t="n">
        <f aca="false">BF73*(1+AY74)*(1+BA74)*(1-BE74)</f>
        <v>114.839424121862</v>
      </c>
      <c r="BG74" s="5"/>
      <c r="BH74" s="5" t="n">
        <f aca="false">BH73+1</f>
        <v>43</v>
      </c>
      <c r="BI74" s="61" t="n">
        <f aca="false">T81/AG81</f>
        <v>0.0170907978086525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144910919.958183</v>
      </c>
      <c r="E75" s="9"/>
      <c r="F75" s="67" t="n">
        <f aca="false">'Central pensions'!I75</f>
        <v>26339275.0455662</v>
      </c>
      <c r="G75" s="9" t="n">
        <f aca="false">'Central pensions'!K75</f>
        <v>2712998.80102652</v>
      </c>
      <c r="H75" s="9" t="n">
        <f aca="false">'Central pensions'!V75</f>
        <v>14926118.9391916</v>
      </c>
      <c r="I75" s="67" t="n">
        <f aca="false">'Central pensions'!M75</f>
        <v>83907.1794131906</v>
      </c>
      <c r="J75" s="9" t="n">
        <f aca="false">'Central pensions'!W75</f>
        <v>461632.544511075</v>
      </c>
      <c r="K75" s="9"/>
      <c r="L75" s="67" t="n">
        <f aca="false">'Central pensions'!N75</f>
        <v>4202394.06177218</v>
      </c>
      <c r="M75" s="67"/>
      <c r="N75" s="67" t="n">
        <f aca="false">'Central pensions'!L75</f>
        <v>1166354.9696252</v>
      </c>
      <c r="O75" s="9"/>
      <c r="P75" s="9" t="n">
        <f aca="false">'Central pensions'!X75</f>
        <v>28223183.6764034</v>
      </c>
      <c r="Q75" s="67"/>
      <c r="R75" s="67" t="n">
        <f aca="false">'Central SIPA income'!G70</f>
        <v>29391784.388869</v>
      </c>
      <c r="S75" s="67"/>
      <c r="T75" s="9" t="n">
        <f aca="false">'Central SIPA income'!J70</f>
        <v>112382035.04676</v>
      </c>
      <c r="U75" s="9"/>
      <c r="V75" s="67" t="n">
        <f aca="false">'Central SIPA income'!F70</f>
        <v>121129.253496747</v>
      </c>
      <c r="W75" s="67"/>
      <c r="X75" s="67" t="n">
        <f aca="false">'Central SIPA income'!M70</f>
        <v>304241.762251012</v>
      </c>
      <c r="Y75" s="9"/>
      <c r="Z75" s="9" t="n">
        <f aca="false">R75+V75-N75-L75-F75</f>
        <v>-2195110.43459782</v>
      </c>
      <c r="AA75" s="9"/>
      <c r="AB75" s="9" t="n">
        <f aca="false">T75-P75-D75</f>
        <v>-60752068.5878271</v>
      </c>
      <c r="AC75" s="50"/>
      <c r="AD75" s="9"/>
      <c r="AE75" s="9"/>
      <c r="AF75" s="9"/>
      <c r="AG75" s="9" t="n">
        <f aca="false">BF75/100*$AG$57</f>
        <v>6647338766.99788</v>
      </c>
      <c r="AH75" s="40" t="n">
        <f aca="false">(AG75-AG74)/AG74</f>
        <v>0.00646671139497061</v>
      </c>
      <c r="AI75" s="40"/>
      <c r="AJ75" s="40" t="n">
        <f aca="false">AB75/AG75</f>
        <v>-0.00913930682898901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13236740</v>
      </c>
      <c r="AX75" s="7"/>
      <c r="AY75" s="40" t="n">
        <f aca="false">(AW75-AW74)/AW74</f>
        <v>0.00561031724639236</v>
      </c>
      <c r="AZ75" s="39" t="n">
        <f aca="false">workers_and_wage_central!B63</f>
        <v>7045.40657134066</v>
      </c>
      <c r="BA75" s="40" t="n">
        <f aca="false">(AZ75-AZ74)/AZ74</f>
        <v>0.000851616310901701</v>
      </c>
      <c r="BB75" s="7"/>
      <c r="BC75" s="7"/>
      <c r="BD75" s="7"/>
      <c r="BE75" s="7"/>
      <c r="BF75" s="7" t="n">
        <f aca="false">BF74*(1+AY75)*(1+BA75)*(1-BE75)</f>
        <v>115.582057534422</v>
      </c>
      <c r="BG75" s="7"/>
      <c r="BH75" s="7" t="n">
        <f aca="false">BH74+1</f>
        <v>44</v>
      </c>
      <c r="BI75" s="40" t="n">
        <f aca="false">T82/AG82</f>
        <v>0.01489622696012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145381288.749351</v>
      </c>
      <c r="E76" s="9"/>
      <c r="F76" s="67" t="n">
        <f aca="false">'Central pensions'!I76</f>
        <v>26424770.1412222</v>
      </c>
      <c r="G76" s="9" t="n">
        <f aca="false">'Central pensions'!K76</f>
        <v>2811881.63820853</v>
      </c>
      <c r="H76" s="9" t="n">
        <f aca="false">'Central pensions'!V76</f>
        <v>15470143.1342133</v>
      </c>
      <c r="I76" s="67" t="n">
        <f aca="false">'Central pensions'!M76</f>
        <v>86965.4114909847</v>
      </c>
      <c r="J76" s="9" t="n">
        <f aca="false">'Central pensions'!W76</f>
        <v>478458.035078758</v>
      </c>
      <c r="K76" s="9"/>
      <c r="L76" s="67" t="n">
        <f aca="false">'Central pensions'!N76</f>
        <v>4194909.97689687</v>
      </c>
      <c r="M76" s="67"/>
      <c r="N76" s="67" t="n">
        <f aca="false">'Central pensions'!L76</f>
        <v>1172855.58008093</v>
      </c>
      <c r="O76" s="9"/>
      <c r="P76" s="9" t="n">
        <f aca="false">'Central pensions'!X76</f>
        <v>28220113.1651449</v>
      </c>
      <c r="Q76" s="67"/>
      <c r="R76" s="67" t="n">
        <f aca="false">'Central SIPA income'!G71</f>
        <v>25791272.0358197</v>
      </c>
      <c r="S76" s="67"/>
      <c r="T76" s="9" t="n">
        <f aca="false">'Central SIPA income'!J71</f>
        <v>98615164.002349</v>
      </c>
      <c r="U76" s="9"/>
      <c r="V76" s="67" t="n">
        <f aca="false">'Central SIPA income'!F71</f>
        <v>118868.052038147</v>
      </c>
      <c r="W76" s="67"/>
      <c r="X76" s="67" t="n">
        <f aca="false">'Central SIPA income'!M71</f>
        <v>298562.276109479</v>
      </c>
      <c r="Y76" s="9"/>
      <c r="Z76" s="9" t="n">
        <f aca="false">R76+V76-N76-L76-F76</f>
        <v>-5882395.61034218</v>
      </c>
      <c r="AA76" s="9"/>
      <c r="AB76" s="9" t="n">
        <f aca="false">T76-P76-D76</f>
        <v>-74986237.9121471</v>
      </c>
      <c r="AC76" s="50"/>
      <c r="AD76" s="9"/>
      <c r="AE76" s="9"/>
      <c r="AF76" s="9"/>
      <c r="AG76" s="9" t="n">
        <f aca="false">BF76/100*$AG$57</f>
        <v>6682159359.96776</v>
      </c>
      <c r="AH76" s="40" t="n">
        <f aca="false">(AG76-AG75)/AG75</f>
        <v>0.00523827567548528</v>
      </c>
      <c r="AI76" s="40"/>
      <c r="AJ76" s="40" t="n">
        <f aca="false">AB76/AG76</f>
        <v>-0.0112218571681159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13261799</v>
      </c>
      <c r="AY76" s="40" t="n">
        <f aca="false">(AW76-AW75)/AW75</f>
        <v>0.00189313985165532</v>
      </c>
      <c r="AZ76" s="39" t="n">
        <f aca="false">workers_and_wage_central!B64</f>
        <v>7068.92988034219</v>
      </c>
      <c r="BA76" s="40" t="n">
        <f aca="false">(AZ76-AZ75)/AZ75</f>
        <v>0.00333881498013381</v>
      </c>
      <c r="BB76" s="7"/>
      <c r="BC76" s="7"/>
      <c r="BD76" s="7"/>
      <c r="BE76" s="7"/>
      <c r="BF76" s="7" t="n">
        <f aca="false">BF75*(1+AY76)*(1+BA76)*(1-BE76)</f>
        <v>116.187508214927</v>
      </c>
      <c r="BG76" s="7"/>
      <c r="BH76" s="0" t="n">
        <f aca="false">BH75+1</f>
        <v>45</v>
      </c>
      <c r="BI76" s="40" t="n">
        <f aca="false">T83/AG83</f>
        <v>0.0171321625007625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146409088.175038</v>
      </c>
      <c r="E77" s="9"/>
      <c r="F77" s="67" t="n">
        <f aca="false">'Central pensions'!I77</f>
        <v>26611584.8531339</v>
      </c>
      <c r="G77" s="9" t="n">
        <f aca="false">'Central pensions'!K77</f>
        <v>2882700.32470652</v>
      </c>
      <c r="H77" s="9" t="n">
        <f aca="false">'Central pensions'!V77</f>
        <v>15859766.6524347</v>
      </c>
      <c r="I77" s="67" t="n">
        <f aca="false">'Central pensions'!M77</f>
        <v>89155.6801455636</v>
      </c>
      <c r="J77" s="9" t="n">
        <f aca="false">'Central pensions'!W77</f>
        <v>490508.246982522</v>
      </c>
      <c r="K77" s="9"/>
      <c r="L77" s="67" t="n">
        <f aca="false">'Central pensions'!N77</f>
        <v>4163660.73307098</v>
      </c>
      <c r="M77" s="67"/>
      <c r="N77" s="67" t="n">
        <f aca="false">'Central pensions'!L77</f>
        <v>1182856.03841892</v>
      </c>
      <c r="O77" s="9"/>
      <c r="P77" s="9" t="n">
        <f aca="false">'Central pensions'!X77</f>
        <v>28112980.2615431</v>
      </c>
      <c r="Q77" s="67"/>
      <c r="R77" s="67" t="n">
        <f aca="false">'Central SIPA income'!G72</f>
        <v>30054704.4323482</v>
      </c>
      <c r="S77" s="67"/>
      <c r="T77" s="9" t="n">
        <f aca="false">'Central SIPA income'!J72</f>
        <v>114916767.28941</v>
      </c>
      <c r="U77" s="9"/>
      <c r="V77" s="67" t="n">
        <f aca="false">'Central SIPA income'!F72</f>
        <v>115078.862446816</v>
      </c>
      <c r="W77" s="67"/>
      <c r="X77" s="67" t="n">
        <f aca="false">'Central SIPA income'!M72</f>
        <v>289044.924309728</v>
      </c>
      <c r="Y77" s="9"/>
      <c r="Z77" s="9" t="n">
        <f aca="false">R77+V77-N77-L77-F77</f>
        <v>-1788318.32982875</v>
      </c>
      <c r="AA77" s="9"/>
      <c r="AB77" s="9" t="n">
        <f aca="false">T77-P77-D77</f>
        <v>-59605301.1471718</v>
      </c>
      <c r="AC77" s="50"/>
      <c r="AD77" s="9"/>
      <c r="AE77" s="9"/>
      <c r="AF77" s="9"/>
      <c r="AG77" s="9" t="n">
        <f aca="false">BF77/100*$AG$57</f>
        <v>6745041751.1854</v>
      </c>
      <c r="AH77" s="40" t="n">
        <f aca="false">(AG77-AG76)/AG76</f>
        <v>0.00941048960824979</v>
      </c>
      <c r="AI77" s="40" t="n">
        <f aca="false">(AG77-AG73)/AG73</f>
        <v>0.0255379232635312</v>
      </c>
      <c r="AJ77" s="40" t="n">
        <f aca="false">AB77/AG77</f>
        <v>-0.00883690618174403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13302040</v>
      </c>
      <c r="AY77" s="40" t="n">
        <f aca="false">(AW77-AW76)/AW76</f>
        <v>0.00303435453968198</v>
      </c>
      <c r="AZ77" s="39" t="n">
        <f aca="false">workers_and_wage_central!B65</f>
        <v>7113.86597999152</v>
      </c>
      <c r="BA77" s="40" t="n">
        <f aca="false">(AZ77-AZ76)/AZ76</f>
        <v>0.00635684614361381</v>
      </c>
      <c r="BB77" s="7"/>
      <c r="BC77" s="7"/>
      <c r="BD77" s="7"/>
      <c r="BE77" s="7"/>
      <c r="BF77" s="7" t="n">
        <f aca="false">BF76*(1+AY77)*(1+BA77)*(1-BE77)</f>
        <v>117.280889553592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0.0149719020432283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147188915.296657</v>
      </c>
      <c r="E78" s="6"/>
      <c r="F78" s="8" t="n">
        <f aca="false">'Central pensions'!I78</f>
        <v>26753327.6634772</v>
      </c>
      <c r="G78" s="6" t="n">
        <f aca="false">'Central pensions'!K78</f>
        <v>2952209.36726805</v>
      </c>
      <c r="H78" s="6" t="n">
        <f aca="false">'Central pensions'!V78</f>
        <v>16242184.8961251</v>
      </c>
      <c r="I78" s="8" t="n">
        <f aca="false">'Central pensions'!M78</f>
        <v>91305.4443484964</v>
      </c>
      <c r="J78" s="6" t="n">
        <f aca="false">'Central pensions'!W78</f>
        <v>502335.615344075</v>
      </c>
      <c r="K78" s="6"/>
      <c r="L78" s="8" t="n">
        <f aca="false">'Central pensions'!N78</f>
        <v>5070114.0229138</v>
      </c>
      <c r="M78" s="8"/>
      <c r="N78" s="8" t="n">
        <f aca="false">'Central pensions'!L78</f>
        <v>1190265.45431445</v>
      </c>
      <c r="O78" s="6"/>
      <c r="P78" s="6" t="n">
        <f aca="false">'Central pensions'!X78</f>
        <v>32857335.1117612</v>
      </c>
      <c r="Q78" s="8"/>
      <c r="R78" s="8" t="n">
        <f aca="false">'Central SIPA income'!G73</f>
        <v>26197551.4223034</v>
      </c>
      <c r="S78" s="8"/>
      <c r="T78" s="6" t="n">
        <f aca="false">'Central SIPA income'!J73</f>
        <v>100168608.449495</v>
      </c>
      <c r="U78" s="6"/>
      <c r="V78" s="8" t="n">
        <f aca="false">'Central SIPA income'!F73</f>
        <v>119057.731918217</v>
      </c>
      <c r="W78" s="8"/>
      <c r="X78" s="8" t="n">
        <f aca="false">'Central SIPA income'!M73</f>
        <v>299038.697281988</v>
      </c>
      <c r="Y78" s="6"/>
      <c r="Z78" s="6" t="n">
        <f aca="false">R78+V78-N78-L78-F78</f>
        <v>-6697097.98648383</v>
      </c>
      <c r="AA78" s="6"/>
      <c r="AB78" s="6" t="n">
        <f aca="false">T78-P78-D78</f>
        <v>-79877641.9589236</v>
      </c>
      <c r="AC78" s="50"/>
      <c r="AD78" s="6"/>
      <c r="AE78" s="6"/>
      <c r="AF78" s="6"/>
      <c r="AG78" s="6" t="n">
        <f aca="false">BF78/100*$AG$57</f>
        <v>6757783628.46731</v>
      </c>
      <c r="AH78" s="61" t="n">
        <f aca="false">(AG78-AG77)/AG77</f>
        <v>0.00188907315209289</v>
      </c>
      <c r="AI78" s="61"/>
      <c r="AJ78" s="61" t="n">
        <f aca="false">AB78/AG78</f>
        <v>-0.011820094627244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0.00414303446413847</v>
      </c>
      <c r="AV78" s="5"/>
      <c r="AW78" s="65" t="n">
        <f aca="false">workers_and_wage_central!C66</f>
        <v>13309166</v>
      </c>
      <c r="AX78" s="5"/>
      <c r="AY78" s="61" t="n">
        <f aca="false">(AW78-AW77)/AW77</f>
        <v>0.00053570730504494</v>
      </c>
      <c r="AZ78" s="66" t="n">
        <f aca="false">workers_and_wage_central!B66</f>
        <v>7123.48848840126</v>
      </c>
      <c r="BA78" s="61" t="n">
        <f aca="false">(AZ78-AZ77)/AZ77</f>
        <v>0.00135264122726137</v>
      </c>
      <c r="BB78" s="5"/>
      <c r="BC78" s="5"/>
      <c r="BD78" s="5"/>
      <c r="BE78" s="5"/>
      <c r="BF78" s="5" t="n">
        <f aca="false">BF77*(1+AY78)*(1+BA78)*(1-BE78)</f>
        <v>117.502441733302</v>
      </c>
      <c r="BG78" s="5"/>
      <c r="BH78" s="5" t="n">
        <f aca="false">BH77+1</f>
        <v>47</v>
      </c>
      <c r="BI78" s="61" t="n">
        <f aca="false">T85/AG85</f>
        <v>0.0172290212354057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147481288.999305</v>
      </c>
      <c r="E79" s="9"/>
      <c r="F79" s="67" t="n">
        <f aca="false">'Central pensions'!I79</f>
        <v>26806470.0448268</v>
      </c>
      <c r="G79" s="9" t="n">
        <f aca="false">'Central pensions'!K79</f>
        <v>3036300.05707251</v>
      </c>
      <c r="H79" s="9" t="n">
        <f aca="false">'Central pensions'!V79</f>
        <v>16704827.0606646</v>
      </c>
      <c r="I79" s="67" t="n">
        <f aca="false">'Central pensions'!M79</f>
        <v>93906.1873321398</v>
      </c>
      <c r="J79" s="9" t="n">
        <f aca="false">'Central pensions'!W79</f>
        <v>516644.135896845</v>
      </c>
      <c r="K79" s="9"/>
      <c r="L79" s="67" t="n">
        <f aca="false">'Central pensions'!N79</f>
        <v>4202500.85962644</v>
      </c>
      <c r="M79" s="67"/>
      <c r="N79" s="67" t="n">
        <f aca="false">'Central pensions'!L79</f>
        <v>1193641.36644476</v>
      </c>
      <c r="O79" s="9"/>
      <c r="P79" s="9" t="n">
        <f aca="false">'Central pensions'!X79</f>
        <v>28373859.5554894</v>
      </c>
      <c r="Q79" s="67"/>
      <c r="R79" s="67" t="n">
        <f aca="false">'Central SIPA income'!G74</f>
        <v>30198681.7112866</v>
      </c>
      <c r="S79" s="67"/>
      <c r="T79" s="9" t="n">
        <f aca="false">'Central SIPA income'!J74</f>
        <v>115467276.894186</v>
      </c>
      <c r="U79" s="9"/>
      <c r="V79" s="67" t="n">
        <f aca="false">'Central SIPA income'!F74</f>
        <v>119796.1483652</v>
      </c>
      <c r="W79" s="67"/>
      <c r="X79" s="67" t="n">
        <f aca="false">'Central SIPA income'!M74</f>
        <v>300893.386505439</v>
      </c>
      <c r="Y79" s="9"/>
      <c r="Z79" s="9" t="n">
        <f aca="false">R79+V79-N79-L79-F79</f>
        <v>-1884134.41124617</v>
      </c>
      <c r="AA79" s="9"/>
      <c r="AB79" s="9" t="n">
        <f aca="false">T79-P79-D79</f>
        <v>-60387871.6606085</v>
      </c>
      <c r="AC79" s="50"/>
      <c r="AD79" s="9"/>
      <c r="AE79" s="9"/>
      <c r="AF79" s="9"/>
      <c r="AG79" s="9" t="n">
        <f aca="false">BF79/100*$AG$57</f>
        <v>6785348646.61752</v>
      </c>
      <c r="AH79" s="40" t="n">
        <f aca="false">(AG79-AG78)/AG78</f>
        <v>0.00407900277157337</v>
      </c>
      <c r="AI79" s="40"/>
      <c r="AJ79" s="40" t="n">
        <f aca="false">AB79/AG79</f>
        <v>-0.00889974484814596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13396451</v>
      </c>
      <c r="AX79" s="7"/>
      <c r="AY79" s="40" t="n">
        <f aca="false">(AW79-AW78)/AW78</f>
        <v>0.00655826217811094</v>
      </c>
      <c r="AZ79" s="39" t="n">
        <f aca="false">workers_and_wage_central!B67</f>
        <v>7105.94258320546</v>
      </c>
      <c r="BA79" s="40" t="n">
        <f aca="false">(AZ79-AZ78)/AZ78</f>
        <v>-0.00246310571349575</v>
      </c>
      <c r="BB79" s="7"/>
      <c r="BC79" s="7"/>
      <c r="BD79" s="7"/>
      <c r="BE79" s="7"/>
      <c r="BF79" s="7" t="n">
        <f aca="false">BF78*(1+AY79)*(1+BA79)*(1-BE79)</f>
        <v>117.981734518798</v>
      </c>
      <c r="BG79" s="7"/>
      <c r="BH79" s="7" t="n">
        <f aca="false">BH78+1</f>
        <v>48</v>
      </c>
      <c r="BI79" s="40" t="n">
        <f aca="false">T86/AG86</f>
        <v>0.0150336998036295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147967798.093202</v>
      </c>
      <c r="E80" s="9"/>
      <c r="F80" s="67" t="n">
        <f aca="false">'Central pensions'!I80</f>
        <v>26894898.8315602</v>
      </c>
      <c r="G80" s="9" t="n">
        <f aca="false">'Central pensions'!K80</f>
        <v>3161619.45483807</v>
      </c>
      <c r="H80" s="9" t="n">
        <f aca="false">'Central pensions'!V80</f>
        <v>17394297.4119706</v>
      </c>
      <c r="I80" s="67" t="n">
        <f aca="false">'Central pensions'!M80</f>
        <v>97782.0449949913</v>
      </c>
      <c r="J80" s="9" t="n">
        <f aca="false">'Central pensions'!W80</f>
        <v>537967.961194965</v>
      </c>
      <c r="K80" s="9"/>
      <c r="L80" s="67" t="n">
        <f aca="false">'Central pensions'!N80</f>
        <v>4157900.63412387</v>
      </c>
      <c r="M80" s="67"/>
      <c r="N80" s="67" t="n">
        <f aca="false">'Central pensions'!L80</f>
        <v>1199287.67599661</v>
      </c>
      <c r="O80" s="9"/>
      <c r="P80" s="9" t="n">
        <f aca="false">'Central pensions'!X80</f>
        <v>28173493.1025597</v>
      </c>
      <c r="Q80" s="67"/>
      <c r="R80" s="67" t="n">
        <f aca="false">'Central SIPA income'!G75</f>
        <v>26456859.3724698</v>
      </c>
      <c r="S80" s="67"/>
      <c r="T80" s="9" t="n">
        <f aca="false">'Central SIPA income'!J75</f>
        <v>101160094.871617</v>
      </c>
      <c r="U80" s="9"/>
      <c r="V80" s="67" t="n">
        <f aca="false">'Central SIPA income'!F75</f>
        <v>120923.062012516</v>
      </c>
      <c r="W80" s="67"/>
      <c r="X80" s="67" t="n">
        <f aca="false">'Central SIPA income'!M75</f>
        <v>303723.868689278</v>
      </c>
      <c r="Y80" s="9"/>
      <c r="Z80" s="9" t="n">
        <f aca="false">R80+V80-N80-L80-F80</f>
        <v>-5674304.70719837</v>
      </c>
      <c r="AA80" s="9"/>
      <c r="AB80" s="9" t="n">
        <f aca="false">T80-P80-D80</f>
        <v>-74981196.3241451</v>
      </c>
      <c r="AC80" s="50"/>
      <c r="AD80" s="9"/>
      <c r="AE80" s="9"/>
      <c r="AF80" s="9"/>
      <c r="AG80" s="9" t="n">
        <f aca="false">BF80/100*$AG$57</f>
        <v>6823445922.86626</v>
      </c>
      <c r="AH80" s="40" t="n">
        <f aca="false">(AG80-AG79)/AG79</f>
        <v>0.00561463798440639</v>
      </c>
      <c r="AI80" s="40"/>
      <c r="AJ80" s="40" t="n">
        <f aca="false">AB80/AG80</f>
        <v>-0.0109887580515401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13404678</v>
      </c>
      <c r="AY80" s="40" t="n">
        <f aca="false">(AW80-AW79)/AW79</f>
        <v>0.000614117873457679</v>
      </c>
      <c r="AZ80" s="39" t="n">
        <f aca="false">workers_and_wage_central!B68</f>
        <v>7141.45418369145</v>
      </c>
      <c r="BA80" s="40" t="n">
        <f aca="false">(AZ80-AZ79)/AZ79</f>
        <v>0.00499745108691409</v>
      </c>
      <c r="BB80" s="7"/>
      <c r="BC80" s="7"/>
      <c r="BD80" s="7"/>
      <c r="BE80" s="7"/>
      <c r="BF80" s="7" t="n">
        <f aca="false">BF79*(1+AY80)*(1+BA80)*(1-BE80)</f>
        <v>118.644159246894</v>
      </c>
      <c r="BG80" s="7"/>
      <c r="BH80" s="0" t="n">
        <f aca="false">BH79+1</f>
        <v>49</v>
      </c>
      <c r="BI80" s="40" t="n">
        <f aca="false">T87/AG87</f>
        <v>0.0173007167702499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148536660.94872</v>
      </c>
      <c r="E81" s="9"/>
      <c r="F81" s="67" t="n">
        <f aca="false">'Central pensions'!I81</f>
        <v>26998296.3893082</v>
      </c>
      <c r="G81" s="9" t="n">
        <f aca="false">'Central pensions'!K81</f>
        <v>3197047.37275265</v>
      </c>
      <c r="H81" s="9" t="n">
        <f aca="false">'Central pensions'!V81</f>
        <v>17589211.3634109</v>
      </c>
      <c r="I81" s="67" t="n">
        <f aca="false">'Central pensions'!M81</f>
        <v>98877.7537964736</v>
      </c>
      <c r="J81" s="9" t="n">
        <f aca="false">'Central pensions'!W81</f>
        <v>543996.227734359</v>
      </c>
      <c r="K81" s="9"/>
      <c r="L81" s="67" t="n">
        <f aca="false">'Central pensions'!N81</f>
        <v>4153295.36787793</v>
      </c>
      <c r="M81" s="67"/>
      <c r="N81" s="67" t="n">
        <f aca="false">'Central pensions'!L81</f>
        <v>1203851.3476435</v>
      </c>
      <c r="O81" s="9"/>
      <c r="P81" s="9" t="n">
        <f aca="false">'Central pensions'!X81</f>
        <v>28174704.3290174</v>
      </c>
      <c r="Q81" s="67"/>
      <c r="R81" s="67" t="n">
        <f aca="false">'Central SIPA income'!G76</f>
        <v>30651846.5521284</v>
      </c>
      <c r="S81" s="67"/>
      <c r="T81" s="9" t="n">
        <f aca="false">'Central SIPA income'!J76</f>
        <v>117199991.939712</v>
      </c>
      <c r="U81" s="9"/>
      <c r="V81" s="67" t="n">
        <f aca="false">'Central SIPA income'!F76</f>
        <v>119287.6749766</v>
      </c>
      <c r="W81" s="67"/>
      <c r="X81" s="67" t="n">
        <f aca="false">'Central SIPA income'!M76</f>
        <v>299616.247950223</v>
      </c>
      <c r="Y81" s="9"/>
      <c r="Z81" s="9" t="n">
        <f aca="false">R81+V81-N81-L81-F81</f>
        <v>-1584308.87772454</v>
      </c>
      <c r="AA81" s="9"/>
      <c r="AB81" s="9" t="n">
        <f aca="false">T81-P81-D81</f>
        <v>-59511373.3380253</v>
      </c>
      <c r="AC81" s="50"/>
      <c r="AD81" s="9"/>
      <c r="AE81" s="9"/>
      <c r="AF81" s="9"/>
      <c r="AG81" s="9" t="n">
        <f aca="false">BF81/100*$AG$57</f>
        <v>6857490987.36498</v>
      </c>
      <c r="AH81" s="40" t="n">
        <f aca="false">(AG81-AG80)/AG80</f>
        <v>0.00498942394848121</v>
      </c>
      <c r="AI81" s="40" t="n">
        <f aca="false">(AG81-AG77)/AG77</f>
        <v>0.0166713921614812</v>
      </c>
      <c r="AJ81" s="40" t="n">
        <f aca="false">AB81/AG81</f>
        <v>-0.00867830135652761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13427525</v>
      </c>
      <c r="AY81" s="40" t="n">
        <f aca="false">(AW81-AW80)/AW80</f>
        <v>0.00170440498458822</v>
      </c>
      <c r="AZ81" s="39" t="n">
        <f aca="false">workers_and_wage_central!B69</f>
        <v>7164.87407912813</v>
      </c>
      <c r="BA81" s="40" t="n">
        <f aca="false">(AZ81-AZ80)/AZ80</f>
        <v>0.00327942948792727</v>
      </c>
      <c r="BB81" s="7"/>
      <c r="BC81" s="7"/>
      <c r="BD81" s="7"/>
      <c r="BE81" s="7"/>
      <c r="BF81" s="7" t="n">
        <f aca="false">BF80*(1+AY81)*(1+BA81)*(1-BE81)</f>
        <v>119.236125256388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0.015010109070044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149476882.191396</v>
      </c>
      <c r="E82" s="6"/>
      <c r="F82" s="8" t="n">
        <f aca="false">'Central pensions'!I82</f>
        <v>27169192.7297749</v>
      </c>
      <c r="G82" s="6" t="n">
        <f aca="false">'Central pensions'!K82</f>
        <v>3285407.49093049</v>
      </c>
      <c r="H82" s="6" t="n">
        <f aca="false">'Central pensions'!V82</f>
        <v>18075342.6631758</v>
      </c>
      <c r="I82" s="8" t="n">
        <f aca="false">'Central pensions'!M82</f>
        <v>101610.540956614</v>
      </c>
      <c r="J82" s="6" t="n">
        <f aca="false">'Central pensions'!W82</f>
        <v>559031.216386883</v>
      </c>
      <c r="K82" s="6"/>
      <c r="L82" s="8" t="n">
        <f aca="false">'Central pensions'!N82</f>
        <v>5081106.11507043</v>
      </c>
      <c r="M82" s="8"/>
      <c r="N82" s="8" t="n">
        <f aca="false">'Central pensions'!L82</f>
        <v>1211926.03100354</v>
      </c>
      <c r="O82" s="6"/>
      <c r="P82" s="6" t="n">
        <f aca="false">'Central pensions'!X82</f>
        <v>33033543.2322561</v>
      </c>
      <c r="Q82" s="8"/>
      <c r="R82" s="8" t="n">
        <f aca="false">'Central SIPA income'!G77</f>
        <v>26775146.0641514</v>
      </c>
      <c r="S82" s="8"/>
      <c r="T82" s="6" t="n">
        <f aca="false">'Central SIPA income'!J77</f>
        <v>102377091.62371</v>
      </c>
      <c r="U82" s="6"/>
      <c r="V82" s="8" t="n">
        <f aca="false">'Central SIPA income'!F77</f>
        <v>118723.062761802</v>
      </c>
      <c r="W82" s="8"/>
      <c r="X82" s="8" t="n">
        <f aca="false">'Central SIPA income'!M77</f>
        <v>298198.104848869</v>
      </c>
      <c r="Y82" s="6"/>
      <c r="Z82" s="6" t="n">
        <f aca="false">R82+V82-N82-L82-F82</f>
        <v>-6568355.74893569</v>
      </c>
      <c r="AA82" s="6"/>
      <c r="AB82" s="6" t="n">
        <f aca="false">T82-P82-D82</f>
        <v>-80133333.7999419</v>
      </c>
      <c r="AC82" s="50"/>
      <c r="AD82" s="6"/>
      <c r="AE82" s="6"/>
      <c r="AF82" s="6"/>
      <c r="AG82" s="6" t="n">
        <f aca="false">BF82/100*$AG$57</f>
        <v>6872686076.66847</v>
      </c>
      <c r="AH82" s="61" t="n">
        <f aca="false">(AG82-AG81)/AG81</f>
        <v>0.00221583802756559</v>
      </c>
      <c r="AI82" s="61"/>
      <c r="AJ82" s="61" t="n">
        <f aca="false">AB82/AG82</f>
        <v>-0.0116596819505521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0.0039350289718963</v>
      </c>
      <c r="AV82" s="5"/>
      <c r="AW82" s="65" t="n">
        <f aca="false">workers_and_wage_central!C70</f>
        <v>13396435</v>
      </c>
      <c r="AX82" s="5"/>
      <c r="AY82" s="61" t="n">
        <f aca="false">(AW82-AW81)/AW81</f>
        <v>-0.0023153931942037</v>
      </c>
      <c r="AZ82" s="66" t="n">
        <f aca="false">workers_and_wage_central!B70</f>
        <v>7197.41512557299</v>
      </c>
      <c r="BA82" s="61" t="n">
        <f aca="false">(AZ82-AZ81)/AZ81</f>
        <v>0.00454174715221505</v>
      </c>
      <c r="BB82" s="5"/>
      <c r="BC82" s="5"/>
      <c r="BD82" s="5"/>
      <c r="BE82" s="5"/>
      <c r="BF82" s="5" t="n">
        <f aca="false">BF81*(1+AY82)*(1+BA82)*(1-BE82)</f>
        <v>119.50033319699</v>
      </c>
      <c r="BG82" s="5"/>
      <c r="BH82" s="5" t="n">
        <f aca="false">BH81+1</f>
        <v>51</v>
      </c>
      <c r="BI82" s="61" t="n">
        <f aca="false">T89/AG89</f>
        <v>0.017265535594672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150026504.429146</v>
      </c>
      <c r="E83" s="9"/>
      <c r="F83" s="67" t="n">
        <f aca="false">'Central pensions'!I83</f>
        <v>27269093.0774881</v>
      </c>
      <c r="G83" s="9" t="n">
        <f aca="false">'Central pensions'!K83</f>
        <v>3388080.76181097</v>
      </c>
      <c r="H83" s="9" t="n">
        <f aca="false">'Central pensions'!V83</f>
        <v>18640220.7060478</v>
      </c>
      <c r="I83" s="67" t="n">
        <f aca="false">'Central pensions'!M83</f>
        <v>104786.002942608</v>
      </c>
      <c r="J83" s="9" t="n">
        <f aca="false">'Central pensions'!W83</f>
        <v>576501.671321067</v>
      </c>
      <c r="K83" s="9"/>
      <c r="L83" s="67" t="n">
        <f aca="false">'Central pensions'!N83</f>
        <v>4187342.90841007</v>
      </c>
      <c r="M83" s="67"/>
      <c r="N83" s="67" t="n">
        <f aca="false">'Central pensions'!L83</f>
        <v>1218304.15687457</v>
      </c>
      <c r="O83" s="9"/>
      <c r="P83" s="9" t="n">
        <f aca="false">'Central pensions'!X83</f>
        <v>28430892.2708151</v>
      </c>
      <c r="Q83" s="67"/>
      <c r="R83" s="67" t="n">
        <f aca="false">'Central SIPA income'!G78</f>
        <v>31008621.1030903</v>
      </c>
      <c r="S83" s="67"/>
      <c r="T83" s="9" t="n">
        <f aca="false">'Central SIPA income'!J78</f>
        <v>118564150.357571</v>
      </c>
      <c r="U83" s="9"/>
      <c r="V83" s="67" t="n">
        <f aca="false">'Central SIPA income'!F78</f>
        <v>116262.234466181</v>
      </c>
      <c r="W83" s="67"/>
      <c r="X83" s="67" t="n">
        <f aca="false">'Central SIPA income'!M78</f>
        <v>292017.213646751</v>
      </c>
      <c r="Y83" s="9"/>
      <c r="Z83" s="9" t="n">
        <f aca="false">R83+V83-N83-L83-F83</f>
        <v>-1549856.80521627</v>
      </c>
      <c r="AA83" s="9"/>
      <c r="AB83" s="9" t="n">
        <f aca="false">T83-P83-D83</f>
        <v>-59893246.3423896</v>
      </c>
      <c r="AC83" s="50"/>
      <c r="AD83" s="9"/>
      <c r="AE83" s="9"/>
      <c r="AF83" s="9"/>
      <c r="AG83" s="9" t="n">
        <f aca="false">BF83/100*$AG$57</f>
        <v>6920559523.77841</v>
      </c>
      <c r="AH83" s="40" t="n">
        <f aca="false">(AG83-AG82)/AG82</f>
        <v>0.00696575495750654</v>
      </c>
      <c r="AI83" s="40"/>
      <c r="AJ83" s="40" t="n">
        <f aca="false">AB83/AG83</f>
        <v>-0.00865439364210392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13450004</v>
      </c>
      <c r="AX83" s="7"/>
      <c r="AY83" s="40" t="n">
        <f aca="false">(AW83-AW82)/AW82</f>
        <v>0.00399875041382278</v>
      </c>
      <c r="AZ83" s="39" t="n">
        <f aca="false">workers_and_wage_central!B71</f>
        <v>7218.68483668722</v>
      </c>
      <c r="BA83" s="40" t="n">
        <f aca="false">(AZ83-AZ82)/AZ82</f>
        <v>0.00295518748649933</v>
      </c>
      <c r="BB83" s="7"/>
      <c r="BC83" s="7"/>
      <c r="BD83" s="7"/>
      <c r="BE83" s="7"/>
      <c r="BF83" s="7" t="n">
        <f aca="false">BF82*(1+AY83)*(1+BA83)*(1-BE83)</f>
        <v>120.332743235381</v>
      </c>
      <c r="BG83" s="7"/>
      <c r="BH83" s="7" t="n">
        <f aca="false">BH82+1</f>
        <v>52</v>
      </c>
      <c r="BI83" s="40" t="n">
        <f aca="false">T90/AG90</f>
        <v>0.0150780870003766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150839607.479696</v>
      </c>
      <c r="E84" s="9"/>
      <c r="F84" s="67" t="n">
        <f aca="false">'Central pensions'!I84</f>
        <v>27416884.1818093</v>
      </c>
      <c r="G84" s="9" t="n">
        <f aca="false">'Central pensions'!K84</f>
        <v>3472960.69751176</v>
      </c>
      <c r="H84" s="9" t="n">
        <f aca="false">'Central pensions'!V84</f>
        <v>19107205.0686437</v>
      </c>
      <c r="I84" s="67" t="n">
        <f aca="false">'Central pensions'!M84</f>
        <v>107411.155593147</v>
      </c>
      <c r="J84" s="9" t="n">
        <f aca="false">'Central pensions'!W84</f>
        <v>590944.486659083</v>
      </c>
      <c r="K84" s="9"/>
      <c r="L84" s="67" t="n">
        <f aca="false">'Central pensions'!N84</f>
        <v>4181720.13492472</v>
      </c>
      <c r="M84" s="67"/>
      <c r="N84" s="67" t="n">
        <f aca="false">'Central pensions'!L84</f>
        <v>1226223.76559149</v>
      </c>
      <c r="O84" s="9"/>
      <c r="P84" s="9" t="n">
        <f aca="false">'Central pensions'!X84</f>
        <v>28445287.0229682</v>
      </c>
      <c r="Q84" s="67"/>
      <c r="R84" s="67" t="n">
        <f aca="false">'Central SIPA income'!G79</f>
        <v>27271468.8330519</v>
      </c>
      <c r="S84" s="67"/>
      <c r="T84" s="9" t="n">
        <f aca="false">'Central SIPA income'!J79</f>
        <v>104274824.747739</v>
      </c>
      <c r="U84" s="9"/>
      <c r="V84" s="67" t="n">
        <f aca="false">'Central SIPA income'!F79</f>
        <v>119502.616955572</v>
      </c>
      <c r="W84" s="67"/>
      <c r="X84" s="67" t="n">
        <f aca="false">'Central SIPA income'!M79</f>
        <v>300156.120231907</v>
      </c>
      <c r="Y84" s="9"/>
      <c r="Z84" s="9" t="n">
        <f aca="false">R84+V84-N84-L84-F84</f>
        <v>-5433856.63231801</v>
      </c>
      <c r="AA84" s="9"/>
      <c r="AB84" s="9" t="n">
        <f aca="false">T84-P84-D84</f>
        <v>-75010069.7549246</v>
      </c>
      <c r="AC84" s="50"/>
      <c r="AD84" s="9"/>
      <c r="AE84" s="9"/>
      <c r="AF84" s="9"/>
      <c r="AG84" s="9" t="n">
        <f aca="false">BF84/100*$AG$57</f>
        <v>6964701241.47667</v>
      </c>
      <c r="AH84" s="40" t="n">
        <f aca="false">(AG84-AG83)/AG83</f>
        <v>0.00637834521133623</v>
      </c>
      <c r="AI84" s="40"/>
      <c r="AJ84" s="40" t="n">
        <f aca="false">AB84/AG84</f>
        <v>-0.0107700340839058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13474899</v>
      </c>
      <c r="AY84" s="40" t="n">
        <f aca="false">(AW84-AW83)/AW83</f>
        <v>0.00185092881756764</v>
      </c>
      <c r="AZ84" s="39" t="n">
        <f aca="false">workers_and_wage_central!B72</f>
        <v>7251.30644847695</v>
      </c>
      <c r="BA84" s="40" t="n">
        <f aca="false">(AZ84-AZ83)/AZ83</f>
        <v>0.00451905195028571</v>
      </c>
      <c r="BB84" s="7"/>
      <c r="BC84" s="7"/>
      <c r="BD84" s="7"/>
      <c r="BE84" s="7"/>
      <c r="BF84" s="7" t="n">
        <f aca="false">BF83*(1+AY84)*(1+BA84)*(1-BE84)</f>
        <v>121.100267011963</v>
      </c>
      <c r="BG84" s="7"/>
      <c r="BH84" s="0" t="n">
        <f aca="false">BH83+1</f>
        <v>53</v>
      </c>
      <c r="BI84" s="40" t="n">
        <f aca="false">T91/AG91</f>
        <v>0.0173165777240835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150989499.272526</v>
      </c>
      <c r="E85" s="9"/>
      <c r="F85" s="67" t="n">
        <f aca="false">'Central pensions'!I85</f>
        <v>27444128.7894591</v>
      </c>
      <c r="G85" s="9" t="n">
        <f aca="false">'Central pensions'!K85</f>
        <v>3542604.1587866</v>
      </c>
      <c r="H85" s="9" t="n">
        <f aca="false">'Central pensions'!V85</f>
        <v>19490362.8444348</v>
      </c>
      <c r="I85" s="67" t="n">
        <f aca="false">'Central pensions'!M85</f>
        <v>109565.077075875</v>
      </c>
      <c r="J85" s="9" t="n">
        <f aca="false">'Central pensions'!W85</f>
        <v>602794.727147472</v>
      </c>
      <c r="K85" s="9"/>
      <c r="L85" s="67" t="n">
        <f aca="false">'Central pensions'!N85</f>
        <v>4169340.2504038</v>
      </c>
      <c r="M85" s="67"/>
      <c r="N85" s="67" t="n">
        <f aca="false">'Central pensions'!L85</f>
        <v>1229273.37919435</v>
      </c>
      <c r="O85" s="9"/>
      <c r="P85" s="9" t="n">
        <f aca="false">'Central pensions'!X85</f>
        <v>28397825.8175991</v>
      </c>
      <c r="Q85" s="67"/>
      <c r="R85" s="67" t="n">
        <f aca="false">'Central SIPA income'!G80</f>
        <v>31388488.4303548</v>
      </c>
      <c r="S85" s="67"/>
      <c r="T85" s="9" t="n">
        <f aca="false">'Central SIPA income'!J80</f>
        <v>120016606.007114</v>
      </c>
      <c r="U85" s="9"/>
      <c r="V85" s="67" t="n">
        <f aca="false">'Central SIPA income'!F80</f>
        <v>119914.0899539</v>
      </c>
      <c r="W85" s="67"/>
      <c r="X85" s="67" t="n">
        <f aca="false">'Central SIPA income'!M80</f>
        <v>301189.621772751</v>
      </c>
      <c r="Y85" s="9"/>
      <c r="Z85" s="9" t="n">
        <f aca="false">R85+V85-N85-L85-F85</f>
        <v>-1334339.89874856</v>
      </c>
      <c r="AA85" s="9"/>
      <c r="AB85" s="9" t="n">
        <f aca="false">T85-P85-D85</f>
        <v>-59370719.083011</v>
      </c>
      <c r="AC85" s="50"/>
      <c r="AD85" s="9"/>
      <c r="AE85" s="9"/>
      <c r="AF85" s="9"/>
      <c r="AG85" s="9" t="n">
        <f aca="false">BF85/100*$AG$57</f>
        <v>6965956125.26609</v>
      </c>
      <c r="AH85" s="40" t="n">
        <f aca="false">(AG85-AG84)/AG84</f>
        <v>0.000180177691176856</v>
      </c>
      <c r="AI85" s="40" t="n">
        <f aca="false">(AG85-AG81)/AG81</f>
        <v>0.0158170295959506</v>
      </c>
      <c r="AJ85" s="40" t="n">
        <f aca="false">AB85/AG85</f>
        <v>-0.00852298205951492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13479699</v>
      </c>
      <c r="AY85" s="40" t="n">
        <f aca="false">(AW85-AW84)/AW84</f>
        <v>0.000356217883339979</v>
      </c>
      <c r="AZ85" s="39" t="n">
        <f aca="false">workers_and_wage_central!B73</f>
        <v>7250.03038165415</v>
      </c>
      <c r="BA85" s="40" t="n">
        <f aca="false">(AZ85-AZ84)/AZ84</f>
        <v>-0.000175977505828503</v>
      </c>
      <c r="BB85" s="7"/>
      <c r="BC85" s="7"/>
      <c r="BD85" s="7"/>
      <c r="BE85" s="7"/>
      <c r="BF85" s="7" t="n">
        <f aca="false">BF84*(1+AY85)*(1+BA85)*(1-BE85)</f>
        <v>121.122086578474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0.015032796763432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150953060.553773</v>
      </c>
      <c r="E86" s="6"/>
      <c r="F86" s="8" t="n">
        <f aca="false">'Central pensions'!I86</f>
        <v>27437505.6209924</v>
      </c>
      <c r="G86" s="6" t="n">
        <f aca="false">'Central pensions'!K86</f>
        <v>3586760.33897303</v>
      </c>
      <c r="H86" s="6" t="n">
        <f aca="false">'Central pensions'!V86</f>
        <v>19733297.1196412</v>
      </c>
      <c r="I86" s="8" t="n">
        <f aca="false">'Central pensions'!M86</f>
        <v>110930.732133186</v>
      </c>
      <c r="J86" s="6" t="n">
        <f aca="false">'Central pensions'!W86</f>
        <v>610308.158339416</v>
      </c>
      <c r="K86" s="6"/>
      <c r="L86" s="8" t="n">
        <f aca="false">'Central pensions'!N86</f>
        <v>5079952.65902235</v>
      </c>
      <c r="M86" s="8"/>
      <c r="N86" s="8" t="n">
        <f aca="false">'Central pensions'!L86</f>
        <v>1229095.8875251</v>
      </c>
      <c r="O86" s="6"/>
      <c r="P86" s="6" t="n">
        <f aca="false">'Central pensions'!X86</f>
        <v>33122021.4279943</v>
      </c>
      <c r="Q86" s="8"/>
      <c r="R86" s="8" t="n">
        <f aca="false">'Central SIPA income'!G81</f>
        <v>27530803.9452199</v>
      </c>
      <c r="S86" s="8"/>
      <c r="T86" s="6" t="n">
        <f aca="false">'Central SIPA income'!J81</f>
        <v>105266415.026129</v>
      </c>
      <c r="U86" s="6"/>
      <c r="V86" s="8" t="n">
        <f aca="false">'Central SIPA income'!F81</f>
        <v>120820.067858093</v>
      </c>
      <c r="W86" s="8"/>
      <c r="X86" s="8" t="n">
        <f aca="false">'Central SIPA income'!M81</f>
        <v>303465.177067405</v>
      </c>
      <c r="Y86" s="6"/>
      <c r="Z86" s="6" t="n">
        <f aca="false">R86+V86-N86-L86-F86</f>
        <v>-6094930.15446191</v>
      </c>
      <c r="AA86" s="6"/>
      <c r="AB86" s="6" t="n">
        <f aca="false">T86-P86-D86</f>
        <v>-78808666.9556389</v>
      </c>
      <c r="AC86" s="50"/>
      <c r="AD86" s="6"/>
      <c r="AE86" s="6"/>
      <c r="AF86" s="6"/>
      <c r="AG86" s="6" t="n">
        <f aca="false">BF86/100*$AG$57</f>
        <v>7002029866.30838</v>
      </c>
      <c r="AH86" s="61" t="n">
        <f aca="false">(AG86-AG85)/AG85</f>
        <v>0.0051785771247458</v>
      </c>
      <c r="AI86" s="61"/>
      <c r="AJ86" s="61" t="n">
        <f aca="false">AB86/AG86</f>
        <v>-0.0112551172246268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0.00464150800252636</v>
      </c>
      <c r="AV86" s="5"/>
      <c r="AW86" s="65" t="n">
        <f aca="false">workers_and_wage_central!C74</f>
        <v>13504009</v>
      </c>
      <c r="AX86" s="5"/>
      <c r="AY86" s="61" t="n">
        <f aca="false">(AW86-AW85)/AW85</f>
        <v>0.00180345273288372</v>
      </c>
      <c r="AZ86" s="66" t="n">
        <f aca="false">workers_and_wage_central!B74</f>
        <v>7274.45608543478</v>
      </c>
      <c r="BA86" s="61" t="n">
        <f aca="false">(AZ86-AZ85)/AZ85</f>
        <v>0.00336904847218772</v>
      </c>
      <c r="BB86" s="5"/>
      <c r="BC86" s="5"/>
      <c r="BD86" s="5"/>
      <c r="BE86" s="5"/>
      <c r="BF86" s="5" t="n">
        <f aca="false">BF85*(1+AY86)*(1+BA86)*(1-BE86)</f>
        <v>121.749326645331</v>
      </c>
      <c r="BG86" s="5"/>
      <c r="BH86" s="5" t="n">
        <f aca="false">BH85+1</f>
        <v>55</v>
      </c>
      <c r="BI86" s="61" t="n">
        <f aca="false">T93/AG93</f>
        <v>0.0172640079940395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151026222.93949</v>
      </c>
      <c r="E87" s="9"/>
      <c r="F87" s="67" t="n">
        <f aca="false">'Central pensions'!I87</f>
        <v>27450803.7506361</v>
      </c>
      <c r="G87" s="9" t="n">
        <f aca="false">'Central pensions'!K87</f>
        <v>3675240.08471774</v>
      </c>
      <c r="H87" s="9" t="n">
        <f aca="false">'Central pensions'!V87</f>
        <v>20220086.574983</v>
      </c>
      <c r="I87" s="67" t="n">
        <f aca="false">'Central pensions'!M87</f>
        <v>113667.219114981</v>
      </c>
      <c r="J87" s="9" t="n">
        <f aca="false">'Central pensions'!W87</f>
        <v>625363.502319061</v>
      </c>
      <c r="K87" s="9"/>
      <c r="L87" s="67" t="n">
        <f aca="false">'Central pensions'!N87</f>
        <v>4232079.13841368</v>
      </c>
      <c r="M87" s="67"/>
      <c r="N87" s="67" t="n">
        <f aca="false">'Central pensions'!L87</f>
        <v>1230420.79118593</v>
      </c>
      <c r="O87" s="9"/>
      <c r="P87" s="9" t="n">
        <f aca="false">'Central pensions'!X87</f>
        <v>28729690.9279669</v>
      </c>
      <c r="Q87" s="67"/>
      <c r="R87" s="67" t="n">
        <f aca="false">'Central SIPA income'!G82</f>
        <v>31849944.3795372</v>
      </c>
      <c r="S87" s="67"/>
      <c r="T87" s="9" t="n">
        <f aca="false">'Central SIPA income'!J82</f>
        <v>121781022.823985</v>
      </c>
      <c r="U87" s="9"/>
      <c r="V87" s="67" t="n">
        <f aca="false">'Central SIPA income'!F82</f>
        <v>121156.442381612</v>
      </c>
      <c r="W87" s="67"/>
      <c r="X87" s="67" t="n">
        <f aca="false">'Central SIPA income'!M82</f>
        <v>304310.052891018</v>
      </c>
      <c r="Y87" s="9"/>
      <c r="Z87" s="9" t="n">
        <f aca="false">R87+V87-N87-L87-F87</f>
        <v>-942202.858316869</v>
      </c>
      <c r="AA87" s="9"/>
      <c r="AB87" s="9" t="n">
        <f aca="false">T87-P87-D87</f>
        <v>-57974891.0434721</v>
      </c>
      <c r="AC87" s="50"/>
      <c r="AD87" s="9"/>
      <c r="AE87" s="9"/>
      <c r="AF87" s="9"/>
      <c r="AG87" s="9" t="n">
        <f aca="false">BF87/100*$AG$57</f>
        <v>7039073839.61098</v>
      </c>
      <c r="AH87" s="40" t="n">
        <f aca="false">(AG87-AG86)/AG86</f>
        <v>0.00529046205313151</v>
      </c>
      <c r="AI87" s="40"/>
      <c r="AJ87" s="40" t="n">
        <f aca="false">AB87/AG87</f>
        <v>-0.00823615327306697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13489493</v>
      </c>
      <c r="AX87" s="7"/>
      <c r="AY87" s="40" t="n">
        <f aca="false">(AW87-AW86)/AW86</f>
        <v>-0.00107494004187942</v>
      </c>
      <c r="AZ87" s="39" t="n">
        <f aca="false">workers_and_wage_central!B75</f>
        <v>7320.81075192821</v>
      </c>
      <c r="BA87" s="40" t="n">
        <f aca="false">(AZ87-AZ86)/AZ86</f>
        <v>0.00637225188371762</v>
      </c>
      <c r="BB87" s="7"/>
      <c r="BC87" s="7"/>
      <c r="BD87" s="7"/>
      <c r="BE87" s="7"/>
      <c r="BF87" s="7" t="n">
        <f aca="false">BF86*(1+AY87)*(1+BA87)*(1-BE87)</f>
        <v>122.393436837943</v>
      </c>
      <c r="BG87" s="7"/>
      <c r="BH87" s="7" t="n">
        <f aca="false">BH86+1</f>
        <v>56</v>
      </c>
      <c r="BI87" s="40" t="n">
        <f aca="false">T94/AG94</f>
        <v>0.015018940218881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151315172.762806</v>
      </c>
      <c r="E88" s="9"/>
      <c r="F88" s="67" t="n">
        <f aca="false">'Central pensions'!I88</f>
        <v>27503323.8013878</v>
      </c>
      <c r="G88" s="9" t="n">
        <f aca="false">'Central pensions'!K88</f>
        <v>3783097.23163363</v>
      </c>
      <c r="H88" s="9" t="n">
        <f aca="false">'Central pensions'!V88</f>
        <v>20813484.7743112</v>
      </c>
      <c r="I88" s="67" t="n">
        <f aca="false">'Central pensions'!M88</f>
        <v>117003.007163927</v>
      </c>
      <c r="J88" s="9" t="n">
        <f aca="false">'Central pensions'!W88</f>
        <v>643716.023947769</v>
      </c>
      <c r="K88" s="9"/>
      <c r="L88" s="67" t="n">
        <f aca="false">'Central pensions'!N88</f>
        <v>4209573.53618776</v>
      </c>
      <c r="M88" s="67"/>
      <c r="N88" s="67" t="n">
        <f aca="false">'Central pensions'!L88</f>
        <v>1233646.29995963</v>
      </c>
      <c r="O88" s="9"/>
      <c r="P88" s="9" t="n">
        <f aca="false">'Central pensions'!X88</f>
        <v>28630655.0486235</v>
      </c>
      <c r="Q88" s="67"/>
      <c r="R88" s="67" t="n">
        <f aca="false">'Central SIPA income'!G83</f>
        <v>27644775.0826753</v>
      </c>
      <c r="S88" s="67"/>
      <c r="T88" s="9" t="n">
        <f aca="false">'Central SIPA income'!J83</f>
        <v>105702193.548262</v>
      </c>
      <c r="U88" s="9"/>
      <c r="V88" s="67" t="n">
        <f aca="false">'Central SIPA income'!F83</f>
        <v>123982.639236575</v>
      </c>
      <c r="W88" s="67"/>
      <c r="X88" s="67" t="n">
        <f aca="false">'Central SIPA income'!M83</f>
        <v>311408.644575522</v>
      </c>
      <c r="Y88" s="9"/>
      <c r="Z88" s="9" t="n">
        <f aca="false">R88+V88-N88-L88-F88</f>
        <v>-5177785.9156233</v>
      </c>
      <c r="AA88" s="9"/>
      <c r="AB88" s="9" t="n">
        <f aca="false">T88-P88-D88</f>
        <v>-74243634.2631675</v>
      </c>
      <c r="AC88" s="50"/>
      <c r="AD88" s="9"/>
      <c r="AE88" s="9"/>
      <c r="AF88" s="9"/>
      <c r="AG88" s="9" t="n">
        <f aca="false">BF88/100*$AG$57</f>
        <v>7042066986.65591</v>
      </c>
      <c r="AH88" s="40" t="n">
        <f aca="false">(AG88-AG87)/AG87</f>
        <v>0.00042521887298426</v>
      </c>
      <c r="AI88" s="40"/>
      <c r="AJ88" s="40" t="n">
        <f aca="false">AB88/AG88</f>
        <v>-0.0105428753239429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13522144</v>
      </c>
      <c r="AY88" s="40" t="n">
        <f aca="false">(AW88-AW87)/AW87</f>
        <v>0.00242047644044146</v>
      </c>
      <c r="AZ88" s="39" t="n">
        <f aca="false">workers_and_wage_central!B76</f>
        <v>7306.2391191693</v>
      </c>
      <c r="BA88" s="40" t="n">
        <f aca="false">(AZ88-AZ87)/AZ87</f>
        <v>-0.00199043975492431</v>
      </c>
      <c r="BB88" s="7"/>
      <c r="BC88" s="7"/>
      <c r="BD88" s="7"/>
      <c r="BE88" s="7"/>
      <c r="BF88" s="7" t="n">
        <f aca="false">BF87*(1+AY88)*(1+BA88)*(1-BE88)</f>
        <v>122.445480837216</v>
      </c>
      <c r="BG88" s="7"/>
      <c r="BH88" s="0" t="n">
        <f aca="false">BH87+1</f>
        <v>57</v>
      </c>
      <c r="BI88" s="40" t="n">
        <f aca="false">T95/AG95</f>
        <v>0.0173491929273084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151591580.199399</v>
      </c>
      <c r="E89" s="9"/>
      <c r="F89" s="67" t="n">
        <f aca="false">'Central pensions'!I89</f>
        <v>27553564.1248857</v>
      </c>
      <c r="G89" s="9" t="n">
        <f aca="false">'Central pensions'!K89</f>
        <v>3886847.84859033</v>
      </c>
      <c r="H89" s="9" t="n">
        <f aca="false">'Central pensions'!V89</f>
        <v>21384290.057426</v>
      </c>
      <c r="I89" s="67" t="n">
        <f aca="false">'Central pensions'!M89</f>
        <v>120211.78913166</v>
      </c>
      <c r="J89" s="9" t="n">
        <f aca="false">'Central pensions'!W89</f>
        <v>661369.795590495</v>
      </c>
      <c r="K89" s="9"/>
      <c r="L89" s="67" t="n">
        <f aca="false">'Central pensions'!N89</f>
        <v>4193528.69623884</v>
      </c>
      <c r="M89" s="67"/>
      <c r="N89" s="67" t="n">
        <f aca="false">'Central pensions'!L89</f>
        <v>1237090.84517374</v>
      </c>
      <c r="O89" s="9"/>
      <c r="P89" s="9" t="n">
        <f aca="false">'Central pensions'!X89</f>
        <v>28566349.1693174</v>
      </c>
      <c r="Q89" s="67"/>
      <c r="R89" s="67" t="n">
        <f aca="false">'Central SIPA income'!G84</f>
        <v>32042645.2494069</v>
      </c>
      <c r="S89" s="67"/>
      <c r="T89" s="9" t="n">
        <f aca="false">'Central SIPA income'!J84</f>
        <v>122517831.301643</v>
      </c>
      <c r="U89" s="9"/>
      <c r="V89" s="67" t="n">
        <f aca="false">'Central SIPA income'!F84</f>
        <v>122338.65355775</v>
      </c>
      <c r="W89" s="67"/>
      <c r="X89" s="67" t="n">
        <f aca="false">'Central SIPA income'!M84</f>
        <v>307279.426524538</v>
      </c>
      <c r="Y89" s="9"/>
      <c r="Z89" s="9" t="n">
        <f aca="false">R89+V89-N89-L89-F89</f>
        <v>-819199.763333626</v>
      </c>
      <c r="AA89" s="9"/>
      <c r="AB89" s="9" t="n">
        <f aca="false">T89-P89-D89</f>
        <v>-57640098.067073</v>
      </c>
      <c r="AC89" s="50"/>
      <c r="AD89" s="9"/>
      <c r="AE89" s="9"/>
      <c r="AF89" s="9"/>
      <c r="AG89" s="9" t="n">
        <f aca="false">BF89/100*$AG$57</f>
        <v>7096092132.78339</v>
      </c>
      <c r="AH89" s="40" t="n">
        <f aca="false">(AG89-AG88)/AG88</f>
        <v>0.00767177395924385</v>
      </c>
      <c r="AI89" s="40" t="n">
        <f aca="false">(AG89-AG85)/AG85</f>
        <v>0.0186817150692753</v>
      </c>
      <c r="AJ89" s="40" t="n">
        <f aca="false">AB89/AG89</f>
        <v>-0.0081227944886426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13584699</v>
      </c>
      <c r="AY89" s="40" t="n">
        <f aca="false">(AW89-AW88)/AW88</f>
        <v>0.00462611550357695</v>
      </c>
      <c r="AZ89" s="39" t="n">
        <f aca="false">workers_and_wage_central!B77</f>
        <v>7328.38896039781</v>
      </c>
      <c r="BA89" s="40" t="n">
        <f aca="false">(AZ89-AZ88)/AZ88</f>
        <v>0.00303163376769294</v>
      </c>
      <c r="BB89" s="7"/>
      <c r="BC89" s="7"/>
      <c r="BD89" s="7"/>
      <c r="BE89" s="7"/>
      <c r="BF89" s="7" t="n">
        <f aca="false">BF88*(1+AY89)*(1+BA89)*(1-BE89)</f>
        <v>123.38485488853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0.0151266751414759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152265550.209357</v>
      </c>
      <c r="E90" s="6"/>
      <c r="F90" s="8" t="n">
        <f aca="false">'Central pensions'!I90</f>
        <v>27676066.1521301</v>
      </c>
      <c r="G90" s="6" t="n">
        <f aca="false">'Central pensions'!K90</f>
        <v>3991717.94065167</v>
      </c>
      <c r="H90" s="6" t="n">
        <f aca="false">'Central pensions'!V90</f>
        <v>21961254.362268</v>
      </c>
      <c r="I90" s="8" t="n">
        <f aca="false">'Central pensions'!M90</f>
        <v>123455.194040774</v>
      </c>
      <c r="J90" s="6" t="n">
        <f aca="false">'Central pensions'!W90</f>
        <v>679214.052441283</v>
      </c>
      <c r="K90" s="6"/>
      <c r="L90" s="8" t="n">
        <f aca="false">'Central pensions'!N90</f>
        <v>5079689.23155844</v>
      </c>
      <c r="M90" s="8"/>
      <c r="N90" s="8" t="n">
        <f aca="false">'Central pensions'!L90</f>
        <v>1243649.40699568</v>
      </c>
      <c r="O90" s="6"/>
      <c r="P90" s="6" t="n">
        <f aca="false">'Central pensions'!X90</f>
        <v>33200723.6717765</v>
      </c>
      <c r="Q90" s="8"/>
      <c r="R90" s="8" t="n">
        <f aca="false">'Central SIPA income'!G85</f>
        <v>27966107.9757209</v>
      </c>
      <c r="S90" s="8"/>
      <c r="T90" s="6" t="n">
        <f aca="false">'Central SIPA income'!J85</f>
        <v>106930837.71529</v>
      </c>
      <c r="U90" s="6"/>
      <c r="V90" s="8" t="n">
        <f aca="false">'Central SIPA income'!F85</f>
        <v>118891.283504457</v>
      </c>
      <c r="W90" s="8"/>
      <c r="X90" s="8" t="n">
        <f aca="false">'Central SIPA income'!M85</f>
        <v>298620.62685503</v>
      </c>
      <c r="Y90" s="6"/>
      <c r="Z90" s="6" t="n">
        <f aca="false">R90+V90-N90-L90-F90</f>
        <v>-5914405.53145888</v>
      </c>
      <c r="AA90" s="6"/>
      <c r="AB90" s="6" t="n">
        <f aca="false">T90-P90-D90</f>
        <v>-78535436.1658437</v>
      </c>
      <c r="AC90" s="50"/>
      <c r="AD90" s="6"/>
      <c r="AE90" s="6"/>
      <c r="AF90" s="6"/>
      <c r="AG90" s="6" t="n">
        <f aca="false">BF90/100*$AG$57</f>
        <v>7091804000.90667</v>
      </c>
      <c r="AH90" s="61" t="n">
        <f aca="false">(AG90-AG89)/AG89</f>
        <v>-0.000604294842354557</v>
      </c>
      <c r="AI90" s="61"/>
      <c r="AJ90" s="61" t="n">
        <f aca="false">AB90/AG90</f>
        <v>-0.0110741126172978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0.00589363056623972</v>
      </c>
      <c r="AV90" s="5"/>
      <c r="AW90" s="65" t="n">
        <f aca="false">workers_and_wage_central!C78</f>
        <v>13550878</v>
      </c>
      <c r="AX90" s="5"/>
      <c r="AY90" s="61" t="n">
        <f aca="false">(AW90-AW89)/AW89</f>
        <v>-0.00248963926252617</v>
      </c>
      <c r="AZ90" s="66" t="n">
        <f aca="false">workers_and_wage_central!B78</f>
        <v>7342.23998167955</v>
      </c>
      <c r="BA90" s="61" t="n">
        <f aca="false">(AZ90-AZ89)/AZ89</f>
        <v>0.00189004996276698</v>
      </c>
      <c r="BB90" s="5"/>
      <c r="BC90" s="5"/>
      <c r="BD90" s="5"/>
      <c r="BE90" s="5"/>
      <c r="BF90" s="5" t="n">
        <f aca="false">BF89*(1+AY90)*(1+BA90)*(1-BE90)</f>
        <v>123.310294057096</v>
      </c>
      <c r="BG90" s="5"/>
      <c r="BH90" s="5" t="n">
        <f aca="false">BH89+1</f>
        <v>59</v>
      </c>
      <c r="BI90" s="61" t="n">
        <f aca="false">T97/AG97</f>
        <v>0.0173580154087984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152797053.155375</v>
      </c>
      <c r="E91" s="9"/>
      <c r="F91" s="67" t="n">
        <f aca="false">'Central pensions'!I91</f>
        <v>27772673.104089</v>
      </c>
      <c r="G91" s="9" t="n">
        <f aca="false">'Central pensions'!K91</f>
        <v>3998893.19872596</v>
      </c>
      <c r="H91" s="9" t="n">
        <f aca="false">'Central pensions'!V91</f>
        <v>22000730.5151494</v>
      </c>
      <c r="I91" s="67" t="n">
        <f aca="false">'Central pensions'!M91</f>
        <v>123677.109238948</v>
      </c>
      <c r="J91" s="9" t="n">
        <f aca="false">'Central pensions'!W91</f>
        <v>680434.96438607</v>
      </c>
      <c r="K91" s="9"/>
      <c r="L91" s="67" t="n">
        <f aca="false">'Central pensions'!N91</f>
        <v>4174988.37570129</v>
      </c>
      <c r="M91" s="67"/>
      <c r="N91" s="67" t="n">
        <f aca="false">'Central pensions'!L91</f>
        <v>1248134.88556746</v>
      </c>
      <c r="O91" s="9"/>
      <c r="P91" s="9" t="n">
        <f aca="false">'Central pensions'!X91</f>
        <v>28530904.4096386</v>
      </c>
      <c r="Q91" s="67"/>
      <c r="R91" s="67" t="n">
        <f aca="false">'Central SIPA income'!G86</f>
        <v>32456003.7911432</v>
      </c>
      <c r="S91" s="67"/>
      <c r="T91" s="9" t="n">
        <f aca="false">'Central SIPA income'!J86</f>
        <v>124098343.51246</v>
      </c>
      <c r="U91" s="9"/>
      <c r="V91" s="67" t="n">
        <f aca="false">'Central SIPA income'!F86</f>
        <v>124089.281438793</v>
      </c>
      <c r="W91" s="67"/>
      <c r="X91" s="67" t="n">
        <f aca="false">'Central SIPA income'!M86</f>
        <v>311676.499041696</v>
      </c>
      <c r="Y91" s="9"/>
      <c r="Z91" s="9" t="n">
        <f aca="false">R91+V91-N91-L91-F91</f>
        <v>-615703.29277575</v>
      </c>
      <c r="AA91" s="9"/>
      <c r="AB91" s="9" t="n">
        <f aca="false">T91-P91-D91</f>
        <v>-57229614.0525542</v>
      </c>
      <c r="AC91" s="50"/>
      <c r="AD91" s="9"/>
      <c r="AE91" s="9"/>
      <c r="AF91" s="9"/>
      <c r="AG91" s="9" t="n">
        <f aca="false">BF91/100*$AG$57</f>
        <v>7166447406.05221</v>
      </c>
      <c r="AH91" s="40" t="n">
        <f aca="false">(AG91-AG90)/AG90</f>
        <v>0.0105253057100833</v>
      </c>
      <c r="AI91" s="40"/>
      <c r="AJ91" s="40" t="n">
        <f aca="false">AB91/AG91</f>
        <v>-0.00798577186294881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13674818</v>
      </c>
      <c r="AX91" s="7"/>
      <c r="AY91" s="40" t="n">
        <f aca="false">(AW91-AW90)/AW90</f>
        <v>0.00914627081728579</v>
      </c>
      <c r="AZ91" s="39" t="n">
        <f aca="false">workers_and_wage_central!B79</f>
        <v>7352.27341827723</v>
      </c>
      <c r="BA91" s="40" t="n">
        <f aca="false">(AZ91-AZ90)/AZ90</f>
        <v>0.00136653618278812</v>
      </c>
      <c r="BB91" s="7"/>
      <c r="BC91" s="7"/>
      <c r="BD91" s="7"/>
      <c r="BE91" s="7"/>
      <c r="BF91" s="7" t="n">
        <f aca="false">BF90*(1+AY91)*(1+BA91)*(1-BE91)</f>
        <v>124.608172599247</v>
      </c>
      <c r="BG91" s="7"/>
      <c r="BH91" s="7" t="n">
        <f aca="false">BH90+1</f>
        <v>60</v>
      </c>
      <c r="BI91" s="40" t="n">
        <f aca="false">T98/AG98</f>
        <v>0.0151114263555118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153099133.785159</v>
      </c>
      <c r="E92" s="9"/>
      <c r="F92" s="67" t="n">
        <f aca="false">'Central pensions'!I92</f>
        <v>27827579.8343486</v>
      </c>
      <c r="G92" s="9" t="n">
        <f aca="false">'Central pensions'!K92</f>
        <v>4085811.25400619</v>
      </c>
      <c r="H92" s="9" t="n">
        <f aca="false">'Central pensions'!V92</f>
        <v>22478928.0103289</v>
      </c>
      <c r="I92" s="67" t="n">
        <f aca="false">'Central pensions'!M92</f>
        <v>126365.296515655</v>
      </c>
      <c r="J92" s="9" t="n">
        <f aca="false">'Central pensions'!W92</f>
        <v>695224.577639038</v>
      </c>
      <c r="K92" s="9"/>
      <c r="L92" s="67" t="n">
        <f aca="false">'Central pensions'!N92</f>
        <v>4191018.90790181</v>
      </c>
      <c r="M92" s="67"/>
      <c r="N92" s="67" t="n">
        <f aca="false">'Central pensions'!L92</f>
        <v>1251534.72091592</v>
      </c>
      <c r="O92" s="9"/>
      <c r="P92" s="9" t="n">
        <f aca="false">'Central pensions'!X92</f>
        <v>28632791.8084067</v>
      </c>
      <c r="Q92" s="67"/>
      <c r="R92" s="67" t="n">
        <f aca="false">'Central SIPA income'!G87</f>
        <v>28337974.0939019</v>
      </c>
      <c r="S92" s="67"/>
      <c r="T92" s="9" t="n">
        <f aca="false">'Central SIPA income'!J87</f>
        <v>108352700.048423</v>
      </c>
      <c r="U92" s="9"/>
      <c r="V92" s="67" t="n">
        <f aca="false">'Central SIPA income'!F87</f>
        <v>126733.270046641</v>
      </c>
      <c r="W92" s="67"/>
      <c r="X92" s="67" t="n">
        <f aca="false">'Central SIPA income'!M87</f>
        <v>318317.43614154</v>
      </c>
      <c r="Y92" s="9"/>
      <c r="Z92" s="9" t="n">
        <f aca="false">R92+V92-N92-L92-F92</f>
        <v>-4805426.09921776</v>
      </c>
      <c r="AA92" s="9"/>
      <c r="AB92" s="9" t="n">
        <f aca="false">T92-P92-D92</f>
        <v>-73379225.5451427</v>
      </c>
      <c r="AC92" s="50"/>
      <c r="AD92" s="9"/>
      <c r="AE92" s="9"/>
      <c r="AF92" s="9"/>
      <c r="AG92" s="9" t="n">
        <f aca="false">BF92/100*$AG$57</f>
        <v>7207753936.51275</v>
      </c>
      <c r="AH92" s="40" t="n">
        <f aca="false">(AG92-AG91)/AG91</f>
        <v>0.00576387826772571</v>
      </c>
      <c r="AI92" s="40"/>
      <c r="AJ92" s="40" t="n">
        <f aca="false">AB92/AG92</f>
        <v>-0.0101805952577572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13748151</v>
      </c>
      <c r="AY92" s="40" t="n">
        <f aca="false">(AW92-AW91)/AW91</f>
        <v>0.00536263078601851</v>
      </c>
      <c r="AZ92" s="39" t="n">
        <f aca="false">workers_and_wage_central!B80</f>
        <v>7355.20776366025</v>
      </c>
      <c r="BA92" s="40" t="n">
        <f aca="false">(AZ92-AZ91)/AZ91</f>
        <v>0.000399107217058092</v>
      </c>
      <c r="BB92" s="7"/>
      <c r="BC92" s="7"/>
      <c r="BD92" s="7"/>
      <c r="BE92" s="7"/>
      <c r="BF92" s="7" t="n">
        <f aca="false">BF91*(1+AY92)*(1+BA92)*(1-BE92)</f>
        <v>125.326398937273</v>
      </c>
      <c r="BG92" s="7"/>
      <c r="BH92" s="0" t="n">
        <f aca="false">BH91+1</f>
        <v>61</v>
      </c>
      <c r="BI92" s="40" t="n">
        <f aca="false">T99/AG99</f>
        <v>0.017311991348428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153314316.40203</v>
      </c>
      <c r="E93" s="9"/>
      <c r="F93" s="67" t="n">
        <f aca="false">'Central pensions'!I93</f>
        <v>27866691.8221299</v>
      </c>
      <c r="G93" s="9" t="n">
        <f aca="false">'Central pensions'!K93</f>
        <v>4171972.42556686</v>
      </c>
      <c r="H93" s="9" t="n">
        <f aca="false">'Central pensions'!V93</f>
        <v>22952961.3546003</v>
      </c>
      <c r="I93" s="67" t="n">
        <f aca="false">'Central pensions'!M93</f>
        <v>129030.075017532</v>
      </c>
      <c r="J93" s="9" t="n">
        <f aca="false">'Central pensions'!W93</f>
        <v>709885.402719596</v>
      </c>
      <c r="K93" s="9"/>
      <c r="L93" s="67" t="n">
        <f aca="false">'Central pensions'!N93</f>
        <v>4204020.67744331</v>
      </c>
      <c r="M93" s="67"/>
      <c r="N93" s="67" t="n">
        <f aca="false">'Central pensions'!L93</f>
        <v>1253166.33320303</v>
      </c>
      <c r="O93" s="9"/>
      <c r="P93" s="9" t="n">
        <f aca="false">'Central pensions'!X93</f>
        <v>28709234.7017655</v>
      </c>
      <c r="Q93" s="67"/>
      <c r="R93" s="67" t="n">
        <f aca="false">'Central SIPA income'!G88</f>
        <v>32800738.3248606</v>
      </c>
      <c r="S93" s="67"/>
      <c r="T93" s="9" t="n">
        <f aca="false">'Central SIPA income'!J88</f>
        <v>125416465.880856</v>
      </c>
      <c r="U93" s="9"/>
      <c r="V93" s="67" t="n">
        <f aca="false">'Central SIPA income'!F88</f>
        <v>129236.808806804</v>
      </c>
      <c r="W93" s="67"/>
      <c r="X93" s="67" t="n">
        <f aca="false">'Central SIPA income'!M88</f>
        <v>324605.603716818</v>
      </c>
      <c r="Y93" s="9"/>
      <c r="Z93" s="9" t="n">
        <f aca="false">R93+V93-N93-L93-F93</f>
        <v>-393903.699108832</v>
      </c>
      <c r="AA93" s="9"/>
      <c r="AB93" s="9" t="n">
        <f aca="false">T93-P93-D93</f>
        <v>-56607085.2229391</v>
      </c>
      <c r="AC93" s="50"/>
      <c r="AD93" s="9"/>
      <c r="AE93" s="9"/>
      <c r="AF93" s="9"/>
      <c r="AG93" s="9" t="n">
        <f aca="false">BF93/100*$AG$57</f>
        <v>7264620470.75958</v>
      </c>
      <c r="AH93" s="40" t="n">
        <f aca="false">(AG93-AG92)/AG92</f>
        <v>0.00788963312950445</v>
      </c>
      <c r="AI93" s="40" t="n">
        <f aca="false">(AG93-AG89)/AG89</f>
        <v>0.0237494574228544</v>
      </c>
      <c r="AJ93" s="40" t="n">
        <f aca="false">AB93/AG93</f>
        <v>-0.00779216002415889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13806678</v>
      </c>
      <c r="AY93" s="40" t="n">
        <f aca="false">(AW93-AW92)/AW92</f>
        <v>0.00425708155227565</v>
      </c>
      <c r="AZ93" s="39" t="n">
        <f aca="false">workers_and_wage_central!B81</f>
        <v>7381.81267594171</v>
      </c>
      <c r="BA93" s="40" t="n">
        <f aca="false">(AZ93-AZ92)/AZ92</f>
        <v>0.00361715306165855</v>
      </c>
      <c r="BB93" s="7"/>
      <c r="BC93" s="7"/>
      <c r="BD93" s="7"/>
      <c r="BE93" s="7"/>
      <c r="BF93" s="7" t="n">
        <f aca="false">BF92*(1+AY93)*(1+BA93)*(1-BE93)</f>
        <v>126.31517824633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0.0150775697810939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154067469.472776</v>
      </c>
      <c r="E94" s="6"/>
      <c r="F94" s="8" t="n">
        <f aca="false">'Central pensions'!I94</f>
        <v>28003586.3079804</v>
      </c>
      <c r="G94" s="6" t="n">
        <f aca="false">'Central pensions'!K94</f>
        <v>4229076.77591169</v>
      </c>
      <c r="H94" s="6" t="n">
        <f aca="false">'Central pensions'!V94</f>
        <v>23267132.6416903</v>
      </c>
      <c r="I94" s="8" t="n">
        <f aca="false">'Central pensions'!M94</f>
        <v>130796.188945722</v>
      </c>
      <c r="J94" s="6" t="n">
        <f aca="false">'Central pensions'!W94</f>
        <v>719602.040464644</v>
      </c>
      <c r="K94" s="6"/>
      <c r="L94" s="8" t="n">
        <f aca="false">'Central pensions'!N94</f>
        <v>5049716.2414472</v>
      </c>
      <c r="M94" s="8"/>
      <c r="N94" s="8" t="n">
        <f aca="false">'Central pensions'!L94</f>
        <v>1260192.41868694</v>
      </c>
      <c r="O94" s="6"/>
      <c r="P94" s="6" t="n">
        <f aca="false">'Central pensions'!X94</f>
        <v>33136208.4529514</v>
      </c>
      <c r="Q94" s="8"/>
      <c r="R94" s="8" t="n">
        <f aca="false">'Central SIPA income'!G89</f>
        <v>28694058.5888072</v>
      </c>
      <c r="S94" s="8"/>
      <c r="T94" s="6" t="n">
        <f aca="false">'Central SIPA income'!J89</f>
        <v>109714219.977142</v>
      </c>
      <c r="U94" s="6"/>
      <c r="V94" s="8" t="n">
        <f aca="false">'Central SIPA income'!F89</f>
        <v>129501.527005842</v>
      </c>
      <c r="W94" s="8"/>
      <c r="X94" s="8" t="n">
        <f aca="false">'Central SIPA income'!M89</f>
        <v>325270.499512428</v>
      </c>
      <c r="Y94" s="6"/>
      <c r="Z94" s="6" t="n">
        <f aca="false">R94+V94-N94-L94-F94</f>
        <v>-5489934.85230145</v>
      </c>
      <c r="AA94" s="6"/>
      <c r="AB94" s="6" t="n">
        <f aca="false">T94-P94-D94</f>
        <v>-77489457.9485853</v>
      </c>
      <c r="AC94" s="50"/>
      <c r="AD94" s="6"/>
      <c r="AE94" s="6"/>
      <c r="AF94" s="6"/>
      <c r="AG94" s="6" t="n">
        <f aca="false">BF94/100*$AG$57</f>
        <v>7305057372.77092</v>
      </c>
      <c r="AH94" s="61" t="n">
        <f aca="false">(AG94-AG93)/AG93</f>
        <v>0.00556627867540991</v>
      </c>
      <c r="AI94" s="61"/>
      <c r="AJ94" s="61" t="n">
        <f aca="false">AB94/AG94</f>
        <v>-0.0106076453605172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0.00443902465255814</v>
      </c>
      <c r="AV94" s="5"/>
      <c r="AW94" s="65" t="n">
        <f aca="false">workers_and_wage_central!C82</f>
        <v>13807294</v>
      </c>
      <c r="AX94" s="5"/>
      <c r="AY94" s="61" t="n">
        <f aca="false">(AW94-AW93)/AW93</f>
        <v>4.46160908511084E-005</v>
      </c>
      <c r="AZ94" s="66" t="n">
        <f aca="false">workers_and_wage_central!B82</f>
        <v>7422.57073633535</v>
      </c>
      <c r="BA94" s="61" t="n">
        <f aca="false">(AZ94-AZ93)/AZ93</f>
        <v>0.00552141624055021</v>
      </c>
      <c r="BB94" s="5"/>
      <c r="BC94" s="5"/>
      <c r="BD94" s="5"/>
      <c r="BE94" s="5"/>
      <c r="BF94" s="5" t="n">
        <f aca="false">BF93*(1+AY94)*(1+BA94)*(1-BE94)</f>
        <v>127.018283729383</v>
      </c>
      <c r="BG94" s="5"/>
      <c r="BH94" s="5" t="n">
        <f aca="false">BH93+1</f>
        <v>63</v>
      </c>
      <c r="BI94" s="61" t="n">
        <f aca="false">T101/AG101</f>
        <v>0.0173648839156428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154676437.431383</v>
      </c>
      <c r="E95" s="9"/>
      <c r="F95" s="67" t="n">
        <f aca="false">'Central pensions'!I95</f>
        <v>28114273.442948</v>
      </c>
      <c r="G95" s="9" t="n">
        <f aca="false">'Central pensions'!K95</f>
        <v>4359156.38049925</v>
      </c>
      <c r="H95" s="9" t="n">
        <f aca="false">'Central pensions'!V95</f>
        <v>23982792.2464429</v>
      </c>
      <c r="I95" s="67" t="n">
        <f aca="false">'Central pensions'!M95</f>
        <v>134819.269499977</v>
      </c>
      <c r="J95" s="9" t="n">
        <f aca="false">'Central pensions'!W95</f>
        <v>741735.842673493</v>
      </c>
      <c r="K95" s="9"/>
      <c r="L95" s="67" t="n">
        <f aca="false">'Central pensions'!N95</f>
        <v>4142388.87566572</v>
      </c>
      <c r="M95" s="67"/>
      <c r="N95" s="67" t="n">
        <f aca="false">'Central pensions'!L95</f>
        <v>1265473.26714363</v>
      </c>
      <c r="O95" s="9"/>
      <c r="P95" s="9" t="n">
        <f aca="false">'Central pensions'!X95</f>
        <v>28457136.108765</v>
      </c>
      <c r="Q95" s="67"/>
      <c r="R95" s="67" t="n">
        <f aca="false">'Central SIPA income'!G90</f>
        <v>33350406.6815766</v>
      </c>
      <c r="S95" s="67"/>
      <c r="T95" s="9" t="n">
        <f aca="false">'Central SIPA income'!J90</f>
        <v>127518170.483451</v>
      </c>
      <c r="U95" s="9"/>
      <c r="V95" s="67" t="n">
        <f aca="false">'Central SIPA income'!F90</f>
        <v>126428.868530257</v>
      </c>
      <c r="W95" s="67"/>
      <c r="X95" s="67" t="n">
        <f aca="false">'Central SIPA income'!M90</f>
        <v>317552.867293776</v>
      </c>
      <c r="Y95" s="9"/>
      <c r="Z95" s="9" t="n">
        <f aca="false">R95+V95-N95-L95-F95</f>
        <v>-45300.0356504582</v>
      </c>
      <c r="AA95" s="9"/>
      <c r="AB95" s="9" t="n">
        <f aca="false">T95-P95-D95</f>
        <v>-55615403.0566973</v>
      </c>
      <c r="AC95" s="50"/>
      <c r="AD95" s="9"/>
      <c r="AE95" s="9"/>
      <c r="AF95" s="9"/>
      <c r="AG95" s="9" t="n">
        <f aca="false">BF95/100*$AG$57</f>
        <v>7350092365.54926</v>
      </c>
      <c r="AH95" s="40" t="n">
        <f aca="false">(AG95-AG94)/AG94</f>
        <v>0.00616490610275135</v>
      </c>
      <c r="AI95" s="40"/>
      <c r="AJ95" s="40" t="n">
        <f aca="false">AB95/AG95</f>
        <v>-0.00756662641647514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13830848</v>
      </c>
      <c r="AX95" s="7"/>
      <c r="AY95" s="40" t="n">
        <f aca="false">(AW95-AW94)/AW94</f>
        <v>0.00170590993427097</v>
      </c>
      <c r="AZ95" s="39" t="n">
        <f aca="false">workers_and_wage_central!B83</f>
        <v>7455.6115860951</v>
      </c>
      <c r="BA95" s="40" t="n">
        <f aca="false">(AZ95-AZ94)/AZ94</f>
        <v>0.00445140247677379</v>
      </c>
      <c r="BB95" s="7"/>
      <c r="BC95" s="7"/>
      <c r="BD95" s="7"/>
      <c r="BE95" s="7"/>
      <c r="BF95" s="7" t="n">
        <f aca="false">BF94*(1+AY95)*(1+BA95)*(1-BE95)</f>
        <v>127.801339521907</v>
      </c>
      <c r="BG95" s="7"/>
      <c r="BH95" s="7" t="n">
        <f aca="false">BH94+1</f>
        <v>64</v>
      </c>
      <c r="BI95" s="40" t="n">
        <f aca="false">T102/AG102</f>
        <v>0.0151278419933109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155592632.605549</v>
      </c>
      <c r="E96" s="9"/>
      <c r="F96" s="67" t="n">
        <f aca="false">'Central pensions'!I96</f>
        <v>28280802.761061</v>
      </c>
      <c r="G96" s="9" t="n">
        <f aca="false">'Central pensions'!K96</f>
        <v>4448979.68053403</v>
      </c>
      <c r="H96" s="9" t="n">
        <f aca="false">'Central pensions'!V96</f>
        <v>24476973.5410761</v>
      </c>
      <c r="I96" s="67" t="n">
        <f aca="false">'Central pensions'!M96</f>
        <v>137597.309707237</v>
      </c>
      <c r="J96" s="9" t="n">
        <f aca="false">'Central pensions'!W96</f>
        <v>757019.800239465</v>
      </c>
      <c r="K96" s="9"/>
      <c r="L96" s="67" t="n">
        <f aca="false">'Central pensions'!N96</f>
        <v>4257255.82872013</v>
      </c>
      <c r="M96" s="67"/>
      <c r="N96" s="67" t="n">
        <f aca="false">'Central pensions'!L96</f>
        <v>1272704.11213282</v>
      </c>
      <c r="O96" s="9"/>
      <c r="P96" s="9" t="n">
        <f aca="false">'Central pensions'!X96</f>
        <v>29092963.2499052</v>
      </c>
      <c r="Q96" s="67"/>
      <c r="R96" s="67" t="n">
        <f aca="false">'Central SIPA income'!G91</f>
        <v>29260484.0618366</v>
      </c>
      <c r="S96" s="67"/>
      <c r="T96" s="9" t="n">
        <f aca="false">'Central SIPA income'!J91</f>
        <v>111879996.866329</v>
      </c>
      <c r="U96" s="9"/>
      <c r="V96" s="67" t="n">
        <f aca="false">'Central SIPA income'!F91</f>
        <v>126783.461297908</v>
      </c>
      <c r="W96" s="67"/>
      <c r="X96" s="67" t="n">
        <f aca="false">'Central SIPA income'!M91</f>
        <v>318443.502094184</v>
      </c>
      <c r="Y96" s="9"/>
      <c r="Z96" s="9" t="n">
        <f aca="false">R96+V96-N96-L96-F96</f>
        <v>-4423495.1787795</v>
      </c>
      <c r="AA96" s="9"/>
      <c r="AB96" s="9" t="n">
        <f aca="false">T96-P96-D96</f>
        <v>-72805598.9891256</v>
      </c>
      <c r="AC96" s="50"/>
      <c r="AD96" s="9"/>
      <c r="AE96" s="9"/>
      <c r="AF96" s="9"/>
      <c r="AG96" s="9" t="n">
        <f aca="false">BF96/100*$AG$57</f>
        <v>7396205433.1136</v>
      </c>
      <c r="AH96" s="40" t="n">
        <f aca="false">(AG96-AG95)/AG95</f>
        <v>0.00627380790212649</v>
      </c>
      <c r="AI96" s="40"/>
      <c r="AJ96" s="40" t="n">
        <f aca="false">AB96/AG96</f>
        <v>-0.00984364207397042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13890083</v>
      </c>
      <c r="AY96" s="40" t="n">
        <f aca="false">(AW96-AW95)/AW95</f>
        <v>0.00428281765514305</v>
      </c>
      <c r="AZ96" s="39" t="n">
        <f aca="false">workers_and_wage_central!B84</f>
        <v>7470.39233280535</v>
      </c>
      <c r="BA96" s="40" t="n">
        <f aca="false">(AZ96-AZ95)/AZ95</f>
        <v>0.00198249956285427</v>
      </c>
      <c r="BB96" s="7"/>
      <c r="BC96" s="7"/>
      <c r="BD96" s="7"/>
      <c r="BE96" s="7"/>
      <c r="BF96" s="7" t="n">
        <f aca="false">BF95*(1+AY96)*(1+BA96)*(1-BE96)</f>
        <v>128.603140575702</v>
      </c>
      <c r="BG96" s="7"/>
      <c r="BH96" s="0" t="n">
        <f aca="false">BH95+1</f>
        <v>65</v>
      </c>
      <c r="BI96" s="40" t="n">
        <f aca="false">T103/AG103</f>
        <v>0.0173755614731897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155917899.956559</v>
      </c>
      <c r="E97" s="9"/>
      <c r="F97" s="67" t="n">
        <f aca="false">'Central pensions'!I97</f>
        <v>28339923.95237</v>
      </c>
      <c r="G97" s="9" t="n">
        <f aca="false">'Central pensions'!K97</f>
        <v>4623539.75475819</v>
      </c>
      <c r="H97" s="9" t="n">
        <f aca="false">'Central pensions'!V97</f>
        <v>25437351.5659091</v>
      </c>
      <c r="I97" s="67" t="n">
        <f aca="false">'Central pensions'!M97</f>
        <v>142996.074889428</v>
      </c>
      <c r="J97" s="9" t="n">
        <f aca="false">'Central pensions'!W97</f>
        <v>786722.213378628</v>
      </c>
      <c r="K97" s="9"/>
      <c r="L97" s="67" t="n">
        <f aca="false">'Central pensions'!N97</f>
        <v>4240393.31264582</v>
      </c>
      <c r="M97" s="67"/>
      <c r="N97" s="67" t="n">
        <f aca="false">'Central pensions'!L97</f>
        <v>1276319.28153069</v>
      </c>
      <c r="O97" s="9"/>
      <c r="P97" s="9" t="n">
        <f aca="false">'Central pensions'!X97</f>
        <v>29025353.1692143</v>
      </c>
      <c r="Q97" s="67"/>
      <c r="R97" s="67" t="n">
        <f aca="false">'Central SIPA income'!G92</f>
        <v>33568349.5671066</v>
      </c>
      <c r="S97" s="67"/>
      <c r="T97" s="9" t="n">
        <f aca="false">'Central SIPA income'!J92</f>
        <v>128351493.995755</v>
      </c>
      <c r="U97" s="9"/>
      <c r="V97" s="67" t="n">
        <f aca="false">'Central SIPA income'!F92</f>
        <v>129073.73150943</v>
      </c>
      <c r="W97" s="67"/>
      <c r="X97" s="67" t="n">
        <f aca="false">'Central SIPA income'!M92</f>
        <v>324196.000562305</v>
      </c>
      <c r="Y97" s="9"/>
      <c r="Z97" s="9" t="n">
        <f aca="false">R97+V97-N97-L97-F97</f>
        <v>-159213.247930482</v>
      </c>
      <c r="AA97" s="9"/>
      <c r="AB97" s="9" t="n">
        <f aca="false">T97-P97-D97</f>
        <v>-56591759.1300184</v>
      </c>
      <c r="AC97" s="50"/>
      <c r="AD97" s="9"/>
      <c r="AE97" s="9"/>
      <c r="AF97" s="9"/>
      <c r="AG97" s="9" t="n">
        <f aca="false">BF97/100*$AG$57</f>
        <v>7394364561.44039</v>
      </c>
      <c r="AH97" s="40" t="n">
        <f aca="false">(AG97-AG96)/AG96</f>
        <v>-0.000248894070055203</v>
      </c>
      <c r="AI97" s="40" t="n">
        <f aca="false">(AG97-AG93)/AG93</f>
        <v>0.0178597204359176</v>
      </c>
      <c r="AJ97" s="40" t="n">
        <f aca="false">AB97/AG97</f>
        <v>-0.00765336340395348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13888810</v>
      </c>
      <c r="AY97" s="40" t="n">
        <f aca="false">(AW97-AW96)/AW96</f>
        <v>-9.16481204611952E-005</v>
      </c>
      <c r="AZ97" s="39" t="n">
        <f aca="false">workers_and_wage_central!B85</f>
        <v>7469.21753620123</v>
      </c>
      <c r="BA97" s="40" t="n">
        <f aca="false">(AZ97-AZ96)/AZ96</f>
        <v>-0.000157260362210699</v>
      </c>
      <c r="BB97" s="7"/>
      <c r="BC97" s="7"/>
      <c r="BD97" s="7"/>
      <c r="BE97" s="7"/>
      <c r="BF97" s="7" t="n">
        <f aca="false">BF96*(1+AY97)*(1+BA97)*(1-BE97)</f>
        <v>128.571132016622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0.0151537810845241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156447609.603737</v>
      </c>
      <c r="E98" s="6"/>
      <c r="F98" s="8" t="n">
        <f aca="false">'Central pensions'!I98</f>
        <v>28436204.9510368</v>
      </c>
      <c r="G98" s="6" t="n">
        <f aca="false">'Central pensions'!K98</f>
        <v>4677553.36688081</v>
      </c>
      <c r="H98" s="6" t="n">
        <f aca="false">'Central pensions'!V98</f>
        <v>25734518.5232157</v>
      </c>
      <c r="I98" s="8" t="n">
        <f aca="false">'Central pensions'!M98</f>
        <v>144666.598975696</v>
      </c>
      <c r="J98" s="6" t="n">
        <f aca="false">'Central pensions'!W98</f>
        <v>795912.944016983</v>
      </c>
      <c r="K98" s="6"/>
      <c r="L98" s="8" t="n">
        <f aca="false">'Central pensions'!N98</f>
        <v>5190182.54200595</v>
      </c>
      <c r="M98" s="8"/>
      <c r="N98" s="8" t="n">
        <f aca="false">'Central pensions'!L98</f>
        <v>1280188.71254333</v>
      </c>
      <c r="O98" s="6"/>
      <c r="P98" s="6" t="n">
        <f aca="false">'Central pensions'!X98</f>
        <v>33975102.4632368</v>
      </c>
      <c r="Q98" s="8"/>
      <c r="R98" s="8" t="n">
        <f aca="false">'Central SIPA income'!G93</f>
        <v>29397671.4849103</v>
      </c>
      <c r="S98" s="8"/>
      <c r="T98" s="6" t="n">
        <f aca="false">'Central SIPA income'!J93</f>
        <v>112404544.868718</v>
      </c>
      <c r="U98" s="6"/>
      <c r="V98" s="8" t="n">
        <f aca="false">'Central SIPA income'!F93</f>
        <v>129134.434811218</v>
      </c>
      <c r="W98" s="8"/>
      <c r="X98" s="8" t="n">
        <f aca="false">'Central SIPA income'!M93</f>
        <v>324348.469755148</v>
      </c>
      <c r="Y98" s="6"/>
      <c r="Z98" s="6" t="n">
        <f aca="false">R98+V98-N98-L98-F98</f>
        <v>-5379770.28586451</v>
      </c>
      <c r="AA98" s="6"/>
      <c r="AB98" s="6" t="n">
        <f aca="false">T98-P98-D98</f>
        <v>-78018167.1982554</v>
      </c>
      <c r="AC98" s="50"/>
      <c r="AD98" s="6"/>
      <c r="AE98" s="6"/>
      <c r="AF98" s="6"/>
      <c r="AG98" s="6" t="n">
        <f aca="false">BF98/100*$AG$57</f>
        <v>7438380879.75854</v>
      </c>
      <c r="AH98" s="61" t="n">
        <f aca="false">(AG98-AG97)/AG97</f>
        <v>0.00595268436556155</v>
      </c>
      <c r="AI98" s="61"/>
      <c r="AJ98" s="61" t="n">
        <f aca="false">AB98/AG98</f>
        <v>-0.010488595362273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0.00387421731397245</v>
      </c>
      <c r="AV98" s="5"/>
      <c r="AW98" s="65" t="n">
        <f aca="false">workers_and_wage_central!C86</f>
        <v>13919785</v>
      </c>
      <c r="AX98" s="5"/>
      <c r="AY98" s="61" t="n">
        <f aca="false">(AW98-AW97)/AW97</f>
        <v>0.00223021266760795</v>
      </c>
      <c r="AZ98" s="66" t="n">
        <f aca="false">workers_and_wage_central!B86</f>
        <v>7496.95961634703</v>
      </c>
      <c r="BA98" s="61" t="n">
        <f aca="false">(AZ98-AZ97)/AZ97</f>
        <v>0.00371418826822783</v>
      </c>
      <c r="BB98" s="5"/>
      <c r="BC98" s="5"/>
      <c r="BD98" s="5"/>
      <c r="BE98" s="5"/>
      <c r="BF98" s="5" t="n">
        <f aca="false">BF97*(1+AY98)*(1+BA98)*(1-BE98)</f>
        <v>129.33647538404</v>
      </c>
      <c r="BG98" s="5"/>
      <c r="BH98" s="5" t="n">
        <f aca="false">BH97+1</f>
        <v>67</v>
      </c>
      <c r="BI98" s="61" t="n">
        <f aca="false">T105/AG105</f>
        <v>0.0175144111870536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156973905.448792</v>
      </c>
      <c r="E99" s="9"/>
      <c r="F99" s="67" t="n">
        <f aca="false">'Central pensions'!I99</f>
        <v>28531865.4507579</v>
      </c>
      <c r="G99" s="9" t="n">
        <f aca="false">'Central pensions'!K99</f>
        <v>4772982.52746478</v>
      </c>
      <c r="H99" s="9" t="n">
        <f aca="false">'Central pensions'!V99</f>
        <v>26259541.6085943</v>
      </c>
      <c r="I99" s="67" t="n">
        <f aca="false">'Central pensions'!M99</f>
        <v>147618.016313343</v>
      </c>
      <c r="J99" s="9" t="n">
        <f aca="false">'Central pensions'!W99</f>
        <v>812150.771399823</v>
      </c>
      <c r="K99" s="9"/>
      <c r="L99" s="67" t="n">
        <f aca="false">'Central pensions'!N99</f>
        <v>4240908.30684928</v>
      </c>
      <c r="M99" s="67"/>
      <c r="N99" s="67" t="n">
        <f aca="false">'Central pensions'!L99</f>
        <v>1284192.32820546</v>
      </c>
      <c r="O99" s="9"/>
      <c r="P99" s="9" t="n">
        <f aca="false">'Central pensions'!X99</f>
        <v>29071340.6564644</v>
      </c>
      <c r="Q99" s="67"/>
      <c r="R99" s="67" t="n">
        <f aca="false">'Central SIPA income'!G94</f>
        <v>33627999.6663414</v>
      </c>
      <c r="S99" s="67"/>
      <c r="T99" s="9" t="n">
        <f aca="false">'Central SIPA income'!J94</f>
        <v>128579571.320155</v>
      </c>
      <c r="U99" s="9"/>
      <c r="V99" s="67" t="n">
        <f aca="false">'Central SIPA income'!F94</f>
        <v>127872.330369366</v>
      </c>
      <c r="W99" s="67"/>
      <c r="X99" s="67" t="n">
        <f aca="false">'Central SIPA income'!M94</f>
        <v>321178.427272024</v>
      </c>
      <c r="Y99" s="9"/>
      <c r="Z99" s="9" t="n">
        <f aca="false">R99+V99-N99-L99-F99</f>
        <v>-301094.089101832</v>
      </c>
      <c r="AA99" s="9"/>
      <c r="AB99" s="9" t="n">
        <f aca="false">T99-P99-D99</f>
        <v>-57465674.7851013</v>
      </c>
      <c r="AC99" s="50"/>
      <c r="AD99" s="9"/>
      <c r="AE99" s="9"/>
      <c r="AF99" s="9"/>
      <c r="AG99" s="9" t="n">
        <f aca="false">BF99/100*$AG$57</f>
        <v>7427197064.29559</v>
      </c>
      <c r="AH99" s="40" t="n">
        <f aca="false">(AG99-AG98)/AG98</f>
        <v>-0.00150352820643785</v>
      </c>
      <c r="AI99" s="40"/>
      <c r="AJ99" s="40" t="n">
        <f aca="false">AB99/AG99</f>
        <v>-0.00773719537634908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13964343</v>
      </c>
      <c r="AX99" s="7"/>
      <c r="AY99" s="40" t="n">
        <f aca="false">(AW99-AW98)/AW98</f>
        <v>0.00320105518871161</v>
      </c>
      <c r="AZ99" s="39" t="n">
        <f aca="false">workers_and_wage_central!B87</f>
        <v>7461.80208581739</v>
      </c>
      <c r="BA99" s="40" t="n">
        <f aca="false">(AZ99-AZ98)/AZ98</f>
        <v>-0.00468957181695199</v>
      </c>
      <c r="BB99" s="7"/>
      <c r="BC99" s="7"/>
      <c r="BD99" s="7"/>
      <c r="BE99" s="7"/>
      <c r="BF99" s="7" t="n">
        <f aca="false">BF98*(1+AY99)*(1+BA99)*(1-BE99)</f>
        <v>129.142014345179</v>
      </c>
      <c r="BG99" s="7"/>
      <c r="BH99" s="7" t="n">
        <f aca="false">BH98+1</f>
        <v>68</v>
      </c>
      <c r="BI99" s="40" t="n">
        <f aca="false">T106/AG106</f>
        <v>0.0152817268781958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157237360.121571</v>
      </c>
      <c r="E100" s="9"/>
      <c r="F100" s="67" t="n">
        <f aca="false">'Central pensions'!I100</f>
        <v>28579751.4561077</v>
      </c>
      <c r="G100" s="9" t="n">
        <f aca="false">'Central pensions'!K100</f>
        <v>4887314.55622415</v>
      </c>
      <c r="H100" s="9" t="n">
        <f aca="false">'Central pensions'!V100</f>
        <v>26888562.6974263</v>
      </c>
      <c r="I100" s="67" t="n">
        <f aca="false">'Central pensions'!M100</f>
        <v>151154.058439923</v>
      </c>
      <c r="J100" s="9" t="n">
        <f aca="false">'Central pensions'!W100</f>
        <v>831605.031879165</v>
      </c>
      <c r="K100" s="9"/>
      <c r="L100" s="67" t="n">
        <f aca="false">'Central pensions'!N100</f>
        <v>4256320.76298846</v>
      </c>
      <c r="M100" s="67"/>
      <c r="N100" s="67" t="n">
        <f aca="false">'Central pensions'!L100</f>
        <v>1285744.64047059</v>
      </c>
      <c r="O100" s="9"/>
      <c r="P100" s="9" t="n">
        <f aca="false">'Central pensions'!X100</f>
        <v>29159856.328715</v>
      </c>
      <c r="Q100" s="67"/>
      <c r="R100" s="67" t="n">
        <f aca="false">'Central SIPA income'!G95</f>
        <v>29540804.1778534</v>
      </c>
      <c r="S100" s="67"/>
      <c r="T100" s="9" t="n">
        <f aca="false">'Central SIPA income'!J95</f>
        <v>112951825.12574</v>
      </c>
      <c r="U100" s="9"/>
      <c r="V100" s="67" t="n">
        <f aca="false">'Central SIPA income'!F95</f>
        <v>128099.231698765</v>
      </c>
      <c r="W100" s="67"/>
      <c r="X100" s="67" t="n">
        <f aca="false">'Central SIPA income'!M95</f>
        <v>321748.337994005</v>
      </c>
      <c r="Y100" s="9"/>
      <c r="Z100" s="9" t="n">
        <f aca="false">R100+V100-N100-L100-F100</f>
        <v>-4452913.45001458</v>
      </c>
      <c r="AA100" s="9"/>
      <c r="AB100" s="9" t="n">
        <f aca="false">T100-P100-D100</f>
        <v>-73445391.3245459</v>
      </c>
      <c r="AC100" s="50"/>
      <c r="AD100" s="9"/>
      <c r="AE100" s="9"/>
      <c r="AF100" s="9"/>
      <c r="AG100" s="9" t="n">
        <f aca="false">BF100/100*$AG$57</f>
        <v>7491381354.26656</v>
      </c>
      <c r="AH100" s="40" t="n">
        <f aca="false">(AG100-AG99)/AG99</f>
        <v>0.00864179170356424</v>
      </c>
      <c r="AI100" s="40"/>
      <c r="AJ100" s="40" t="n">
        <f aca="false">AB100/AG100</f>
        <v>-0.00980398511987601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14022936</v>
      </c>
      <c r="AY100" s="40" t="n">
        <f aca="false">(AW100-AW99)/AW99</f>
        <v>0.00419590094571581</v>
      </c>
      <c r="AZ100" s="39" t="n">
        <f aca="false">workers_and_wage_central!B88</f>
        <v>7494.83782804556</v>
      </c>
      <c r="BA100" s="40" t="n">
        <f aca="false">(AZ100-AZ99)/AZ99</f>
        <v>0.00442731418606827</v>
      </c>
      <c r="BB100" s="7"/>
      <c r="BC100" s="7"/>
      <c r="BD100" s="7"/>
      <c r="BE100" s="7"/>
      <c r="BF100" s="7" t="n">
        <f aca="false">BF99*(1+AY100)*(1+BA100)*(1-BE100)</f>
        <v>130.258032733329</v>
      </c>
      <c r="BG100" s="7"/>
      <c r="BH100" s="0" t="n">
        <f aca="false">BH99+1</f>
        <v>69</v>
      </c>
      <c r="BI100" s="40" t="n">
        <f aca="false">T107/AG107</f>
        <v>0.0175556647639881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157832087.93247</v>
      </c>
      <c r="E101" s="9"/>
      <c r="F101" s="67" t="n">
        <f aca="false">'Central pensions'!I101</f>
        <v>28687850.2756655</v>
      </c>
      <c r="G101" s="9" t="n">
        <f aca="false">'Central pensions'!K101</f>
        <v>4981291.63738628</v>
      </c>
      <c r="H101" s="9" t="n">
        <f aca="false">'Central pensions'!V101</f>
        <v>27405596.8702587</v>
      </c>
      <c r="I101" s="67" t="n">
        <f aca="false">'Central pensions'!M101</f>
        <v>154060.566104731</v>
      </c>
      <c r="J101" s="9" t="n">
        <f aca="false">'Central pensions'!W101</f>
        <v>847595.779492538</v>
      </c>
      <c r="K101" s="9"/>
      <c r="L101" s="67" t="n">
        <f aca="false">'Central pensions'!N101</f>
        <v>4285096.71104133</v>
      </c>
      <c r="M101" s="67"/>
      <c r="N101" s="67" t="n">
        <f aca="false">'Central pensions'!L101</f>
        <v>1290493.38224398</v>
      </c>
      <c r="O101" s="9"/>
      <c r="P101" s="9" t="n">
        <f aca="false">'Central pensions'!X101</f>
        <v>29335301.0360883</v>
      </c>
      <c r="Q101" s="67"/>
      <c r="R101" s="67" t="n">
        <f aca="false">'Central SIPA income'!G96</f>
        <v>34104090.6874386</v>
      </c>
      <c r="S101" s="67"/>
      <c r="T101" s="9" t="n">
        <f aca="false">'Central SIPA income'!J96</f>
        <v>130399946.602938</v>
      </c>
      <c r="U101" s="9"/>
      <c r="V101" s="67" t="n">
        <f aca="false">'Central SIPA income'!F96</f>
        <v>127179.069634325</v>
      </c>
      <c r="W101" s="67"/>
      <c r="X101" s="67" t="n">
        <f aca="false">'Central SIPA income'!M96</f>
        <v>319437.156178217</v>
      </c>
      <c r="Y101" s="9"/>
      <c r="Z101" s="9" t="n">
        <f aca="false">R101+V101-N101-L101-F101</f>
        <v>-32170.6118778214</v>
      </c>
      <c r="AA101" s="9"/>
      <c r="AB101" s="9" t="n">
        <f aca="false">T101-P101-D101</f>
        <v>-56767442.3656195</v>
      </c>
      <c r="AC101" s="50"/>
      <c r="AD101" s="9"/>
      <c r="AE101" s="9"/>
      <c r="AF101" s="9"/>
      <c r="AG101" s="9" t="n">
        <f aca="false">BF101/100*$AG$57</f>
        <v>7509405028.93142</v>
      </c>
      <c r="AH101" s="40" t="n">
        <f aca="false">(AG101-AG100)/AG100</f>
        <v>0.00240592139320188</v>
      </c>
      <c r="AI101" s="40" t="n">
        <f aca="false">(AG101-AG97)/AG97</f>
        <v>0.0155578571404145</v>
      </c>
      <c r="AJ101" s="40" t="n">
        <f aca="false">AB101/AG101</f>
        <v>-0.00755951265738258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14052040</v>
      </c>
      <c r="AY101" s="40" t="n">
        <f aca="false">(AW101-AW100)/AW100</f>
        <v>0.00207545695138308</v>
      </c>
      <c r="AZ101" s="39" t="n">
        <f aca="false">workers_and_wage_central!B89</f>
        <v>7497.30947564673</v>
      </c>
      <c r="BA101" s="40" t="n">
        <f aca="false">(AZ101-AZ100)/AZ100</f>
        <v>0.000329779997630342</v>
      </c>
      <c r="BB101" s="7"/>
      <c r="BC101" s="7"/>
      <c r="BD101" s="7"/>
      <c r="BE101" s="7"/>
      <c r="BF101" s="7" t="n">
        <f aca="false">BF100*(1+AY101)*(1+BA101)*(1-BE101)</f>
        <v>130.571423320918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0.0152716224965468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158119288.752845</v>
      </c>
      <c r="E102" s="6"/>
      <c r="F102" s="8" t="n">
        <f aca="false">'Central pensions'!I102</f>
        <v>28740052.4244295</v>
      </c>
      <c r="G102" s="6" t="n">
        <f aca="false">'Central pensions'!K102</f>
        <v>5082094.77206378</v>
      </c>
      <c r="H102" s="6" t="n">
        <f aca="false">'Central pensions'!V102</f>
        <v>27960185.9755213</v>
      </c>
      <c r="I102" s="8" t="n">
        <f aca="false">'Central pensions'!M102</f>
        <v>157178.188826715</v>
      </c>
      <c r="J102" s="6" t="n">
        <f aca="false">'Central pensions'!W102</f>
        <v>864748.01986148</v>
      </c>
      <c r="K102" s="6"/>
      <c r="L102" s="8" t="n">
        <f aca="false">'Central pensions'!N102</f>
        <v>5172358.02228239</v>
      </c>
      <c r="M102" s="8"/>
      <c r="N102" s="8" t="n">
        <f aca="false">'Central pensions'!L102</f>
        <v>1294269.33827435</v>
      </c>
      <c r="O102" s="6"/>
      <c r="P102" s="6" t="n">
        <f aca="false">'Central pensions'!X102</f>
        <v>33960078.3939729</v>
      </c>
      <c r="Q102" s="8"/>
      <c r="R102" s="8" t="n">
        <f aca="false">'Central SIPA income'!G97</f>
        <v>29878489.6277665</v>
      </c>
      <c r="S102" s="8"/>
      <c r="T102" s="6" t="n">
        <f aca="false">'Central SIPA income'!J97</f>
        <v>114242994.711255</v>
      </c>
      <c r="U102" s="6"/>
      <c r="V102" s="8" t="n">
        <f aca="false">'Central SIPA income'!F97</f>
        <v>126263.325979417</v>
      </c>
      <c r="W102" s="8"/>
      <c r="X102" s="8" t="n">
        <f aca="false">'Central SIPA income'!M97</f>
        <v>317137.072133309</v>
      </c>
      <c r="Y102" s="6"/>
      <c r="Z102" s="6" t="n">
        <f aca="false">R102+V102-N102-L102-F102</f>
        <v>-5201926.83124033</v>
      </c>
      <c r="AA102" s="6"/>
      <c r="AB102" s="6" t="n">
        <f aca="false">T102-P102-D102</f>
        <v>-77836372.4355636</v>
      </c>
      <c r="AC102" s="50"/>
      <c r="AD102" s="6"/>
      <c r="AE102" s="6"/>
      <c r="AF102" s="6"/>
      <c r="AG102" s="6" t="n">
        <f aca="false">BF102/100*$AG$57</f>
        <v>7551836855.63147</v>
      </c>
      <c r="AH102" s="61" t="n">
        <f aca="false">(AG102-AG101)/AG101</f>
        <v>0.00565049115563347</v>
      </c>
      <c r="AI102" s="61"/>
      <c r="AJ102" s="61" t="n">
        <f aca="false">AB102/AG102</f>
        <v>-0.0103069457038814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0.00593040006899406</v>
      </c>
      <c r="AV102" s="5"/>
      <c r="AW102" s="65" t="n">
        <f aca="false">workers_and_wage_central!C90</f>
        <v>14055095</v>
      </c>
      <c r="AX102" s="5"/>
      <c r="AY102" s="61" t="n">
        <f aca="false">(AW102-AW101)/AW101</f>
        <v>0.000217406155974506</v>
      </c>
      <c r="AZ102" s="66" t="n">
        <f aca="false">workers_and_wage_central!B90</f>
        <v>7538.03414150361</v>
      </c>
      <c r="BA102" s="61" t="n">
        <f aca="false">(AZ102-AZ101)/AZ101</f>
        <v>0.00543190407027533</v>
      </c>
      <c r="BB102" s="5"/>
      <c r="BC102" s="5"/>
      <c r="BD102" s="5"/>
      <c r="BE102" s="5"/>
      <c r="BF102" s="5" t="n">
        <f aca="false">BF101*(1+AY102)*(1+BA102)*(1-BE102)</f>
        <v>131.309215993572</v>
      </c>
      <c r="BG102" s="5"/>
      <c r="BH102" s="5" t="n">
        <f aca="false">BH101+1</f>
        <v>71</v>
      </c>
      <c r="BI102" s="61" t="n">
        <f aca="false">T109/AG109</f>
        <v>0.0175475223913912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159055124.125869</v>
      </c>
      <c r="E103" s="9"/>
      <c r="F103" s="67" t="n">
        <f aca="false">'Central pensions'!I103</f>
        <v>28910151.5811704</v>
      </c>
      <c r="G103" s="9" t="n">
        <f aca="false">'Central pensions'!K103</f>
        <v>5232108.26468553</v>
      </c>
      <c r="H103" s="9" t="n">
        <f aca="false">'Central pensions'!V103</f>
        <v>28785515.9507902</v>
      </c>
      <c r="I103" s="67" t="n">
        <f aca="false">'Central pensions'!M103</f>
        <v>161817.781382025</v>
      </c>
      <c r="J103" s="9" t="n">
        <f aca="false">'Central pensions'!W103</f>
        <v>890273.689199687</v>
      </c>
      <c r="K103" s="9"/>
      <c r="L103" s="67" t="n">
        <f aca="false">'Central pensions'!N103</f>
        <v>4263324.85194818</v>
      </c>
      <c r="M103" s="67"/>
      <c r="N103" s="67" t="n">
        <f aca="false">'Central pensions'!L103</f>
        <v>1301855.99636892</v>
      </c>
      <c r="O103" s="9"/>
      <c r="P103" s="9" t="n">
        <f aca="false">'Central pensions'!X103</f>
        <v>29284840.5061571</v>
      </c>
      <c r="Q103" s="67"/>
      <c r="R103" s="67" t="n">
        <f aca="false">'Central SIPA income'!G98</f>
        <v>34400236.8244387</v>
      </c>
      <c r="S103" s="67"/>
      <c r="T103" s="9" t="n">
        <f aca="false">'Central SIPA income'!J98</f>
        <v>131532287.025247</v>
      </c>
      <c r="U103" s="9"/>
      <c r="V103" s="67" t="n">
        <f aca="false">'Central SIPA income'!F98</f>
        <v>124204.69161837</v>
      </c>
      <c r="W103" s="67"/>
      <c r="X103" s="67" t="n">
        <f aca="false">'Central SIPA income'!M98</f>
        <v>311966.376139115</v>
      </c>
      <c r="Y103" s="9"/>
      <c r="Z103" s="9" t="n">
        <f aca="false">R103+V103-N103-L103-F103</f>
        <v>49109.0865695402</v>
      </c>
      <c r="AA103" s="9"/>
      <c r="AB103" s="9" t="n">
        <f aca="false">T103-P103-D103</f>
        <v>-56807677.6067787</v>
      </c>
      <c r="AC103" s="50"/>
      <c r="AD103" s="9"/>
      <c r="AE103" s="9"/>
      <c r="AF103" s="9"/>
      <c r="AG103" s="9" t="n">
        <f aca="false">BF103/100*$AG$57</f>
        <v>7569958946.54685</v>
      </c>
      <c r="AH103" s="40" t="n">
        <f aca="false">(AG103-AG102)/AG102</f>
        <v>0.00239969311596846</v>
      </c>
      <c r="AI103" s="40"/>
      <c r="AJ103" s="40" t="n">
        <f aca="false">AB103/AG103</f>
        <v>-0.00750435742226745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14100878</v>
      </c>
      <c r="AX103" s="7"/>
      <c r="AY103" s="40" t="n">
        <f aca="false">(AW103-AW102)/AW102</f>
        <v>0.00325739527196365</v>
      </c>
      <c r="AZ103" s="39" t="n">
        <f aca="false">workers_and_wage_central!B91</f>
        <v>7531.58974531416</v>
      </c>
      <c r="BA103" s="40" t="n">
        <f aca="false">(AZ103-AZ102)/AZ102</f>
        <v>-0.000854917352253808</v>
      </c>
      <c r="BB103" s="7"/>
      <c r="BC103" s="7"/>
      <c r="BD103" s="7"/>
      <c r="BE103" s="7"/>
      <c r="BF103" s="7" t="n">
        <f aca="false">BF102*(1+AY103)*(1+BA103)*(1-BE103)</f>
        <v>131.624317815255</v>
      </c>
      <c r="BG103" s="7"/>
      <c r="BH103" s="7" t="n">
        <f aca="false">BH102+1</f>
        <v>72</v>
      </c>
      <c r="BI103" s="40" t="n">
        <f aca="false">T110/AG110</f>
        <v>0.0152234360144949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160063502.015304</v>
      </c>
      <c r="E104" s="9"/>
      <c r="F104" s="67" t="n">
        <f aca="false">'Central pensions'!I104</f>
        <v>29093436.1989712</v>
      </c>
      <c r="G104" s="9" t="n">
        <f aca="false">'Central pensions'!K104</f>
        <v>5353847.98249791</v>
      </c>
      <c r="H104" s="9" t="n">
        <f aca="false">'Central pensions'!V104</f>
        <v>29455291.9591701</v>
      </c>
      <c r="I104" s="67" t="n">
        <f aca="false">'Central pensions'!M104</f>
        <v>165582.92729375</v>
      </c>
      <c r="J104" s="9" t="n">
        <f aca="false">'Central pensions'!W104</f>
        <v>910988.411108358</v>
      </c>
      <c r="K104" s="9"/>
      <c r="L104" s="67" t="n">
        <f aca="false">'Central pensions'!N104</f>
        <v>4384128.96509179</v>
      </c>
      <c r="M104" s="67"/>
      <c r="N104" s="67" t="n">
        <f aca="false">'Central pensions'!L104</f>
        <v>1310566.92264039</v>
      </c>
      <c r="O104" s="9"/>
      <c r="P104" s="9" t="n">
        <f aca="false">'Central pensions'!X104</f>
        <v>29959618.5697447</v>
      </c>
      <c r="Q104" s="67"/>
      <c r="R104" s="67" t="n">
        <f aca="false">'Central SIPA income'!G99</f>
        <v>30182340.0098557</v>
      </c>
      <c r="S104" s="67"/>
      <c r="T104" s="9" t="n">
        <f aca="false">'Central SIPA income'!J99</f>
        <v>115404792.982402</v>
      </c>
      <c r="U104" s="9"/>
      <c r="V104" s="67" t="n">
        <f aca="false">'Central SIPA income'!F99</f>
        <v>125551.029310052</v>
      </c>
      <c r="W104" s="67"/>
      <c r="X104" s="67" t="n">
        <f aca="false">'Central SIPA income'!M99</f>
        <v>315347.988260692</v>
      </c>
      <c r="Y104" s="9"/>
      <c r="Z104" s="9" t="n">
        <f aca="false">R104+V104-N104-L104-F104</f>
        <v>-4480241.04753765</v>
      </c>
      <c r="AA104" s="9"/>
      <c r="AB104" s="9" t="n">
        <f aca="false">T104-P104-D104</f>
        <v>-74618327.6026469</v>
      </c>
      <c r="AC104" s="50"/>
      <c r="AD104" s="9"/>
      <c r="AE104" s="9"/>
      <c r="AF104" s="9"/>
      <c r="AG104" s="9" t="n">
        <f aca="false">BF104/100*$AG$57</f>
        <v>7615577415.21422</v>
      </c>
      <c r="AH104" s="40" t="n">
        <f aca="false">(AG104-AG103)/AG103</f>
        <v>0.0060262504710386</v>
      </c>
      <c r="AI104" s="40"/>
      <c r="AJ104" s="40" t="n">
        <f aca="false">AB104/AG104</f>
        <v>-0.00979811819043113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14086891</v>
      </c>
      <c r="AY104" s="40" t="n">
        <f aca="false">(AW104-AW103)/AW103</f>
        <v>-0.000991924048984751</v>
      </c>
      <c r="AZ104" s="39" t="n">
        <f aca="false">workers_and_wage_central!B92</f>
        <v>7584.50023975187</v>
      </c>
      <c r="BA104" s="40" t="n">
        <f aca="false">(AZ104-AZ103)/AZ103</f>
        <v>0.0070251429282412</v>
      </c>
      <c r="BB104" s="7"/>
      <c r="BC104" s="7"/>
      <c r="BD104" s="7"/>
      <c r="BE104" s="7"/>
      <c r="BF104" s="7" t="n">
        <f aca="false">BF103*(1+AY104)*(1+BA104)*(1-BE104)</f>
        <v>132.417518922489</v>
      </c>
      <c r="BG104" s="7"/>
      <c r="BH104" s="0" t="n">
        <f aca="false">BH103+1</f>
        <v>73</v>
      </c>
      <c r="BI104" s="40" t="n">
        <f aca="false">T111/AG111</f>
        <v>0.0175366591325996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160829091.313889</v>
      </c>
      <c r="E105" s="9"/>
      <c r="F105" s="67" t="n">
        <f aca="false">'Central pensions'!I105</f>
        <v>29232591.1164419</v>
      </c>
      <c r="G105" s="9" t="n">
        <f aca="false">'Central pensions'!K105</f>
        <v>5446579.40040844</v>
      </c>
      <c r="H105" s="9" t="n">
        <f aca="false">'Central pensions'!V105</f>
        <v>29965472.8603223</v>
      </c>
      <c r="I105" s="67" t="n">
        <f aca="false">'Central pensions'!M105</f>
        <v>168450.909290982</v>
      </c>
      <c r="J105" s="9" t="n">
        <f aca="false">'Central pensions'!W105</f>
        <v>926767.201865636</v>
      </c>
      <c r="K105" s="9"/>
      <c r="L105" s="67" t="n">
        <f aca="false">'Central pensions'!N105</f>
        <v>4304082.16216524</v>
      </c>
      <c r="M105" s="67"/>
      <c r="N105" s="67" t="n">
        <f aca="false">'Central pensions'!L105</f>
        <v>1317021.62882486</v>
      </c>
      <c r="O105" s="9"/>
      <c r="P105" s="9" t="n">
        <f aca="false">'Central pensions'!X105</f>
        <v>29579767.2178132</v>
      </c>
      <c r="Q105" s="67"/>
      <c r="R105" s="67" t="n">
        <f aca="false">'Central SIPA income'!G100</f>
        <v>35220556.1756633</v>
      </c>
      <c r="S105" s="67"/>
      <c r="T105" s="9" t="n">
        <f aca="false">'Central SIPA income'!J100</f>
        <v>134668849.163127</v>
      </c>
      <c r="U105" s="9"/>
      <c r="V105" s="67" t="n">
        <f aca="false">'Central SIPA income'!F100</f>
        <v>126959.317455376</v>
      </c>
      <c r="W105" s="67"/>
      <c r="X105" s="67" t="n">
        <f aca="false">'Central SIPA income'!M100</f>
        <v>318885.202061007</v>
      </c>
      <c r="Y105" s="9"/>
      <c r="Z105" s="9" t="n">
        <f aca="false">R105+V105-N105-L105-F105</f>
        <v>493820.585686658</v>
      </c>
      <c r="AA105" s="9"/>
      <c r="AB105" s="9" t="n">
        <f aca="false">T105-P105-D105</f>
        <v>-55740009.3685753</v>
      </c>
      <c r="AC105" s="50"/>
      <c r="AD105" s="9"/>
      <c r="AE105" s="9"/>
      <c r="AF105" s="9"/>
      <c r="AG105" s="9" t="n">
        <f aca="false">BF105/100*$AG$57</f>
        <v>7689030920.01589</v>
      </c>
      <c r="AH105" s="40" t="n">
        <f aca="false">(AG105-AG104)/AG104</f>
        <v>0.00964516553333569</v>
      </c>
      <c r="AI105" s="40" t="n">
        <f aca="false">(AG105-AG101)/AG101</f>
        <v>0.0239201228848922</v>
      </c>
      <c r="AJ105" s="40" t="n">
        <f aca="false">AB105/AG105</f>
        <v>-0.00724928927304406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14175220</v>
      </c>
      <c r="AY105" s="40" t="n">
        <f aca="false">(AW105-AW104)/AW104</f>
        <v>0.00627029768314385</v>
      </c>
      <c r="AZ105" s="39" t="n">
        <f aca="false">workers_and_wage_central!B93</f>
        <v>7609.9374270343</v>
      </c>
      <c r="BA105" s="40" t="n">
        <f aca="false">(AZ105-AZ104)/AZ104</f>
        <v>0.0033538382857593</v>
      </c>
      <c r="BB105" s="7"/>
      <c r="BC105" s="7"/>
      <c r="BD105" s="7"/>
      <c r="BE105" s="7"/>
      <c r="BF105" s="7" t="n">
        <f aca="false">BF104*(1+AY105)*(1+BA105)*(1-BE105)</f>
        <v>133.69470781201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0.0152927369476707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160689443.437419</v>
      </c>
      <c r="E106" s="6"/>
      <c r="F106" s="8" t="n">
        <f aca="false">'Central pensions'!I106</f>
        <v>29207208.46185</v>
      </c>
      <c r="G106" s="6" t="n">
        <f aca="false">'Central pensions'!K106</f>
        <v>5557930.17243675</v>
      </c>
      <c r="H106" s="6" t="n">
        <f aca="false">'Central pensions'!V106</f>
        <v>30578091.9542328</v>
      </c>
      <c r="I106" s="8" t="n">
        <f aca="false">'Central pensions'!M106</f>
        <v>171894.747601137</v>
      </c>
      <c r="J106" s="6" t="n">
        <f aca="false">'Central pensions'!W106</f>
        <v>945714.184151532</v>
      </c>
      <c r="K106" s="6"/>
      <c r="L106" s="8" t="n">
        <f aca="false">'Central pensions'!N106</f>
        <v>5197390.04094641</v>
      </c>
      <c r="M106" s="8"/>
      <c r="N106" s="8" t="n">
        <f aca="false">'Central pensions'!L106</f>
        <v>1316342.77492069</v>
      </c>
      <c r="O106" s="6"/>
      <c r="P106" s="6" t="n">
        <f aca="false">'Central pensions'!X106</f>
        <v>34211411.1935292</v>
      </c>
      <c r="Q106" s="8"/>
      <c r="R106" s="8" t="n">
        <f aca="false">'Central SIPA income'!G101</f>
        <v>30929485.8988761</v>
      </c>
      <c r="S106" s="8"/>
      <c r="T106" s="6" t="n">
        <f aca="false">'Central SIPA income'!J101</f>
        <v>118261570.045476</v>
      </c>
      <c r="U106" s="6"/>
      <c r="V106" s="8" t="n">
        <f aca="false">'Central SIPA income'!F101</f>
        <v>125394.263832857</v>
      </c>
      <c r="W106" s="8"/>
      <c r="X106" s="8" t="n">
        <f aca="false">'Central SIPA income'!M101</f>
        <v>314954.238578719</v>
      </c>
      <c r="Y106" s="6"/>
      <c r="Z106" s="6" t="n">
        <f aca="false">R106+V106-N106-L106-F106</f>
        <v>-4666061.11500815</v>
      </c>
      <c r="AA106" s="6"/>
      <c r="AB106" s="6" t="n">
        <f aca="false">T106-P106-D106</f>
        <v>-76639284.5854721</v>
      </c>
      <c r="AC106" s="50"/>
      <c r="AD106" s="6"/>
      <c r="AE106" s="6"/>
      <c r="AF106" s="6"/>
      <c r="AG106" s="6" t="n">
        <f aca="false">BF106/100*$AG$57</f>
        <v>7738756947.30634</v>
      </c>
      <c r="AH106" s="61" t="n">
        <f aca="false">(AG106-AG105)/AG105</f>
        <v>0.00646713842195675</v>
      </c>
      <c r="AI106" s="61"/>
      <c r="AJ106" s="61" t="n">
        <f aca="false">AB106/AG106</f>
        <v>-0.00990330683691368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0.00475379521497548</v>
      </c>
      <c r="AV106" s="5"/>
      <c r="AW106" s="65" t="n">
        <f aca="false">workers_and_wage_central!C94</f>
        <v>14227049</v>
      </c>
      <c r="AX106" s="5"/>
      <c r="AY106" s="61" t="n">
        <f aca="false">(AW106-AW105)/AW105</f>
        <v>0.00365631009606906</v>
      </c>
      <c r="AZ106" s="66" t="n">
        <f aca="false">workers_and_wage_central!B94</f>
        <v>7631.24973032275</v>
      </c>
      <c r="BA106" s="61" t="n">
        <f aca="false">(AZ106-AZ105)/AZ105</f>
        <v>0.00280058850585855</v>
      </c>
      <c r="BB106" s="5"/>
      <c r="BC106" s="5"/>
      <c r="BD106" s="5"/>
      <c r="BE106" s="5"/>
      <c r="BF106" s="5" t="n">
        <f aca="false">BF105*(1+AY106)*(1+BA106)*(1-BE106)</f>
        <v>134.559329993713</v>
      </c>
      <c r="BG106" s="5"/>
      <c r="BH106" s="5" t="n">
        <f aca="false">BH105+1</f>
        <v>75</v>
      </c>
      <c r="BI106" s="61" t="n">
        <f aca="false">T113/AG113</f>
        <v>0.0176273035628712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161164386.170939</v>
      </c>
      <c r="E107" s="9"/>
      <c r="F107" s="67" t="n">
        <f aca="false">'Central pensions'!I107</f>
        <v>29293534.9256713</v>
      </c>
      <c r="G107" s="9" t="n">
        <f aca="false">'Central pensions'!K107</f>
        <v>5543437.50193051</v>
      </c>
      <c r="H107" s="9" t="n">
        <f aca="false">'Central pensions'!V107</f>
        <v>30498357.5571366</v>
      </c>
      <c r="I107" s="67" t="n">
        <f aca="false">'Central pensions'!M107</f>
        <v>171446.520678263</v>
      </c>
      <c r="J107" s="9" t="n">
        <f aca="false">'Central pensions'!W107</f>
        <v>943248.171870205</v>
      </c>
      <c r="K107" s="9"/>
      <c r="L107" s="67" t="n">
        <f aca="false">'Central pensions'!N107</f>
        <v>4299349.45861221</v>
      </c>
      <c r="M107" s="67"/>
      <c r="N107" s="67" t="n">
        <f aca="false">'Central pensions'!L107</f>
        <v>1319759.99807086</v>
      </c>
      <c r="O107" s="9"/>
      <c r="P107" s="9" t="n">
        <f aca="false">'Central pensions'!X107</f>
        <v>29570274.8962201</v>
      </c>
      <c r="Q107" s="67"/>
      <c r="R107" s="67" t="n">
        <f aca="false">'Central SIPA income'!G102</f>
        <v>35728981.6745717</v>
      </c>
      <c r="S107" s="67"/>
      <c r="T107" s="9" t="n">
        <f aca="false">'Central SIPA income'!J102</f>
        <v>136612858.124306</v>
      </c>
      <c r="U107" s="9"/>
      <c r="V107" s="67" t="n">
        <f aca="false">'Central SIPA income'!F102</f>
        <v>125964.487529144</v>
      </c>
      <c r="W107" s="67"/>
      <c r="X107" s="67" t="n">
        <f aca="false">'Central SIPA income'!M102</f>
        <v>316386.47610374</v>
      </c>
      <c r="Y107" s="9"/>
      <c r="Z107" s="9" t="n">
        <f aca="false">R107+V107-N107-L107-F107</f>
        <v>942301.779746413</v>
      </c>
      <c r="AA107" s="9"/>
      <c r="AB107" s="9" t="n">
        <f aca="false">T107-P107-D107</f>
        <v>-54121802.9428533</v>
      </c>
      <c r="AC107" s="50"/>
      <c r="AD107" s="9"/>
      <c r="AE107" s="9"/>
      <c r="AF107" s="9"/>
      <c r="AG107" s="9" t="n">
        <f aca="false">BF107/100*$AG$57</f>
        <v>7781696675.16889</v>
      </c>
      <c r="AH107" s="40" t="n">
        <f aca="false">(AG107-AG106)/AG106</f>
        <v>0.00554865957865467</v>
      </c>
      <c r="AI107" s="40"/>
      <c r="AJ107" s="40" t="n">
        <f aca="false">AB107/AG107</f>
        <v>-0.00695501318055149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14257034</v>
      </c>
      <c r="AX107" s="7"/>
      <c r="AY107" s="40" t="n">
        <f aca="false">(AW107-AW106)/AW106</f>
        <v>0.0021076050275781</v>
      </c>
      <c r="AZ107" s="39" t="n">
        <f aca="false">workers_and_wage_central!B95</f>
        <v>7657.45404858477</v>
      </c>
      <c r="BA107" s="40" t="n">
        <f aca="false">(AZ107-AZ106)/AZ106</f>
        <v>0.00343381742021779</v>
      </c>
      <c r="BB107" s="7"/>
      <c r="BC107" s="7"/>
      <c r="BD107" s="7"/>
      <c r="BE107" s="7"/>
      <c r="BF107" s="7" t="n">
        <f aca="false">BF106*(1+AY107)*(1+BA107)*(1-BE107)</f>
        <v>135.30595390898</v>
      </c>
      <c r="BG107" s="7"/>
      <c r="BH107" s="7" t="n">
        <f aca="false">BH106+1</f>
        <v>76</v>
      </c>
      <c r="BI107" s="40" t="n">
        <f aca="false">T114/AG114</f>
        <v>0.0153507898425525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161288868.805459</v>
      </c>
      <c r="E108" s="9"/>
      <c r="F108" s="67" t="n">
        <f aca="false">'Central pensions'!I108</f>
        <v>29316161.1180242</v>
      </c>
      <c r="G108" s="9" t="n">
        <f aca="false">'Central pensions'!K108</f>
        <v>5603594.05935653</v>
      </c>
      <c r="H108" s="9" t="n">
        <f aca="false">'Central pensions'!V108</f>
        <v>30829321.1870407</v>
      </c>
      <c r="I108" s="67" t="n">
        <f aca="false">'Central pensions'!M108</f>
        <v>173307.032763603</v>
      </c>
      <c r="J108" s="9" t="n">
        <f aca="false">'Central pensions'!W108</f>
        <v>953484.160423934</v>
      </c>
      <c r="K108" s="9"/>
      <c r="L108" s="67" t="n">
        <f aca="false">'Central pensions'!N108</f>
        <v>4252732.43965953</v>
      </c>
      <c r="M108" s="67"/>
      <c r="N108" s="67" t="n">
        <f aca="false">'Central pensions'!L108</f>
        <v>1320204.37317776</v>
      </c>
      <c r="O108" s="9"/>
      <c r="P108" s="9" t="n">
        <f aca="false">'Central pensions'!X108</f>
        <v>29330823.783993</v>
      </c>
      <c r="Q108" s="67"/>
      <c r="R108" s="67" t="n">
        <f aca="false">'Central SIPA income'!G103</f>
        <v>31148129.3083592</v>
      </c>
      <c r="S108" s="67"/>
      <c r="T108" s="9" t="n">
        <f aca="false">'Central SIPA income'!J103</f>
        <v>119097572.07183</v>
      </c>
      <c r="U108" s="9"/>
      <c r="V108" s="67" t="n">
        <f aca="false">'Central SIPA income'!F103</f>
        <v>125802.837487975</v>
      </c>
      <c r="W108" s="67"/>
      <c r="X108" s="67" t="n">
        <f aca="false">'Central SIPA income'!M103</f>
        <v>315980.457805322</v>
      </c>
      <c r="Y108" s="9"/>
      <c r="Z108" s="9" t="n">
        <f aca="false">R108+V108-N108-L108-F108</f>
        <v>-3615165.78501435</v>
      </c>
      <c r="AA108" s="9"/>
      <c r="AB108" s="9" t="n">
        <f aca="false">T108-P108-D108</f>
        <v>-71522120.5176212</v>
      </c>
      <c r="AC108" s="50"/>
      <c r="AD108" s="9"/>
      <c r="AE108" s="9"/>
      <c r="AF108" s="9"/>
      <c r="AG108" s="9" t="n">
        <f aca="false">BF108/100*$AG$57</f>
        <v>7798619439.33988</v>
      </c>
      <c r="AH108" s="40" t="n">
        <f aca="false">(AG108-AG107)/AG107</f>
        <v>0.00217468823026565</v>
      </c>
      <c r="AI108" s="40"/>
      <c r="AJ108" s="40" t="n">
        <f aca="false">AB108/AG108</f>
        <v>-0.00917112587348861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14232535</v>
      </c>
      <c r="AY108" s="40" t="n">
        <f aca="false">(AW108-AW107)/AW107</f>
        <v>-0.00171837985376201</v>
      </c>
      <c r="AZ108" s="39" t="n">
        <f aca="false">workers_and_wage_central!B96</f>
        <v>7687.31635332908</v>
      </c>
      <c r="BA108" s="40" t="n">
        <f aca="false">(AZ108-AZ107)/AZ107</f>
        <v>0.00389976936914582</v>
      </c>
      <c r="BB108" s="7"/>
      <c r="BC108" s="7"/>
      <c r="BD108" s="7"/>
      <c r="BE108" s="7"/>
      <c r="BF108" s="7" t="n">
        <f aca="false">BF107*(1+AY108)*(1+BA108)*(1-BE108)</f>
        <v>135.600202174431</v>
      </c>
      <c r="BG108" s="7"/>
      <c r="BH108" s="0" t="n">
        <f aca="false">BH107+1</f>
        <v>77</v>
      </c>
      <c r="BI108" s="40" t="n">
        <f aca="false">T115/AG115</f>
        <v>0.0176591272404866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162023919.94908</v>
      </c>
      <c r="E109" s="9"/>
      <c r="F109" s="67" t="n">
        <f aca="false">'Central pensions'!I109</f>
        <v>29449765.3643433</v>
      </c>
      <c r="G109" s="9" t="n">
        <f aca="false">'Central pensions'!K109</f>
        <v>5667917.26815411</v>
      </c>
      <c r="H109" s="9" t="n">
        <f aca="false">'Central pensions'!V109</f>
        <v>31183208.5034301</v>
      </c>
      <c r="I109" s="67" t="n">
        <f aca="false">'Central pensions'!M109</f>
        <v>175296.410355283</v>
      </c>
      <c r="J109" s="9" t="n">
        <f aca="false">'Central pensions'!W109</f>
        <v>964429.128972073</v>
      </c>
      <c r="K109" s="9"/>
      <c r="L109" s="67" t="n">
        <f aca="false">'Central pensions'!N109</f>
        <v>4204487.45080075</v>
      </c>
      <c r="M109" s="67"/>
      <c r="N109" s="67" t="n">
        <f aca="false">'Central pensions'!L109</f>
        <v>1325871.30071443</v>
      </c>
      <c r="O109" s="9"/>
      <c r="P109" s="9" t="n">
        <f aca="false">'Central pensions'!X109</f>
        <v>29111658.0707505</v>
      </c>
      <c r="Q109" s="67"/>
      <c r="R109" s="67" t="n">
        <f aca="false">'Central SIPA income'!G104</f>
        <v>35962749.9959972</v>
      </c>
      <c r="S109" s="67"/>
      <c r="T109" s="9" t="n">
        <f aca="false">'Central SIPA income'!J104</f>
        <v>137506691.562374</v>
      </c>
      <c r="U109" s="9"/>
      <c r="V109" s="67" t="n">
        <f aca="false">'Central SIPA income'!F104</f>
        <v>124648.576219028</v>
      </c>
      <c r="W109" s="67"/>
      <c r="X109" s="67" t="n">
        <f aca="false">'Central SIPA income'!M104</f>
        <v>313081.286280485</v>
      </c>
      <c r="Y109" s="9"/>
      <c r="Z109" s="9" t="n">
        <f aca="false">R109+V109-N109-L109-F109</f>
        <v>1107274.45635782</v>
      </c>
      <c r="AA109" s="9"/>
      <c r="AB109" s="9" t="n">
        <f aca="false">T109-P109-D109</f>
        <v>-53628886.4574566</v>
      </c>
      <c r="AC109" s="50"/>
      <c r="AD109" s="9"/>
      <c r="AE109" s="9"/>
      <c r="AF109" s="9"/>
      <c r="AG109" s="9" t="n">
        <f aca="false">BF109/100*$AG$57</f>
        <v>7836245396.66267</v>
      </c>
      <c r="AH109" s="40" t="n">
        <f aca="false">(AG109-AG108)/AG108</f>
        <v>0.00482469462902487</v>
      </c>
      <c r="AI109" s="40" t="n">
        <f aca="false">(AG109-AG105)/AG105</f>
        <v>0.0191460378008826</v>
      </c>
      <c r="AJ109" s="40" t="n">
        <f aca="false">AB109/AG109</f>
        <v>-0.00684369666119649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14283415</v>
      </c>
      <c r="AY109" s="40" t="n">
        <f aca="false">(AW109-AW108)/AW108</f>
        <v>0.00357490777293012</v>
      </c>
      <c r="AZ109" s="39" t="n">
        <f aca="false">workers_and_wage_central!B97</f>
        <v>7696.88963666112</v>
      </c>
      <c r="BA109" s="40" t="n">
        <f aca="false">(AZ109-AZ108)/AZ108</f>
        <v>0.00124533489868559</v>
      </c>
      <c r="BB109" s="7"/>
      <c r="BC109" s="7"/>
      <c r="BD109" s="7"/>
      <c r="BE109" s="7"/>
      <c r="BF109" s="7" t="n">
        <f aca="false">BF108*(1+AY109)*(1+BA109)*(1-BE109)</f>
        <v>136.254431741557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0.0153665214508563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162772633.903867</v>
      </c>
      <c r="E110" s="6"/>
      <c r="F110" s="8" t="n">
        <f aca="false">'Central pensions'!I110</f>
        <v>29585852.9883213</v>
      </c>
      <c r="G110" s="6" t="n">
        <f aca="false">'Central pensions'!K110</f>
        <v>5802299.95754027</v>
      </c>
      <c r="H110" s="6" t="n">
        <f aca="false">'Central pensions'!V110</f>
        <v>31922542.4111294</v>
      </c>
      <c r="I110" s="8" t="n">
        <f aca="false">'Central pensions'!M110</f>
        <v>179452.576006401</v>
      </c>
      <c r="J110" s="6" t="n">
        <f aca="false">'Central pensions'!W110</f>
        <v>987295.12611741</v>
      </c>
      <c r="K110" s="6"/>
      <c r="L110" s="8" t="n">
        <f aca="false">'Central pensions'!N110</f>
        <v>5063631.96320234</v>
      </c>
      <c r="M110" s="8"/>
      <c r="N110" s="8" t="n">
        <f aca="false">'Central pensions'!L110</f>
        <v>1332887.86241743</v>
      </c>
      <c r="O110" s="6"/>
      <c r="P110" s="6" t="n">
        <f aca="false">'Central pensions'!X110</f>
        <v>33608366.0820731</v>
      </c>
      <c r="Q110" s="8"/>
      <c r="R110" s="8" t="n">
        <f aca="false">'Central SIPA income'!G105</f>
        <v>31316793.949489</v>
      </c>
      <c r="S110" s="8"/>
      <c r="T110" s="6" t="n">
        <f aca="false">'Central SIPA income'!J105</f>
        <v>119742475.945641</v>
      </c>
      <c r="U110" s="6"/>
      <c r="V110" s="8" t="n">
        <f aca="false">'Central SIPA income'!F105</f>
        <v>127197.741269546</v>
      </c>
      <c r="W110" s="8"/>
      <c r="X110" s="8" t="n">
        <f aca="false">'Central SIPA income'!M105</f>
        <v>319484.05394271</v>
      </c>
      <c r="Y110" s="6"/>
      <c r="Z110" s="6" t="n">
        <f aca="false">R110+V110-N110-L110-F110</f>
        <v>-4538381.12318256</v>
      </c>
      <c r="AA110" s="6"/>
      <c r="AB110" s="6" t="n">
        <f aca="false">T110-P110-D110</f>
        <v>-76638524.040299</v>
      </c>
      <c r="AC110" s="50"/>
      <c r="AD110" s="6"/>
      <c r="AE110" s="6"/>
      <c r="AF110" s="6"/>
      <c r="AG110" s="6" t="n">
        <f aca="false">BF110/100*$AG$57</f>
        <v>7865666846.27763</v>
      </c>
      <c r="AH110" s="61" t="n">
        <f aca="false">(AG110-AG109)/AG109</f>
        <v>0.00375453397969029</v>
      </c>
      <c r="AI110" s="61"/>
      <c r="AJ110" s="61" t="n">
        <f aca="false">AB110/AG110</f>
        <v>-0.00974342360769674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0.00498525319493086</v>
      </c>
      <c r="AV110" s="5"/>
      <c r="AW110" s="65" t="n">
        <f aca="false">workers_and_wage_central!C98</f>
        <v>14319554</v>
      </c>
      <c r="AX110" s="5"/>
      <c r="AY110" s="61" t="n">
        <f aca="false">(AW110-AW109)/AW109</f>
        <v>0.00253013722558646</v>
      </c>
      <c r="AZ110" s="66" t="n">
        <f aca="false">workers_and_wage_central!B98</f>
        <v>7706.28989939427</v>
      </c>
      <c r="BA110" s="61" t="n">
        <f aca="false">(AZ110-AZ109)/AZ109</f>
        <v>0.00122130668060739</v>
      </c>
      <c r="BB110" s="5"/>
      <c r="BC110" s="5"/>
      <c r="BD110" s="5"/>
      <c r="BE110" s="5"/>
      <c r="BF110" s="5" t="n">
        <f aca="false">BF109*(1+AY110)*(1+BA110)*(1-BE110)</f>
        <v>136.766003635414</v>
      </c>
      <c r="BG110" s="5"/>
      <c r="BH110" s="5" t="n">
        <f aca="false">BH109+1</f>
        <v>79</v>
      </c>
      <c r="BI110" s="61" t="n">
        <f aca="false">T117/AG117</f>
        <v>0.0176648399363629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163080846.316428</v>
      </c>
      <c r="E111" s="9"/>
      <c r="F111" s="67" t="n">
        <f aca="false">'Central pensions'!I111</f>
        <v>29641874.2426839</v>
      </c>
      <c r="G111" s="9" t="n">
        <f aca="false">'Central pensions'!K111</f>
        <v>5877595.60687383</v>
      </c>
      <c r="H111" s="9" t="n">
        <f aca="false">'Central pensions'!V111</f>
        <v>32336796.8579545</v>
      </c>
      <c r="I111" s="67" t="n">
        <f aca="false">'Central pensions'!M111</f>
        <v>181781.307429087</v>
      </c>
      <c r="J111" s="9" t="n">
        <f aca="false">'Central pensions'!W111</f>
        <v>1000107.11931818</v>
      </c>
      <c r="K111" s="9"/>
      <c r="L111" s="67" t="n">
        <f aca="false">'Central pensions'!N111</f>
        <v>4109676.39011368</v>
      </c>
      <c r="M111" s="67"/>
      <c r="N111" s="67" t="n">
        <f aca="false">'Central pensions'!L111</f>
        <v>1335447.75551132</v>
      </c>
      <c r="O111" s="9"/>
      <c r="P111" s="9" t="n">
        <f aca="false">'Central pensions'!X111</f>
        <v>28672369.854914</v>
      </c>
      <c r="Q111" s="67"/>
      <c r="R111" s="67" t="n">
        <f aca="false">'Central SIPA income'!G106</f>
        <v>36224668.3110465</v>
      </c>
      <c r="S111" s="67"/>
      <c r="T111" s="9" t="n">
        <f aca="false">'Central SIPA income'!J106</f>
        <v>138508158.940871</v>
      </c>
      <c r="U111" s="9"/>
      <c r="V111" s="67" t="n">
        <f aca="false">'Central SIPA income'!F106</f>
        <v>130271.805845899</v>
      </c>
      <c r="W111" s="67"/>
      <c r="X111" s="67" t="n">
        <f aca="false">'Central SIPA income'!M106</f>
        <v>327205.217881098</v>
      </c>
      <c r="Y111" s="9"/>
      <c r="Z111" s="9" t="n">
        <f aca="false">R111+V111-N111-L111-F111</f>
        <v>1267941.72858352</v>
      </c>
      <c r="AA111" s="9"/>
      <c r="AB111" s="9" t="n">
        <f aca="false">T111-P111-D111</f>
        <v>-53245057.2304711</v>
      </c>
      <c r="AC111" s="50"/>
      <c r="AD111" s="9"/>
      <c r="AE111" s="9"/>
      <c r="AF111" s="9"/>
      <c r="AG111" s="9" t="n">
        <f aca="false">BF111/100*$AG$57</f>
        <v>7898206716.20357</v>
      </c>
      <c r="AH111" s="40" t="n">
        <f aca="false">(AG111-AG110)/AG110</f>
        <v>0.0041369499321387</v>
      </c>
      <c r="AI111" s="40"/>
      <c r="AJ111" s="40" t="n">
        <f aca="false">AB111/AG111</f>
        <v>-0.00674141094854306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14348924</v>
      </c>
      <c r="AX111" s="7"/>
      <c r="AY111" s="40" t="n">
        <f aca="false">(AW111-AW110)/AW110</f>
        <v>0.00205104153383548</v>
      </c>
      <c r="AZ111" s="39" t="n">
        <f aca="false">workers_and_wage_central!B99</f>
        <v>7722.33161199635</v>
      </c>
      <c r="BA111" s="40" t="n">
        <f aca="false">(AZ111-AZ110)/AZ110</f>
        <v>0.00208163887052142</v>
      </c>
      <c r="BB111" s="7"/>
      <c r="BC111" s="7"/>
      <c r="BD111" s="7"/>
      <c r="BE111" s="7"/>
      <c r="BF111" s="7" t="n">
        <f aca="false">BF110*(1+AY111)*(1+BA111)*(1-BE111)</f>
        <v>137.331797744872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163143734.229746</v>
      </c>
      <c r="E112" s="9"/>
      <c r="F112" s="67" t="n">
        <f aca="false">'Central pensions'!I112</f>
        <v>29653304.8653479</v>
      </c>
      <c r="G112" s="9" t="n">
        <f aca="false">'Central pensions'!K112</f>
        <v>5963623.83055964</v>
      </c>
      <c r="H112" s="9" t="n">
        <f aca="false">'Central pensions'!V112</f>
        <v>32810098.7622442</v>
      </c>
      <c r="I112" s="67" t="n">
        <f aca="false">'Central pensions'!M112</f>
        <v>184441.974141019</v>
      </c>
      <c r="J112" s="9" t="n">
        <f aca="false">'Central pensions'!W112</f>
        <v>1014745.32254364</v>
      </c>
      <c r="K112" s="9"/>
      <c r="L112" s="67" t="n">
        <f aca="false">'Central pensions'!N112</f>
        <v>4196770.88003169</v>
      </c>
      <c r="M112" s="67"/>
      <c r="N112" s="67" t="n">
        <f aca="false">'Central pensions'!L112</f>
        <v>1336579.70031947</v>
      </c>
      <c r="O112" s="9"/>
      <c r="P112" s="9" t="n">
        <f aca="false">'Central pensions'!X112</f>
        <v>29130531.2034851</v>
      </c>
      <c r="Q112" s="67"/>
      <c r="R112" s="67" t="n">
        <f aca="false">'Central SIPA income'!G107</f>
        <v>31751347.061473</v>
      </c>
      <c r="S112" s="67"/>
      <c r="T112" s="9" t="n">
        <f aca="false">'Central SIPA income'!J107</f>
        <v>121404027.432769</v>
      </c>
      <c r="U112" s="9"/>
      <c r="V112" s="67" t="n">
        <f aca="false">'Central SIPA income'!F107</f>
        <v>131084.566741791</v>
      </c>
      <c r="W112" s="67"/>
      <c r="X112" s="67" t="n">
        <f aca="false">'Central SIPA income'!M107</f>
        <v>329246.638926111</v>
      </c>
      <c r="Y112" s="9"/>
      <c r="Z112" s="9" t="n">
        <f aca="false">R112+V112-N112-L112-F112</f>
        <v>-3304223.81748421</v>
      </c>
      <c r="AA112" s="9"/>
      <c r="AB112" s="9" t="n">
        <f aca="false">T112-P112-D112</f>
        <v>-70870238.000462</v>
      </c>
      <c r="AC112" s="50"/>
      <c r="AD112" s="9"/>
      <c r="AE112" s="9"/>
      <c r="AF112" s="9"/>
      <c r="AG112" s="9" t="n">
        <f aca="false">BF112/100*$AG$57</f>
        <v>7938672315.37393</v>
      </c>
      <c r="AH112" s="40" t="n">
        <f aca="false">(AG112-AG111)/AG111</f>
        <v>0.00512339074227445</v>
      </c>
      <c r="AI112" s="40"/>
      <c r="AJ112" s="40" t="n">
        <f aca="false">AB112/AG112</f>
        <v>-0.00892721543163025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14418046</v>
      </c>
      <c r="AY112" s="40" t="n">
        <f aca="false">(AW112-AW111)/AW111</f>
        <v>0.00481722531947343</v>
      </c>
      <c r="AZ112" s="39" t="n">
        <f aca="false">workers_and_wage_central!B100</f>
        <v>7724.68458810327</v>
      </c>
      <c r="BA112" s="40" t="n">
        <f aca="false">(AZ112-AZ111)/AZ111</f>
        <v>0.000304697625683834</v>
      </c>
      <c r="BB112" s="7"/>
      <c r="BC112" s="7"/>
      <c r="BD112" s="7"/>
      <c r="BE112" s="7"/>
      <c r="BF112" s="7" t="n">
        <f aca="false">BF111*(1+AY112)*(1+BA112)*(1-BE112)</f>
        <v>138.035402206058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163918572.473181</v>
      </c>
      <c r="E113" s="9"/>
      <c r="F113" s="67" t="n">
        <f aca="false">'Central pensions'!I113</f>
        <v>29794140.8880268</v>
      </c>
      <c r="G113" s="9" t="n">
        <f aca="false">'Central pensions'!K113</f>
        <v>6086207.31779839</v>
      </c>
      <c r="H113" s="9" t="n">
        <f aca="false">'Central pensions'!V113</f>
        <v>33484516.9410559</v>
      </c>
      <c r="I113" s="67" t="n">
        <f aca="false">'Central pensions'!M113</f>
        <v>188233.216014383</v>
      </c>
      <c r="J113" s="9" t="n">
        <f aca="false">'Central pensions'!W113</f>
        <v>1035603.61673369</v>
      </c>
      <c r="K113" s="9"/>
      <c r="L113" s="67" t="n">
        <f aca="false">'Central pensions'!N113</f>
        <v>4200639.20471108</v>
      </c>
      <c r="M113" s="67"/>
      <c r="N113" s="67" t="n">
        <f aca="false">'Central pensions'!L113</f>
        <v>1343428.4926061</v>
      </c>
      <c r="O113" s="9"/>
      <c r="P113" s="9" t="n">
        <f aca="false">'Central pensions'!X113</f>
        <v>29188283.9930763</v>
      </c>
      <c r="Q113" s="67"/>
      <c r="R113" s="67" t="n">
        <f aca="false">'Central SIPA income'!G108</f>
        <v>36851946.7603569</v>
      </c>
      <c r="S113" s="67"/>
      <c r="T113" s="9" t="n">
        <f aca="false">'Central SIPA income'!J108</f>
        <v>140906612.459098</v>
      </c>
      <c r="U113" s="9"/>
      <c r="V113" s="67" t="n">
        <f aca="false">'Central SIPA income'!F108</f>
        <v>128213.59396982</v>
      </c>
      <c r="W113" s="67"/>
      <c r="X113" s="67" t="n">
        <f aca="false">'Central SIPA income'!M108</f>
        <v>322035.583047338</v>
      </c>
      <c r="Y113" s="9"/>
      <c r="Z113" s="9" t="n">
        <f aca="false">R113+V113-N113-L113-F113</f>
        <v>1641951.76898269</v>
      </c>
      <c r="AA113" s="9"/>
      <c r="AB113" s="9" t="n">
        <f aca="false">T113-P113-D113</f>
        <v>-52200244.0071589</v>
      </c>
      <c r="AC113" s="50"/>
      <c r="AD113" s="9"/>
      <c r="AE113" s="9"/>
      <c r="AF113" s="9"/>
      <c r="AG113" s="9" t="n">
        <f aca="false">BF113/100*$AG$57</f>
        <v>7993656656.36425</v>
      </c>
      <c r="AH113" s="40" t="n">
        <f aca="false">(AG113-AG112)/AG112</f>
        <v>0.00692613812562001</v>
      </c>
      <c r="AI113" s="40" t="n">
        <f aca="false">(AG113-AG109)/AG109</f>
        <v>0.0200875868140394</v>
      </c>
      <c r="AJ113" s="40" t="n">
        <f aca="false">AB113/AG113</f>
        <v>-0.00653020842039782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14422945</v>
      </c>
      <c r="AY113" s="40" t="n">
        <f aca="false">(AW113-AW112)/AW112</f>
        <v>0.000339782519767242</v>
      </c>
      <c r="AZ113" s="39" t="n">
        <f aca="false">workers_and_wage_central!B101</f>
        <v>7775.54482632367</v>
      </c>
      <c r="BA113" s="40" t="n">
        <f aca="false">(AZ113-AZ112)/AZ112</f>
        <v>0.00658411843749962</v>
      </c>
      <c r="BB113" s="7"/>
      <c r="BC113" s="7"/>
      <c r="BD113" s="7"/>
      <c r="BE113" s="7"/>
      <c r="BF113" s="7" t="n">
        <f aca="false">BF112*(1+AY113)*(1+BA113)*(1-BE113)</f>
        <v>138.991454467963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163472393.034449</v>
      </c>
      <c r="E114" s="6"/>
      <c r="F114" s="8" t="n">
        <f aca="false">'Central pensions'!I114</f>
        <v>29713042.4935108</v>
      </c>
      <c r="G114" s="6" t="n">
        <f aca="false">'Central pensions'!K114</f>
        <v>6155415.35486071</v>
      </c>
      <c r="H114" s="6" t="n">
        <f aca="false">'Central pensions'!V114</f>
        <v>33865279.1413006</v>
      </c>
      <c r="I114" s="8" t="n">
        <f aca="false">'Central pensions'!M114</f>
        <v>190373.670768888</v>
      </c>
      <c r="J114" s="6" t="n">
        <f aca="false">'Central pensions'!W114</f>
        <v>1047379.76725672</v>
      </c>
      <c r="K114" s="6"/>
      <c r="L114" s="8" t="n">
        <f aca="false">'Central pensions'!N114</f>
        <v>5131441.27071586</v>
      </c>
      <c r="M114" s="8"/>
      <c r="N114" s="8" t="n">
        <f aca="false">'Central pensions'!L114</f>
        <v>1338669.19138598</v>
      </c>
      <c r="O114" s="6"/>
      <c r="P114" s="6" t="n">
        <f aca="false">'Central pensions'!X114</f>
        <v>33992036.0673298</v>
      </c>
      <c r="Q114" s="8"/>
      <c r="R114" s="8" t="n">
        <f aca="false">'Central SIPA income'!G109</f>
        <v>32202127.0745171</v>
      </c>
      <c r="S114" s="8"/>
      <c r="T114" s="6" t="n">
        <f aca="false">'Central SIPA income'!J109</f>
        <v>123127623.882514</v>
      </c>
      <c r="U114" s="6"/>
      <c r="V114" s="8" t="n">
        <f aca="false">'Central SIPA income'!F109</f>
        <v>129540.915158878</v>
      </c>
      <c r="W114" s="8"/>
      <c r="X114" s="8" t="n">
        <f aca="false">'Central SIPA income'!M109</f>
        <v>325369.431196933</v>
      </c>
      <c r="Y114" s="6"/>
      <c r="Z114" s="6" t="n">
        <f aca="false">R114+V114-N114-L114-F114</f>
        <v>-3851484.96593667</v>
      </c>
      <c r="AA114" s="6"/>
      <c r="AB114" s="6" t="n">
        <f aca="false">T114-P114-D114</f>
        <v>-74336805.2192653</v>
      </c>
      <c r="AC114" s="50"/>
      <c r="AD114" s="6"/>
      <c r="AE114" s="6"/>
      <c r="AF114" s="6"/>
      <c r="AG114" s="6" t="n">
        <f aca="false">BF114/100*$AG$57</f>
        <v>8020930854.07259</v>
      </c>
      <c r="AH114" s="61" t="n">
        <f aca="false">(AG114-AG113)/AG113</f>
        <v>0.00341198013385112</v>
      </c>
      <c r="AI114" s="61"/>
      <c r="AJ114" s="61" t="n">
        <f aca="false">AB114/AG114</f>
        <v>-0.00926785264350224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0.00140344665187655</v>
      </c>
      <c r="AV114" s="5"/>
      <c r="AW114" s="65" t="n">
        <f aca="false">workers_and_wage_central!C102</f>
        <v>14442981</v>
      </c>
      <c r="AX114" s="5"/>
      <c r="AY114" s="61" t="n">
        <f aca="false">(AW114-AW113)/AW113</f>
        <v>0.00138917537299075</v>
      </c>
      <c r="AZ114" s="66" t="n">
        <f aca="false">workers_and_wage_central!B102</f>
        <v>7791.25141620878</v>
      </c>
      <c r="BA114" s="61" t="n">
        <f aca="false">(AZ114-AZ113)/AZ113</f>
        <v>0.00201999862851229</v>
      </c>
      <c r="BB114" s="5"/>
      <c r="BC114" s="5"/>
      <c r="BD114" s="5"/>
      <c r="BE114" s="5"/>
      <c r="BF114" s="5" t="n">
        <f aca="false">BF113*(1+AY114)*(1+BA114)*(1-BE114)</f>
        <v>139.465690549383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164140458.106071</v>
      </c>
      <c r="E115" s="9"/>
      <c r="F115" s="67" t="n">
        <f aca="false">'Central pensions'!I115</f>
        <v>29834471.2283147</v>
      </c>
      <c r="G115" s="9" t="n">
        <f aca="false">'Central pensions'!K115</f>
        <v>6247955.90900541</v>
      </c>
      <c r="H115" s="9" t="n">
        <f aca="false">'Central pensions'!V115</f>
        <v>34374409.9663271</v>
      </c>
      <c r="I115" s="67" t="n">
        <f aca="false">'Central pensions'!M115</f>
        <v>193235.749763055</v>
      </c>
      <c r="J115" s="9" t="n">
        <f aca="false">'Central pensions'!W115</f>
        <v>1063126.0814328</v>
      </c>
      <c r="K115" s="9"/>
      <c r="L115" s="67" t="n">
        <f aca="false">'Central pensions'!N115</f>
        <v>4152786.22808538</v>
      </c>
      <c r="M115" s="67"/>
      <c r="N115" s="67" t="n">
        <f aca="false">'Central pensions'!L115</f>
        <v>1343990.66558752</v>
      </c>
      <c r="O115" s="9"/>
      <c r="P115" s="9" t="n">
        <f aca="false">'Central pensions'!X115</f>
        <v>28943067.579758</v>
      </c>
      <c r="Q115" s="67"/>
      <c r="R115" s="67" t="n">
        <f aca="false">'Central SIPA income'!G110</f>
        <v>37056415.0597091</v>
      </c>
      <c r="S115" s="67"/>
      <c r="T115" s="9" t="n">
        <f aca="false">'Central SIPA income'!J110</f>
        <v>141688414.723287</v>
      </c>
      <c r="U115" s="9"/>
      <c r="V115" s="67" t="n">
        <f aca="false">'Central SIPA income'!F110</f>
        <v>131008.316455989</v>
      </c>
      <c r="W115" s="67"/>
      <c r="X115" s="67" t="n">
        <f aca="false">'Central SIPA income'!M110</f>
        <v>329055.120191743</v>
      </c>
      <c r="Y115" s="9"/>
      <c r="Z115" s="9" t="n">
        <f aca="false">R115+V115-N115-L115-F115</f>
        <v>1856175.25417748</v>
      </c>
      <c r="AA115" s="9"/>
      <c r="AB115" s="9" t="n">
        <f aca="false">T115-P115-D115</f>
        <v>-51395110.9625421</v>
      </c>
      <c r="AC115" s="50"/>
      <c r="AD115" s="9"/>
      <c r="AE115" s="9"/>
      <c r="AF115" s="9"/>
      <c r="AG115" s="9" t="n">
        <f aca="false">BF115/100*$AG$57</f>
        <v>8023523065.08342</v>
      </c>
      <c r="AH115" s="40" t="n">
        <f aca="false">(AG115-AG114)/AG114</f>
        <v>0.000323180820031207</v>
      </c>
      <c r="AI115" s="40"/>
      <c r="AJ115" s="40" t="n">
        <f aca="false">AB115/AG115</f>
        <v>-0.00640555408710696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14417915</v>
      </c>
      <c r="AX115" s="7"/>
      <c r="AY115" s="40" t="n">
        <f aca="false">(AW115-AW114)/AW114</f>
        <v>-0.00173551429583685</v>
      </c>
      <c r="AZ115" s="39" t="n">
        <f aca="false">workers_and_wage_central!B103</f>
        <v>7807.3191131636</v>
      </c>
      <c r="BA115" s="40" t="n">
        <f aca="false">(AZ115-AZ114)/AZ114</f>
        <v>0.00206227422226267</v>
      </c>
      <c r="BB115" s="7"/>
      <c r="BC115" s="7"/>
      <c r="BD115" s="7"/>
      <c r="BE115" s="7"/>
      <c r="BF115" s="7" t="n">
        <f aca="false">BF114*(1+AY115)*(1+BA115)*(1-BE115)</f>
        <v>139.510763185621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163442984.775567</v>
      </c>
      <c r="E116" s="9"/>
      <c r="F116" s="67" t="n">
        <f aca="false">'Central pensions'!I116</f>
        <v>29707697.1943469</v>
      </c>
      <c r="G116" s="9" t="n">
        <f aca="false">'Central pensions'!K116</f>
        <v>6376051.52831355</v>
      </c>
      <c r="H116" s="9" t="n">
        <f aca="false">'Central pensions'!V116</f>
        <v>35079154.2694426</v>
      </c>
      <c r="I116" s="67" t="n">
        <f aca="false">'Central pensions'!M116</f>
        <v>197197.469947841</v>
      </c>
      <c r="J116" s="9" t="n">
        <f aca="false">'Central pensions'!W116</f>
        <v>1084922.29699307</v>
      </c>
      <c r="K116" s="9"/>
      <c r="L116" s="67" t="n">
        <f aca="false">'Central pensions'!N116</f>
        <v>4114047.96476263</v>
      </c>
      <c r="M116" s="67"/>
      <c r="N116" s="67" t="n">
        <f aca="false">'Central pensions'!L116</f>
        <v>1338468.55767029</v>
      </c>
      <c r="O116" s="9"/>
      <c r="P116" s="9" t="n">
        <f aca="false">'Central pensions'!X116</f>
        <v>28711673.538747</v>
      </c>
      <c r="Q116" s="67"/>
      <c r="R116" s="67" t="n">
        <f aca="false">'Central SIPA income'!G111</f>
        <v>32304904.6191523</v>
      </c>
      <c r="S116" s="67"/>
      <c r="T116" s="9" t="n">
        <f aca="false">'Central SIPA income'!J111</f>
        <v>123520602.73233</v>
      </c>
      <c r="U116" s="9"/>
      <c r="V116" s="67" t="n">
        <f aca="false">'Central SIPA income'!F111</f>
        <v>131160.851249727</v>
      </c>
      <c r="W116" s="67"/>
      <c r="X116" s="67" t="n">
        <f aca="false">'Central SIPA income'!M111</f>
        <v>329438.243616611</v>
      </c>
      <c r="Y116" s="9"/>
      <c r="Z116" s="9" t="n">
        <f aca="false">R116+V116-N116-L116-F116</f>
        <v>-2724148.24637782</v>
      </c>
      <c r="AA116" s="9"/>
      <c r="AB116" s="9" t="n">
        <f aca="false">T116-P116-D116</f>
        <v>-68634055.5819837</v>
      </c>
      <c r="AC116" s="50"/>
      <c r="AD116" s="9"/>
      <c r="AE116" s="9"/>
      <c r="AF116" s="9"/>
      <c r="AG116" s="9" t="n">
        <f aca="false">BF116/100*$AG$57</f>
        <v>8038293059.84193</v>
      </c>
      <c r="AH116" s="40" t="n">
        <f aca="false">(AG116-AG115)/AG115</f>
        <v>0.00184083657997874</v>
      </c>
      <c r="AI116" s="40"/>
      <c r="AJ116" s="40" t="n">
        <f aca="false">AB116/AG116</f>
        <v>-0.00853838682802806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14431589</v>
      </c>
      <c r="AY116" s="40" t="n">
        <f aca="false">(AW116-AW115)/AW115</f>
        <v>0.000948403427263928</v>
      </c>
      <c r="AZ116" s="39" t="n">
        <f aca="false">workers_and_wage_central!B104</f>
        <v>7814.28002182438</v>
      </c>
      <c r="BA116" s="40" t="n">
        <f aca="false">(AZ116-AZ115)/AZ115</f>
        <v>0.000891587568009634</v>
      </c>
      <c r="BB116" s="7"/>
      <c r="BC116" s="7"/>
      <c r="BD116" s="7"/>
      <c r="BE116" s="7"/>
      <c r="BF116" s="7" t="n">
        <f aca="false">BF115*(1+AY116)*(1+BA116)*(1-BE116)</f>
        <v>139.767579701793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164482560.161824</v>
      </c>
      <c r="E117" s="9"/>
      <c r="F117" s="67" t="n">
        <f aca="false">'Central pensions'!I117</f>
        <v>29896652.3264868</v>
      </c>
      <c r="G117" s="9" t="n">
        <f aca="false">'Central pensions'!K117</f>
        <v>6500971.10732182</v>
      </c>
      <c r="H117" s="9" t="n">
        <f aca="false">'Central pensions'!V117</f>
        <v>35766424.9359117</v>
      </c>
      <c r="I117" s="67" t="n">
        <f aca="false">'Central pensions'!M117</f>
        <v>201060.962082118</v>
      </c>
      <c r="J117" s="9" t="n">
        <f aca="false">'Central pensions'!W117</f>
        <v>1106178.09080139</v>
      </c>
      <c r="K117" s="9"/>
      <c r="L117" s="67" t="n">
        <f aca="false">'Central pensions'!N117</f>
        <v>4150867.73380198</v>
      </c>
      <c r="M117" s="67"/>
      <c r="N117" s="67" t="n">
        <f aca="false">'Central pensions'!L117</f>
        <v>1347950.30737468</v>
      </c>
      <c r="O117" s="9"/>
      <c r="P117" s="9" t="n">
        <f aca="false">'Central pensions'!X117</f>
        <v>28954897.2846311</v>
      </c>
      <c r="Q117" s="67"/>
      <c r="R117" s="67" t="n">
        <f aca="false">'Central SIPA income'!G112</f>
        <v>37138042.9742209</v>
      </c>
      <c r="S117" s="67"/>
      <c r="T117" s="9" t="n">
        <f aca="false">'Central SIPA income'!J112</f>
        <v>142000526.129253</v>
      </c>
      <c r="U117" s="9"/>
      <c r="V117" s="67" t="n">
        <f aca="false">'Central SIPA income'!F112</f>
        <v>129176.770274341</v>
      </c>
      <c r="W117" s="67"/>
      <c r="X117" s="67" t="n">
        <f aca="false">'Central SIPA income'!M112</f>
        <v>324454.804232861</v>
      </c>
      <c r="Y117" s="9"/>
      <c r="Z117" s="9" t="n">
        <f aca="false">R117+V117-N117-L117-F117</f>
        <v>1871749.37683178</v>
      </c>
      <c r="AA117" s="9"/>
      <c r="AB117" s="9" t="n">
        <f aca="false">T117-P117-D117</f>
        <v>-51436931.317202</v>
      </c>
      <c r="AC117" s="50"/>
      <c r="AD117" s="9"/>
      <c r="AE117" s="9"/>
      <c r="AF117" s="9"/>
      <c r="AG117" s="9" t="n">
        <f aca="false">BF117/100*$AG$57</f>
        <v>8038596819.49035</v>
      </c>
      <c r="AH117" s="40" t="n">
        <f aca="false">(AG117-AG116)/AG116</f>
        <v>3.77890736451146E-005</v>
      </c>
      <c r="AI117" s="40" t="n">
        <f aca="false">(AG117-AG113)/AG113</f>
        <v>0.00562197815818406</v>
      </c>
      <c r="AJ117" s="40" t="n">
        <f aca="false">AB117/AG117</f>
        <v>-0.00639874501386713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14420507</v>
      </c>
      <c r="AY117" s="40" t="n">
        <f aca="false">(AW117-AW116)/AW116</f>
        <v>-0.000767898808648168</v>
      </c>
      <c r="AZ117" s="39" t="n">
        <f aca="false">workers_and_wage_central!B105</f>
        <v>7820.58073085376</v>
      </c>
      <c r="BA117" s="40" t="n">
        <f aca="false">(AZ117-AZ116)/AZ116</f>
        <v>0.000806307044512168</v>
      </c>
      <c r="BB117" s="7"/>
      <c r="BC117" s="7"/>
      <c r="BD117" s="7"/>
      <c r="BE117" s="7"/>
      <c r="BF117" s="7" t="n">
        <f aca="false">BF116*(1+AY117)*(1+BA117)*(1-BE117)</f>
        <v>139.772861389156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0.0216075082389251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0.0190085015644472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5801937091.39104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5834956090.65385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5915293075.10105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5991591194.77861</v>
      </c>
      <c r="AJ174" s="32" t="n">
        <f aca="false">(AG174-AG170)/AG170</f>
        <v>0.0418010311672438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6048624564.71267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6082764647.31555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6131527368.04555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6206940255.43746</v>
      </c>
      <c r="AJ178" s="32" t="n">
        <f aca="false">(AG178-AG174)/AG174</f>
        <v>0.0359418814899316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6274358471.053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6313006699.25671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6355256460.01967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6393148174.95378</v>
      </c>
      <c r="AJ182" s="32" t="n">
        <f aca="false">(AG182-AG178)/AG178</f>
        <v>0.0299999535766757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6424129503.12618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6479080892.36017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6533836891.78643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6577076866.86116</v>
      </c>
      <c r="AJ186" s="32" t="n">
        <f aca="false">(AG186-AG182)/AG182</f>
        <v>0.0287696588400603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6604628540.35641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6647338766.99788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6682159359.96776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6745041751.1854</v>
      </c>
      <c r="AJ190" s="32" t="n">
        <f aca="false">(AG190-AG186)/AG186</f>
        <v>0.0255379232635312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6757783628.46731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6785348646.61752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6823445922.86626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6857490987.36498</v>
      </c>
      <c r="AJ194" s="32" t="n">
        <f aca="false">(AG194-AG190)/AG190</f>
        <v>0.0166713921614812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6872686076.66847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6920559523.77841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6964701241.47667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6965956125.26609</v>
      </c>
      <c r="AJ198" s="32" t="n">
        <f aca="false">(AG198-AG194)/AG194</f>
        <v>0.0158170295959506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7002029866.30838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7039073839.61098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7042066986.65591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7096092132.78339</v>
      </c>
      <c r="AJ202" s="32" t="n">
        <f aca="false">(AG202-AG198)/AG198</f>
        <v>0.0186817150692753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7091804000.90667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7166447406.05221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7207753936.51275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7264620470.75958</v>
      </c>
      <c r="AJ206" s="32" t="n">
        <f aca="false">(AG206-AG202)/AG202</f>
        <v>0.0237494574228544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7305057372.77092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7350092365.54926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7396205433.1136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7394364561.44039</v>
      </c>
      <c r="AJ210" s="32" t="n">
        <f aca="false">(AG210-AG206)/AG206</f>
        <v>0.0178597204359176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7438380879.75854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7427197064.29559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7491381354.26656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7509405028.93142</v>
      </c>
      <c r="AJ214" s="32" t="n">
        <f aca="false">(AG214-AG210)/AG210</f>
        <v>0.0155578571404145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7551836855.63147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7569958946.54685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7615577415.21422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7689030920.01589</v>
      </c>
      <c r="AJ218" s="32" t="n">
        <f aca="false">(AG218-AG214)/AG214</f>
        <v>0.0239201228848922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7738756947.30634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7781696675.16889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7798619439.33988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7836245396.66267</v>
      </c>
      <c r="AJ222" s="32" t="n">
        <f aca="false">(AG222-AG218)/AG218</f>
        <v>0.0191460378008826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7865666846.27763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7898206716.20357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7938672315.37393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7993656656.36425</v>
      </c>
      <c r="AJ226" s="32" t="n">
        <f aca="false">(AG226-AG222)/AG222</f>
        <v>0.0200875868140394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8020930854.07259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8023523065.08342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8038293059.84193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8038596819.49035</v>
      </c>
      <c r="AJ230" s="32" t="n">
        <f aca="false">(AG230-AG226)/AG226</f>
        <v>0.00562197815818406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C1" activePane="topRight" state="frozen"/>
      <selection pane="topLeft" activeCell="A1" activeCellId="0" sqref="A1"/>
      <selection pane="topRight" activeCell="A1" activeCellId="0" sqref="A1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301171.49243</v>
      </c>
      <c r="C15" s="0" t="n">
        <v>55473.45198</v>
      </c>
      <c r="D15" s="0" t="n">
        <v>246121.572483333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2057627.1912648</v>
      </c>
      <c r="C22" s="0" t="n">
        <v>737326.756867433</v>
      </c>
      <c r="D22" s="0" t="n">
        <v>1320510.56663737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F32" activeCellId="0" sqref="F32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301171.49243</v>
      </c>
      <c r="C15" s="0" t="n">
        <v>55473.45198</v>
      </c>
      <c r="D15" s="0" t="n">
        <v>246121.572483333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2074853.03302404</v>
      </c>
      <c r="C22" s="0" t="n">
        <v>754552.598626667</v>
      </c>
      <c r="D22" s="0" t="n">
        <v>1320510.56663737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1" activeCellId="0" sqref="E3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6848810.02117782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6470046.76214365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6765644.6698401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6334567.40727371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6610475.26838026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5868602.710844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5658743.51078749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5134677.28209065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4506903.71582604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4356703.60582768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4262033.10244415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4303174.11406917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4134043.86587022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4635476.85768525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666336.04049</v>
      </c>
      <c r="C23" s="0" t="n">
        <v>4248970.53442752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1148317</v>
      </c>
      <c r="I23" s="0" t="n">
        <v>3068583</v>
      </c>
      <c r="J23" s="0" t="n">
        <f aca="false">B23/C23</f>
        <v>0.156822937483556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4188391.3117211</v>
      </c>
      <c r="D24" s="0" t="n">
        <v>10036971.7369242</v>
      </c>
      <c r="E24" s="0" t="n">
        <v>651830.000435007</v>
      </c>
      <c r="F24" s="0" t="n">
        <v>0.352726929254199</v>
      </c>
      <c r="G24" s="0" t="n">
        <v>0</v>
      </c>
      <c r="H24" s="0" t="n">
        <v>1082855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272810.248016667</v>
      </c>
      <c r="C25" s="0" t="n">
        <v>4010174.55104642</v>
      </c>
      <c r="D25" s="0" t="n">
        <v>10148139.0006758</v>
      </c>
      <c r="E25" s="0" t="n">
        <v>632491.289503524</v>
      </c>
      <c r="F25" s="0" t="n">
        <v>0.344719116639684</v>
      </c>
      <c r="G25" s="0" t="n">
        <v>0</v>
      </c>
      <c r="H25" s="0" t="n">
        <v>1008306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3811880.64984143</v>
      </c>
      <c r="D26" s="0" t="n">
        <v>10298072.0434769</v>
      </c>
      <c r="E26" s="0" t="n">
        <v>745853.78822178</v>
      </c>
      <c r="F26" s="0" t="n">
        <v>0</v>
      </c>
      <c r="G26" s="0" t="n">
        <v>0.1333841781668</v>
      </c>
      <c r="H26" s="0" t="n">
        <v>0</v>
      </c>
      <c r="I26" s="0" t="n">
        <v>2865205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3888502.00278953</v>
      </c>
      <c r="D27" s="0" t="n">
        <v>10141033.9513388</v>
      </c>
      <c r="E27" s="0" t="n">
        <v>602884.676400884</v>
      </c>
      <c r="F27" s="0" t="n">
        <v>0</v>
      </c>
      <c r="G27" s="0" t="n">
        <v>0.128730613510188</v>
      </c>
      <c r="H27" s="0" t="n">
        <v>0</v>
      </c>
      <c r="I27" s="0" t="n">
        <v>2804410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3933206.43823561</v>
      </c>
      <c r="D28" s="0" t="n">
        <v>10137254.648253</v>
      </c>
      <c r="E28" s="0" t="n">
        <v>617450.925426847</v>
      </c>
      <c r="F28" s="0" t="n">
        <v>0</v>
      </c>
      <c r="G28" s="0" t="n">
        <v>0.126000192697235</v>
      </c>
      <c r="H28" s="0" t="n">
        <v>0</v>
      </c>
      <c r="I28" s="0" t="n">
        <v>2717879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3984113.17776658</v>
      </c>
      <c r="D29" s="0" t="n">
        <v>9896860.53856949</v>
      </c>
      <c r="E29" s="0" t="n">
        <v>622197.21827246</v>
      </c>
      <c r="F29" s="0" t="n">
        <v>0</v>
      </c>
      <c r="G29" s="0" t="n">
        <v>0.128724793693372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3993378.39243717</v>
      </c>
      <c r="D30" s="0" t="n">
        <v>9711342.10586719</v>
      </c>
      <c r="E30" s="0" t="n">
        <v>807381.751210251</v>
      </c>
      <c r="F30" s="0" t="n">
        <v>0</v>
      </c>
      <c r="G30" s="0" t="n">
        <v>0.132426754356826</v>
      </c>
      <c r="H30" s="0" t="n">
        <v>0</v>
      </c>
      <c r="I30" s="0" t="n">
        <v>2598522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4020269.05119071</v>
      </c>
      <c r="D31" s="0" t="n">
        <v>9719826.31227297</v>
      </c>
      <c r="E31" s="0" t="n">
        <v>604665.455849096</v>
      </c>
      <c r="F31" s="0" t="n">
        <v>0</v>
      </c>
      <c r="G31" s="0" t="n">
        <v>0.137430546901174</v>
      </c>
      <c r="H31" s="0" t="n">
        <v>0</v>
      </c>
      <c r="I31" s="0" t="n">
        <v>2543219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3991335.07554816</v>
      </c>
      <c r="D32" s="0" t="n">
        <v>9366616.99571019</v>
      </c>
      <c r="E32" s="0" t="n">
        <v>599930.445816743</v>
      </c>
      <c r="F32" s="0" t="n">
        <v>0</v>
      </c>
      <c r="G32" s="0" t="n">
        <v>0.138730354358256</v>
      </c>
      <c r="H32" s="0" t="n">
        <v>0</v>
      </c>
      <c r="I32" s="0" t="n">
        <v>2486608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3975482.68721342</v>
      </c>
      <c r="D33" s="0" t="n">
        <v>9095860.05838846</v>
      </c>
      <c r="E33" s="0" t="n">
        <v>561888.523918121</v>
      </c>
      <c r="F33" s="0" t="n">
        <v>0</v>
      </c>
      <c r="G33" s="0" t="n">
        <v>0.143889092677411</v>
      </c>
      <c r="H33" s="0" t="n">
        <v>0</v>
      </c>
      <c r="I33" s="0" t="n">
        <v>2424156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3980931.00857244</v>
      </c>
      <c r="D34" s="0" t="n">
        <v>9136614.00823743</v>
      </c>
      <c r="E34" s="0" t="n">
        <v>737829.01959231</v>
      </c>
      <c r="F34" s="0" t="n">
        <v>0</v>
      </c>
      <c r="G34" s="0" t="n">
        <v>0.1437766742857</v>
      </c>
      <c r="H34" s="0" t="n">
        <v>0</v>
      </c>
      <c r="I34" s="0" t="n">
        <v>2378406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3984266.02307103</v>
      </c>
      <c r="D35" s="0" t="n">
        <v>9026848.72648462</v>
      </c>
      <c r="E35" s="0" t="n">
        <v>568638.159551747</v>
      </c>
      <c r="F35" s="0" t="n">
        <v>0</v>
      </c>
      <c r="G35" s="0" t="n">
        <v>0.13774916838291</v>
      </c>
      <c r="H35" s="0" t="n">
        <v>0</v>
      </c>
      <c r="I35" s="0" t="n">
        <v>2329362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3965134.14809727</v>
      </c>
      <c r="D36" s="0" t="n">
        <v>8596624.79190074</v>
      </c>
      <c r="E36" s="0" t="n">
        <v>561522.623623343</v>
      </c>
      <c r="F36" s="0" t="n">
        <v>0</v>
      </c>
      <c r="G36" s="0" t="n">
        <v>0.140273829438894</v>
      </c>
      <c r="H36" s="0" t="n">
        <v>0</v>
      </c>
      <c r="I36" s="0" t="n">
        <v>2255973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3968982.15961445</v>
      </c>
      <c r="D37" s="0" t="n">
        <v>8344712.85730147</v>
      </c>
      <c r="E37" s="0" t="n">
        <v>563384.223504296</v>
      </c>
      <c r="F37" s="0" t="n">
        <v>0</v>
      </c>
      <c r="G37" s="0" t="n">
        <v>0.146419051245784</v>
      </c>
      <c r="H37" s="0" t="n">
        <v>0</v>
      </c>
      <c r="I37" s="0" t="n">
        <v>2213391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3987115.8741994</v>
      </c>
      <c r="D38" s="0" t="n">
        <v>8234795.94672138</v>
      </c>
      <c r="E38" s="0" t="n">
        <v>704974.009014236</v>
      </c>
      <c r="F38" s="0" t="n">
        <v>0</v>
      </c>
      <c r="G38" s="0" t="n">
        <v>0.145362365982957</v>
      </c>
      <c r="H38" s="0" t="n">
        <v>0</v>
      </c>
      <c r="I38" s="0" t="n">
        <v>2162903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3981415.11992388</v>
      </c>
      <c r="D39" s="0" t="n">
        <v>8058167.94974768</v>
      </c>
      <c r="E39" s="0" t="n">
        <v>559811.556636952</v>
      </c>
      <c r="F39" s="0" t="n">
        <v>0</v>
      </c>
      <c r="G39" s="0" t="n">
        <v>0.142918104576607</v>
      </c>
      <c r="H39" s="0" t="n">
        <v>0</v>
      </c>
      <c r="I39" s="0" t="n">
        <v>2125183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3921629.65203588</v>
      </c>
      <c r="D40" s="0" t="n">
        <v>7884988.51707313</v>
      </c>
      <c r="E40" s="0" t="n">
        <v>545035.642436246</v>
      </c>
      <c r="F40" s="0" t="n">
        <v>0</v>
      </c>
      <c r="G40" s="0" t="n">
        <v>0.148592727745643</v>
      </c>
      <c r="H40" s="0" t="n">
        <v>0</v>
      </c>
      <c r="I40" s="0" t="n">
        <v>2076984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3928617.86200939</v>
      </c>
      <c r="D41" s="0" t="n">
        <v>7697251.59069127</v>
      </c>
      <c r="E41" s="0" t="n">
        <v>516693.562953294</v>
      </c>
      <c r="F41" s="0" t="n">
        <v>0</v>
      </c>
      <c r="G41" s="0" t="n">
        <v>0.14740972027948</v>
      </c>
      <c r="H41" s="0" t="n">
        <v>0</v>
      </c>
      <c r="I41" s="0" t="n">
        <v>2023174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3905536.12205153</v>
      </c>
      <c r="D42" s="0" t="n">
        <v>7417141.97243168</v>
      </c>
      <c r="E42" s="0" t="n">
        <v>659354.924511003</v>
      </c>
      <c r="F42" s="0" t="n">
        <v>0</v>
      </c>
      <c r="G42" s="0" t="n">
        <v>0.144899270639075</v>
      </c>
      <c r="H42" s="0" t="n">
        <v>0</v>
      </c>
      <c r="I42" s="0" t="n">
        <v>1966700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3881903.95032359</v>
      </c>
      <c r="D43" s="0" t="n">
        <v>7288990.62826473</v>
      </c>
      <c r="E43" s="0" t="n">
        <v>491562.553563705</v>
      </c>
      <c r="F43" s="0" t="n">
        <v>0</v>
      </c>
      <c r="G43" s="0" t="n">
        <v>0.143360239697695</v>
      </c>
      <c r="H43" s="0" t="n">
        <v>0</v>
      </c>
      <c r="I43" s="0" t="n">
        <v>1924429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3921830.16452159</v>
      </c>
      <c r="D44" s="0" t="n">
        <v>7111814.89075826</v>
      </c>
      <c r="E44" s="0" t="n">
        <v>500283.068332267</v>
      </c>
      <c r="F44" s="0" t="n">
        <v>0</v>
      </c>
      <c r="G44" s="0" t="n">
        <v>0.144672940750042</v>
      </c>
      <c r="H44" s="0" t="n">
        <v>0</v>
      </c>
      <c r="I44" s="0" t="n">
        <v>1873714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3863403.06699308</v>
      </c>
      <c r="D45" s="0" t="n">
        <v>6917910.40631068</v>
      </c>
      <c r="E45" s="0" t="n">
        <v>471997.05216267</v>
      </c>
      <c r="F45" s="0" t="n">
        <v>0</v>
      </c>
      <c r="G45" s="0" t="n">
        <v>0.148546871832439</v>
      </c>
      <c r="H45" s="0" t="n">
        <v>0</v>
      </c>
      <c r="I45" s="0" t="n">
        <v>1804121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3863161.8077671</v>
      </c>
      <c r="D46" s="0" t="n">
        <v>6803462.92244169</v>
      </c>
      <c r="E46" s="0" t="n">
        <v>598920.440054197</v>
      </c>
      <c r="F46" s="0" t="n">
        <v>0</v>
      </c>
      <c r="G46" s="0" t="n">
        <v>0.143850419788859</v>
      </c>
      <c r="H46" s="0" t="n">
        <v>0</v>
      </c>
      <c r="I46" s="0" t="n">
        <v>1758697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3877143.23106428</v>
      </c>
      <c r="D47" s="0" t="n">
        <v>6675584.24581215</v>
      </c>
      <c r="E47" s="0" t="n">
        <v>440115.876937492</v>
      </c>
      <c r="F47" s="0" t="n">
        <v>0</v>
      </c>
      <c r="G47" s="0" t="n">
        <v>0.145051523788643</v>
      </c>
      <c r="H47" s="0" t="n">
        <v>0</v>
      </c>
      <c r="I47" s="0" t="n">
        <v>1727933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3878714.95244964</v>
      </c>
      <c r="D48" s="0" t="n">
        <v>6638030.53290394</v>
      </c>
      <c r="E48" s="0" t="n">
        <v>429088.949111667</v>
      </c>
      <c r="F48" s="0" t="n">
        <v>0</v>
      </c>
      <c r="G48" s="0" t="n">
        <v>0.146802997127418</v>
      </c>
      <c r="H48" s="0" t="n">
        <v>0</v>
      </c>
      <c r="I48" s="0" t="n">
        <v>1682232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3872929.8125722</v>
      </c>
      <c r="D49" s="0" t="n">
        <v>6710596.12964282</v>
      </c>
      <c r="E49" s="0" t="n">
        <v>423972.893254738</v>
      </c>
      <c r="F49" s="0" t="n">
        <v>0</v>
      </c>
      <c r="G49" s="0" t="n">
        <v>0.149108144568244</v>
      </c>
      <c r="H49" s="0" t="n">
        <v>0</v>
      </c>
      <c r="I49" s="0" t="n">
        <v>1653603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3784166.26848053</v>
      </c>
      <c r="D50" s="0" t="n">
        <v>6588610.63212372</v>
      </c>
      <c r="E50" s="0" t="n">
        <v>517210.68783153</v>
      </c>
      <c r="F50" s="0" t="n">
        <v>0</v>
      </c>
      <c r="G50" s="0" t="n">
        <v>0.144081386176947</v>
      </c>
      <c r="H50" s="0" t="n">
        <v>0</v>
      </c>
      <c r="I50" s="0" t="n">
        <v>1635071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3692385.08229211</v>
      </c>
      <c r="D51" s="0" t="n">
        <v>6432287.59907639</v>
      </c>
      <c r="E51" s="0" t="n">
        <v>411351.673868818</v>
      </c>
      <c r="F51" s="0" t="n">
        <v>0</v>
      </c>
      <c r="G51" s="0" t="n">
        <v>0.14192659268262</v>
      </c>
      <c r="H51" s="0" t="n">
        <v>0</v>
      </c>
      <c r="I51" s="0" t="n">
        <v>1614724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3640115.31243825</v>
      </c>
      <c r="D52" s="0" t="n">
        <v>6351195.60143806</v>
      </c>
      <c r="E52" s="0" t="n">
        <v>394431.060858627</v>
      </c>
      <c r="F52" s="0" t="n">
        <v>0</v>
      </c>
      <c r="G52" s="0" t="n">
        <v>0.143471176655056</v>
      </c>
      <c r="H52" s="0" t="n">
        <v>0</v>
      </c>
      <c r="I52" s="0" t="n">
        <v>1578026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3597213.89090683</v>
      </c>
      <c r="D53" s="0" t="n">
        <v>6235431.18054761</v>
      </c>
      <c r="E53" s="0" t="n">
        <v>375953.495169071</v>
      </c>
      <c r="F53" s="0" t="n">
        <v>0</v>
      </c>
      <c r="G53" s="0" t="n">
        <v>0.141823710923082</v>
      </c>
      <c r="H53" s="0" t="n">
        <v>0</v>
      </c>
      <c r="I53" s="0" t="n">
        <v>1542219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3531132.01982721</v>
      </c>
      <c r="D54" s="0" t="n">
        <v>6139988.49276655</v>
      </c>
      <c r="E54" s="0" t="n">
        <v>459667.286225478</v>
      </c>
      <c r="F54" s="0" t="n">
        <v>0</v>
      </c>
      <c r="G54" s="0" t="n">
        <v>0.136000290881553</v>
      </c>
      <c r="H54" s="0" t="n">
        <v>0</v>
      </c>
      <c r="I54" s="0" t="n">
        <v>1518253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3431443.42299143</v>
      </c>
      <c r="D55" s="0" t="n">
        <v>6133507.43914084</v>
      </c>
      <c r="E55" s="0" t="n">
        <v>357556.925249581</v>
      </c>
      <c r="F55" s="0" t="n">
        <v>0</v>
      </c>
      <c r="G55" s="0" t="n">
        <v>0.139709047031035</v>
      </c>
      <c r="H55" s="0" t="n">
        <v>0</v>
      </c>
      <c r="I55" s="0" t="n">
        <v>1507553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3358806.48560741</v>
      </c>
      <c r="D56" s="0" t="n">
        <v>5983821.48042391</v>
      </c>
      <c r="E56" s="0" t="n">
        <v>360547.905754775</v>
      </c>
      <c r="F56" s="0" t="n">
        <v>0</v>
      </c>
      <c r="G56" s="0" t="n">
        <v>0.140701302891861</v>
      </c>
      <c r="H56" s="0" t="n">
        <v>0</v>
      </c>
      <c r="I56" s="0" t="n">
        <v>1458277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3342279.3835599</v>
      </c>
      <c r="D57" s="0" t="n">
        <v>5888771.41048267</v>
      </c>
      <c r="E57" s="0" t="n">
        <v>349636.719131381</v>
      </c>
      <c r="F57" s="0" t="n">
        <v>0</v>
      </c>
      <c r="G57" s="0" t="n">
        <v>0.142375202431647</v>
      </c>
      <c r="H57" s="0" t="n">
        <v>0</v>
      </c>
      <c r="I57" s="0" t="n">
        <v>1425041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3318959.81222071</v>
      </c>
      <c r="D58" s="0" t="n">
        <v>5842291.95824818</v>
      </c>
      <c r="E58" s="0" t="n">
        <v>432565.867785348</v>
      </c>
      <c r="F58" s="0" t="n">
        <v>0</v>
      </c>
      <c r="G58" s="0" t="n">
        <v>0.132700560482977</v>
      </c>
      <c r="H58" s="0" t="n">
        <v>0</v>
      </c>
      <c r="I58" s="0" t="n">
        <v>1419178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3261543.25816004</v>
      </c>
      <c r="D59" s="0" t="n">
        <v>5848102.75761984</v>
      </c>
      <c r="E59" s="0" t="n">
        <v>328310.536676509</v>
      </c>
      <c r="F59" s="0" t="n">
        <v>0</v>
      </c>
      <c r="G59" s="0" t="n">
        <v>0.124611871395949</v>
      </c>
      <c r="H59" s="0" t="n">
        <v>0</v>
      </c>
      <c r="I59" s="0" t="n">
        <v>1412125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3230574.84468085</v>
      </c>
      <c r="D60" s="0" t="n">
        <v>5940102.27590024</v>
      </c>
      <c r="E60" s="0" t="n">
        <v>296162.023072631</v>
      </c>
      <c r="F60" s="0" t="n">
        <v>0</v>
      </c>
      <c r="G60" s="0" t="n">
        <v>0.130575341135</v>
      </c>
      <c r="H60" s="0" t="n">
        <v>0</v>
      </c>
      <c r="I60" s="0" t="n">
        <v>1415652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3206959.81713086</v>
      </c>
      <c r="D61" s="0" t="n">
        <v>5904927.6067271</v>
      </c>
      <c r="E61" s="0" t="n">
        <v>296170.711544938</v>
      </c>
      <c r="F61" s="0" t="n">
        <v>0</v>
      </c>
      <c r="G61" s="0" t="n">
        <v>0.114618441482629</v>
      </c>
      <c r="H61" s="0" t="n">
        <v>0</v>
      </c>
      <c r="I61" s="0" t="n">
        <v>1397538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3160946.58876271</v>
      </c>
      <c r="D62" s="0" t="n">
        <v>5658239.10222879</v>
      </c>
      <c r="E62" s="0" t="n">
        <v>340587.65040248</v>
      </c>
      <c r="F62" s="0" t="n">
        <v>0</v>
      </c>
      <c r="G62" s="0" t="n">
        <v>0.115139911464701</v>
      </c>
      <c r="H62" s="0" t="n">
        <v>0</v>
      </c>
      <c r="I62" s="0" t="n">
        <v>1378870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3097046.25809256</v>
      </c>
      <c r="D63" s="0" t="n">
        <v>5457913.62548385</v>
      </c>
      <c r="E63" s="0" t="n">
        <v>282972.976105545</v>
      </c>
      <c r="F63" s="0" t="n">
        <v>0</v>
      </c>
      <c r="G63" s="0" t="n">
        <v>0.09673302442315</v>
      </c>
      <c r="H63" s="0" t="n">
        <v>0</v>
      </c>
      <c r="I63" s="0" t="n">
        <v>1353878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3013056.67393633</v>
      </c>
      <c r="D64" s="0" t="n">
        <v>5371994.89751895</v>
      </c>
      <c r="E64" s="0" t="n">
        <v>279606.483713881</v>
      </c>
      <c r="F64" s="0" t="n">
        <v>0</v>
      </c>
      <c r="G64" s="0" t="n">
        <v>0.0944300173852547</v>
      </c>
      <c r="H64" s="0" t="n">
        <v>0</v>
      </c>
      <c r="I64" s="0" t="n">
        <v>1342694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2981456.24662445</v>
      </c>
      <c r="D65" s="0" t="n">
        <v>5142528.14109279</v>
      </c>
      <c r="E65" s="0" t="n">
        <v>251506.545924784</v>
      </c>
      <c r="F65" s="0" t="n">
        <v>0</v>
      </c>
      <c r="G65" s="0" t="n">
        <v>0.104886076144045</v>
      </c>
      <c r="H65" s="0" t="n">
        <v>0</v>
      </c>
      <c r="I65" s="0" t="n">
        <v>1319338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2936923.10169713</v>
      </c>
      <c r="D66" s="0" t="n">
        <v>5111222.93101568</v>
      </c>
      <c r="E66" s="0" t="n">
        <v>307903.451180643</v>
      </c>
      <c r="F66" s="0" t="n">
        <v>0</v>
      </c>
      <c r="G66" s="0" t="n">
        <v>0.0919057035363523</v>
      </c>
      <c r="H66" s="0" t="n">
        <v>0</v>
      </c>
      <c r="I66" s="0" t="n">
        <v>1314961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2870814.12435031</v>
      </c>
      <c r="D67" s="0" t="n">
        <v>4966632.29179024</v>
      </c>
      <c r="E67" s="0" t="n">
        <v>239862.083329874</v>
      </c>
      <c r="F67" s="0" t="n">
        <v>0</v>
      </c>
      <c r="G67" s="0" t="n">
        <v>0.0968723187892826</v>
      </c>
      <c r="H67" s="0" t="n">
        <v>0</v>
      </c>
      <c r="I67" s="0" t="n">
        <v>1281904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2805290.03972507</v>
      </c>
      <c r="D68" s="0" t="n">
        <v>4977806.41944546</v>
      </c>
      <c r="E68" s="0" t="n">
        <v>205525.174423106</v>
      </c>
      <c r="F68" s="0" t="n">
        <v>0</v>
      </c>
      <c r="G68" s="0" t="n">
        <v>0.092458728624682</v>
      </c>
      <c r="H68" s="0" t="n">
        <v>0</v>
      </c>
      <c r="I68" s="0" t="n">
        <v>1266431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2760604.71745793</v>
      </c>
      <c r="D69" s="0" t="n">
        <v>4927352.32391508</v>
      </c>
      <c r="E69" s="0" t="n">
        <v>194735.833961353</v>
      </c>
      <c r="F69" s="0" t="n">
        <v>0</v>
      </c>
      <c r="G69" s="0" t="n">
        <v>0.0858905177412142</v>
      </c>
      <c r="H69" s="0" t="n">
        <v>0</v>
      </c>
      <c r="I69" s="0" t="n">
        <v>1245983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2723774.13543771</v>
      </c>
      <c r="D70" s="0" t="n">
        <v>4997852.88639005</v>
      </c>
      <c r="E70" s="0" t="n">
        <v>220577.656209052</v>
      </c>
      <c r="F70" s="0" t="n">
        <v>0</v>
      </c>
      <c r="G70" s="0" t="n">
        <v>0.0859739625891842</v>
      </c>
      <c r="H70" s="0" t="n">
        <v>0</v>
      </c>
      <c r="I70" s="0" t="n">
        <v>1234120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2688432.85220198</v>
      </c>
      <c r="D71" s="0" t="n">
        <v>4866557.45693612</v>
      </c>
      <c r="E71" s="0" t="n">
        <v>165674.834882622</v>
      </c>
      <c r="F71" s="0" t="n">
        <v>0</v>
      </c>
      <c r="G71" s="0" t="n">
        <v>0.0777991087028736</v>
      </c>
      <c r="H71" s="0" t="n">
        <v>0</v>
      </c>
      <c r="I71" s="0" t="n">
        <v>1236735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2657224.67344532</v>
      </c>
      <c r="D72" s="0" t="n">
        <v>4805238.83974082</v>
      </c>
      <c r="E72" s="0" t="n">
        <v>133881.323053683</v>
      </c>
      <c r="F72" s="0" t="n">
        <v>0</v>
      </c>
      <c r="G72" s="0" t="n">
        <v>0.0779354275465249</v>
      </c>
      <c r="H72" s="0" t="n">
        <v>0</v>
      </c>
      <c r="I72" s="0" t="n">
        <v>1223505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2640069.02334998</v>
      </c>
      <c r="D73" s="0" t="n">
        <v>4776392.69848939</v>
      </c>
      <c r="E73" s="0" t="n">
        <v>138713.336942463</v>
      </c>
      <c r="F73" s="0" t="n">
        <v>0</v>
      </c>
      <c r="G73" s="0" t="n">
        <v>0.0684172354986957</v>
      </c>
      <c r="H73" s="0" t="n">
        <v>0</v>
      </c>
      <c r="I73" s="0" t="n">
        <v>1210506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2580754.74094647</v>
      </c>
      <c r="D74" s="0" t="n">
        <v>4687740.73838087</v>
      </c>
      <c r="E74" s="0" t="n">
        <v>171819.262077288</v>
      </c>
      <c r="F74" s="0" t="n">
        <v>0</v>
      </c>
      <c r="G74" s="0" t="n">
        <v>0.0654605214917362</v>
      </c>
      <c r="H74" s="0" t="n">
        <v>0</v>
      </c>
      <c r="I74" s="0" t="n">
        <v>1161005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2513252.63112718</v>
      </c>
      <c r="D75" s="0" t="n">
        <v>4593480.63579605</v>
      </c>
      <c r="E75" s="0" t="n">
        <v>128246.090135385</v>
      </c>
      <c r="F75" s="0" t="n">
        <v>0</v>
      </c>
      <c r="G75" s="0" t="n">
        <v>0.0638625126353388</v>
      </c>
      <c r="H75" s="0" t="n">
        <v>0</v>
      </c>
      <c r="I75" s="0" t="n">
        <v>1133254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2487302.7965983</v>
      </c>
      <c r="D76" s="0" t="n">
        <v>4630887.27821836</v>
      </c>
      <c r="E76" s="0" t="n">
        <v>118296.235910261</v>
      </c>
      <c r="F76" s="0" t="n">
        <v>0</v>
      </c>
      <c r="G76" s="0" t="n">
        <v>0.0568116166768944</v>
      </c>
      <c r="H76" s="0" t="n">
        <v>0</v>
      </c>
      <c r="I76" s="0" t="n">
        <v>1118516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2475874.23935561</v>
      </c>
      <c r="D77" s="0" t="n">
        <v>4527110.41262856</v>
      </c>
      <c r="E77" s="0" t="n">
        <v>129125.356248233</v>
      </c>
      <c r="F77" s="0" t="n">
        <v>0</v>
      </c>
      <c r="G77" s="0" t="n">
        <v>0.0608855786465612</v>
      </c>
      <c r="H77" s="0" t="n">
        <v>0</v>
      </c>
      <c r="I77" s="0" t="n">
        <v>1090571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2466994.73487275</v>
      </c>
      <c r="D78" s="0" t="n">
        <v>4475948.67036083</v>
      </c>
      <c r="E78" s="0" t="n">
        <v>155229.074052562</v>
      </c>
      <c r="F78" s="0" t="n">
        <v>0</v>
      </c>
      <c r="G78" s="0" t="n">
        <v>0.052972972972973</v>
      </c>
      <c r="H78" s="0" t="n">
        <v>0</v>
      </c>
      <c r="I78" s="0" t="n">
        <v>1053136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2379675.39685925</v>
      </c>
      <c r="D79" s="0" t="n">
        <v>4515751.55877196</v>
      </c>
      <c r="E79" s="0" t="n">
        <v>136250.337736289</v>
      </c>
      <c r="F79" s="0" t="n">
        <v>0</v>
      </c>
      <c r="G79" s="0" t="n">
        <v>0.0301830455006946</v>
      </c>
      <c r="H79" s="0" t="n">
        <v>0</v>
      </c>
      <c r="I79" s="0" t="n">
        <v>1024193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2318533.84214131</v>
      </c>
      <c r="D80" s="0" t="n">
        <v>4467032.9565249</v>
      </c>
      <c r="E80" s="0" t="n">
        <v>125827.64428236</v>
      </c>
      <c r="F80" s="0" t="n">
        <v>0</v>
      </c>
      <c r="G80" s="0" t="n">
        <v>0.0324533960157096</v>
      </c>
      <c r="H80" s="0" t="n">
        <v>0</v>
      </c>
      <c r="I80" s="0" t="n">
        <v>993154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2278826.54364548</v>
      </c>
      <c r="D81" s="0" t="n">
        <v>4309839.10553737</v>
      </c>
      <c r="E81" s="0" t="n">
        <v>115534.287319825</v>
      </c>
      <c r="F81" s="0" t="n">
        <v>0</v>
      </c>
      <c r="G81" s="0" t="n">
        <v>0.0421452766277757</v>
      </c>
      <c r="H81" s="0" t="n">
        <v>0</v>
      </c>
      <c r="I81" s="0" t="n">
        <v>951639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2232488.51464476</v>
      </c>
      <c r="D82" s="0" t="n">
        <v>4149190.67796186</v>
      </c>
      <c r="E82" s="0" t="n">
        <v>133045.439828788</v>
      </c>
      <c r="F82" s="0" t="n">
        <v>0</v>
      </c>
      <c r="G82" s="0" t="n">
        <v>0.0471138979556777</v>
      </c>
      <c r="H82" s="0" t="n">
        <v>0</v>
      </c>
      <c r="I82" s="0" t="n">
        <v>907998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2184463.55253152</v>
      </c>
      <c r="D83" s="0" t="n">
        <v>4092808.92490195</v>
      </c>
      <c r="E83" s="0" t="n">
        <v>94766.4208355298</v>
      </c>
      <c r="F83" s="0" t="n">
        <v>0</v>
      </c>
      <c r="G83" s="0" t="n">
        <v>0.0407035198535611</v>
      </c>
      <c r="H83" s="0" t="n">
        <v>0</v>
      </c>
      <c r="I83" s="0" t="n">
        <v>887820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2157009.78767398</v>
      </c>
      <c r="D84" s="0" t="n">
        <v>3891164.5632763</v>
      </c>
      <c r="E84" s="0" t="n">
        <v>71216.6249254111</v>
      </c>
      <c r="F84" s="0" t="n">
        <v>0</v>
      </c>
      <c r="G84" s="0" t="n">
        <v>0.0404333062670702</v>
      </c>
      <c r="H84" s="0" t="n">
        <v>0</v>
      </c>
      <c r="I84" s="0" t="n">
        <v>856841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2150254.18162295</v>
      </c>
      <c r="D85" s="0" t="n">
        <v>3778236.7295091</v>
      </c>
      <c r="E85" s="0" t="n">
        <v>66807.2623040509</v>
      </c>
      <c r="F85" s="0" t="n">
        <v>0</v>
      </c>
      <c r="G85" s="0" t="n">
        <v>0.0350978759930858</v>
      </c>
      <c r="H85" s="0" t="n">
        <v>0</v>
      </c>
      <c r="I85" s="0" t="n">
        <v>827420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2119579.26222151</v>
      </c>
      <c r="D86" s="0" t="n">
        <v>3785299.80418032</v>
      </c>
      <c r="E86" s="0" t="n">
        <v>91105.4661391081</v>
      </c>
      <c r="F86" s="0" t="n">
        <v>0</v>
      </c>
      <c r="G86" s="0" t="n">
        <v>0.0299531172791149</v>
      </c>
      <c r="H86" s="0" t="n">
        <v>0</v>
      </c>
      <c r="I86" s="0" t="n">
        <v>802064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2111492.24812208</v>
      </c>
      <c r="D87" s="0" t="n">
        <v>3655938.4388932</v>
      </c>
      <c r="E87" s="0" t="n">
        <v>67732.3458006267</v>
      </c>
      <c r="F87" s="0" t="n">
        <v>0</v>
      </c>
      <c r="G87" s="0" t="n">
        <v>0.0253245394923033</v>
      </c>
      <c r="H87" s="0" t="n">
        <v>0</v>
      </c>
      <c r="I87" s="0" t="n">
        <v>775230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2083204.95267376</v>
      </c>
      <c r="D88" s="0" t="n">
        <v>3641997.3253458</v>
      </c>
      <c r="E88" s="0" t="n">
        <v>49374.2722921198</v>
      </c>
      <c r="F88" s="0" t="n">
        <v>0</v>
      </c>
      <c r="G88" s="0" t="n">
        <v>0.0293008011928005</v>
      </c>
      <c r="H88" s="0" t="n">
        <v>0</v>
      </c>
      <c r="I88" s="0" t="n">
        <v>759258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2036783.46368474</v>
      </c>
      <c r="D89" s="0" t="n">
        <v>3510482.58832498</v>
      </c>
      <c r="E89" s="0" t="n">
        <v>46870.4497502151</v>
      </c>
      <c r="F89" s="0" t="n">
        <v>0</v>
      </c>
      <c r="G89" s="0" t="n">
        <v>0.0342342272234414</v>
      </c>
      <c r="H89" s="0" t="n">
        <v>0</v>
      </c>
      <c r="I89" s="0" t="n">
        <v>732715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2011849.50379056</v>
      </c>
      <c r="D90" s="0" t="n">
        <v>3479596.96567933</v>
      </c>
      <c r="E90" s="0" t="n">
        <v>53614.2403075572</v>
      </c>
      <c r="F90" s="0" t="n">
        <v>0</v>
      </c>
      <c r="G90" s="0" t="n">
        <v>0.0309758285848884</v>
      </c>
      <c r="H90" s="0" t="n">
        <v>0</v>
      </c>
      <c r="I90" s="0" t="n">
        <v>718060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1988670.97210015</v>
      </c>
      <c r="D91" s="0" t="n">
        <v>3268807.02886405</v>
      </c>
      <c r="E91" s="0" t="n">
        <v>43358.8255779867</v>
      </c>
      <c r="F91" s="0" t="n">
        <v>0</v>
      </c>
      <c r="G91" s="0" t="n">
        <v>0.0306663469843147</v>
      </c>
      <c r="H91" s="0" t="n">
        <v>0</v>
      </c>
      <c r="I91" s="0" t="n">
        <v>691178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1990247.3864808</v>
      </c>
      <c r="D92" s="0" t="n">
        <v>3188155.87672948</v>
      </c>
      <c r="E92" s="0" t="n">
        <v>40675.8359672382</v>
      </c>
      <c r="F92" s="0" t="n">
        <v>0</v>
      </c>
      <c r="G92" s="0" t="n">
        <v>0.0208966994138391</v>
      </c>
      <c r="H92" s="0" t="n">
        <v>0</v>
      </c>
      <c r="I92" s="0" t="n">
        <v>665621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1951067.73269512</v>
      </c>
      <c r="D93" s="0" t="n">
        <v>3010832.91790154</v>
      </c>
      <c r="E93" s="0" t="n">
        <v>30988.6739331768</v>
      </c>
      <c r="F93" s="0" t="n">
        <v>0</v>
      </c>
      <c r="G93" s="0" t="n">
        <v>0.0300684646409554</v>
      </c>
      <c r="H93" s="0" t="n">
        <v>0</v>
      </c>
      <c r="I93" s="0" t="n">
        <v>641539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1881326.81058759</v>
      </c>
      <c r="D94" s="0" t="n">
        <v>3054695.37377332</v>
      </c>
      <c r="E94" s="0" t="n">
        <v>34918.643367487</v>
      </c>
      <c r="F94" s="0" t="n">
        <v>0</v>
      </c>
      <c r="G94" s="0" t="n">
        <v>0.0216383238857397</v>
      </c>
      <c r="H94" s="0" t="n">
        <v>0</v>
      </c>
      <c r="I94" s="0" t="n">
        <v>618348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1829704.90575512</v>
      </c>
      <c r="D95" s="0" t="n">
        <v>2848254.93371837</v>
      </c>
      <c r="E95" s="0" t="n">
        <v>25652.4770655168</v>
      </c>
      <c r="F95" s="0" t="n">
        <v>0</v>
      </c>
      <c r="G95" s="0" t="n">
        <v>0.0222019890741</v>
      </c>
      <c r="H95" s="0" t="n">
        <v>0</v>
      </c>
      <c r="I95" s="0" t="n">
        <v>596749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1820424.96130401</v>
      </c>
      <c r="D96" s="0" t="n">
        <v>2858157.39137452</v>
      </c>
      <c r="E96" s="0" t="n">
        <v>28817.6149259207</v>
      </c>
      <c r="F96" s="0" t="n">
        <v>0</v>
      </c>
      <c r="G96" s="0" t="n">
        <v>0.0233160944607141</v>
      </c>
      <c r="H96" s="0" t="n">
        <v>0</v>
      </c>
      <c r="I96" s="0" t="n">
        <v>580234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1822018.80155983</v>
      </c>
      <c r="D97" s="0" t="n">
        <v>2745075.14412095</v>
      </c>
      <c r="E97" s="0" t="n">
        <v>29865.2739304752</v>
      </c>
      <c r="F97" s="0" t="n">
        <v>0</v>
      </c>
      <c r="G97" s="0" t="n">
        <v>0.0220228010086586</v>
      </c>
      <c r="H97" s="0" t="n">
        <v>0</v>
      </c>
      <c r="I97" s="0" t="n">
        <v>558899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1824275.18499127</v>
      </c>
      <c r="D98" s="0" t="n">
        <v>2744397.47179873</v>
      </c>
      <c r="E98" s="0" t="n">
        <v>37219.6376713665</v>
      </c>
      <c r="F98" s="0" t="n">
        <v>0</v>
      </c>
      <c r="G98" s="0" t="n">
        <v>0.0114021071755899</v>
      </c>
      <c r="H98" s="0" t="n">
        <v>0</v>
      </c>
      <c r="I98" s="0" t="n">
        <v>537760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1793349.13434114</v>
      </c>
      <c r="D99" s="0" t="n">
        <v>2689787.6392209</v>
      </c>
      <c r="E99" s="0" t="n">
        <v>23042.2902139665</v>
      </c>
      <c r="F99" s="0" t="n">
        <v>0</v>
      </c>
      <c r="G99" s="0" t="n">
        <v>0.0243815196233384</v>
      </c>
      <c r="H99" s="0" t="n">
        <v>0</v>
      </c>
      <c r="I99" s="0" t="n">
        <v>513889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1750537.94124416</v>
      </c>
      <c r="D100" s="0" t="n">
        <v>2551470.23336196</v>
      </c>
      <c r="E100" s="0" t="n">
        <v>34832.9726628068</v>
      </c>
      <c r="F100" s="0" t="n">
        <v>0</v>
      </c>
      <c r="G100" s="0" t="n">
        <v>0.0208962038188362</v>
      </c>
      <c r="H100" s="0" t="n">
        <v>0</v>
      </c>
      <c r="I100" s="0" t="n">
        <v>491380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1738744.86092159</v>
      </c>
      <c r="D101" s="0" t="n">
        <v>2482561.63859973</v>
      </c>
      <c r="E101" s="0" t="n">
        <v>18751.2508922349</v>
      </c>
      <c r="F101" s="0" t="n">
        <v>0</v>
      </c>
      <c r="G101" s="0" t="n">
        <v>0.0211798411065386</v>
      </c>
      <c r="H101" s="0" t="n">
        <v>0</v>
      </c>
      <c r="I101" s="0" t="n">
        <v>470298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1680218.44116462</v>
      </c>
      <c r="D102" s="0" t="n">
        <v>2402046.18833641</v>
      </c>
      <c r="E102" s="0" t="n">
        <v>34419.3095521706</v>
      </c>
      <c r="F102" s="0" t="n">
        <v>0</v>
      </c>
      <c r="G102" s="0" t="n">
        <v>0.0215310737825654</v>
      </c>
      <c r="H102" s="0" t="n">
        <v>0</v>
      </c>
      <c r="I102" s="0" t="n">
        <v>436825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1657017.49975758</v>
      </c>
      <c r="D103" s="0" t="n">
        <v>2306000.80576851</v>
      </c>
      <c r="E103" s="0" t="n">
        <v>29899.3743530503</v>
      </c>
      <c r="F103" s="0" t="n">
        <v>0</v>
      </c>
      <c r="G103" s="0" t="n">
        <v>0.0173526812616841</v>
      </c>
      <c r="H103" s="0" t="n">
        <v>0</v>
      </c>
      <c r="I103" s="0" t="n">
        <v>418272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1625201.57569715</v>
      </c>
      <c r="D104" s="0" t="n">
        <v>2124901.81940388</v>
      </c>
      <c r="E104" s="0" t="n">
        <v>29072.1063002095</v>
      </c>
      <c r="F104" s="0" t="n">
        <v>0</v>
      </c>
      <c r="G104" s="0" t="n">
        <v>0.0157751870331694</v>
      </c>
      <c r="H104" s="0" t="n">
        <v>0</v>
      </c>
      <c r="I104" s="0" t="n">
        <v>396019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1622794.9649875</v>
      </c>
      <c r="D105" s="0" t="n">
        <v>2122458.14412861</v>
      </c>
      <c r="E105" s="0" t="n">
        <v>34496.4516226867</v>
      </c>
      <c r="F105" s="0" t="n">
        <v>0</v>
      </c>
      <c r="G105" s="0" t="n">
        <v>0.0171272326278291</v>
      </c>
      <c r="H105" s="0" t="n">
        <v>0</v>
      </c>
      <c r="I105" s="0" t="n">
        <v>386264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6848810.02117782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6470046.76214365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6765644.6698401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6334567.40727371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6610475.26838026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5868602.710844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5658743.51078749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5134677.28209065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4506903.71582604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4356703.60582768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4262033.10244415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4305344.11841085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4139867.09398235</v>
      </c>
      <c r="D21" s="0" t="n">
        <v>11958961.7607334</v>
      </c>
      <c r="E21" s="0" t="n">
        <v>824883.644943441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4637733.11390906</v>
      </c>
      <c r="D22" s="0" t="n">
        <v>11935306.1550978</v>
      </c>
      <c r="E22" s="0" t="n">
        <v>976643.441170889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666530.16307</v>
      </c>
      <c r="C23" s="0" t="n">
        <v>4251311.36524148</v>
      </c>
      <c r="D23" s="0" t="n">
        <v>10006342.6395371</v>
      </c>
      <c r="E23" s="0" t="n">
        <v>656029.815137829</v>
      </c>
      <c r="F23" s="0" t="n">
        <v>0.361313149198172</v>
      </c>
      <c r="G23" s="0" t="n">
        <v>0</v>
      </c>
      <c r="H23" s="0" t="n">
        <v>1148616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903199.865633333</v>
      </c>
      <c r="C24" s="0" t="n">
        <v>4189499.70951459</v>
      </c>
      <c r="D24" s="0" t="n">
        <v>10025155.2681107</v>
      </c>
      <c r="E24" s="0" t="n">
        <v>651829.959613758</v>
      </c>
      <c r="F24" s="0" t="n">
        <v>0.352726929254199</v>
      </c>
      <c r="G24" s="0" t="n">
        <v>0</v>
      </c>
      <c r="H24" s="0" t="n">
        <v>1082861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273610.266173333</v>
      </c>
      <c r="C25" s="0" t="n">
        <v>4011645.60357561</v>
      </c>
      <c r="D25" s="0" t="n">
        <v>10025782.5008197</v>
      </c>
      <c r="E25" s="0" t="n">
        <v>635463.652808661</v>
      </c>
      <c r="F25" s="0" t="n">
        <v>0.345732172429094</v>
      </c>
      <c r="G25" s="0" t="n">
        <v>0</v>
      </c>
      <c r="H25" s="0" t="n">
        <v>1013175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3803007.80244798</v>
      </c>
      <c r="D26" s="0" t="n">
        <v>10150424.8845605</v>
      </c>
      <c r="E26" s="0" t="n">
        <v>746471.899358945</v>
      </c>
      <c r="F26" s="0" t="n">
        <v>0</v>
      </c>
      <c r="G26" s="0" t="n">
        <v>0.133384547678671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3829094.81643994</v>
      </c>
      <c r="D27" s="0" t="n">
        <v>10028026.1623074</v>
      </c>
      <c r="E27" s="0" t="n">
        <v>592979.895384901</v>
      </c>
      <c r="F27" s="0" t="n">
        <v>0</v>
      </c>
      <c r="G27" s="0" t="n">
        <v>0.128730237757508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3876518.76698265</v>
      </c>
      <c r="D28" s="0" t="n">
        <v>10050892.9081102</v>
      </c>
      <c r="E28" s="0" t="n">
        <v>607595.059552234</v>
      </c>
      <c r="F28" s="0" t="n">
        <v>0</v>
      </c>
      <c r="G28" s="0" t="n">
        <v>0.125999808838201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3927205.12873665</v>
      </c>
      <c r="D29" s="0" t="n">
        <v>9808916.30606564</v>
      </c>
      <c r="E29" s="0" t="n">
        <v>613146.661498242</v>
      </c>
      <c r="F29" s="0" t="n">
        <v>0</v>
      </c>
      <c r="G29" s="0" t="n">
        <v>0.128753687358826</v>
      </c>
      <c r="H29" s="0" t="n">
        <v>0</v>
      </c>
      <c r="I29" s="0" t="n">
        <v>2654885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3929512.52803621</v>
      </c>
      <c r="D30" s="0" t="n">
        <v>9538345.75331682</v>
      </c>
      <c r="E30" s="0" t="n">
        <v>794802.874876638</v>
      </c>
      <c r="F30" s="0" t="n">
        <v>0</v>
      </c>
      <c r="G30" s="0" t="n">
        <v>0.132687777131541</v>
      </c>
      <c r="H30" s="0" t="n">
        <v>0</v>
      </c>
      <c r="I30" s="0" t="n">
        <v>2598522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3946718.96855142</v>
      </c>
      <c r="D31" s="0" t="n">
        <v>9496691.94226629</v>
      </c>
      <c r="E31" s="0" t="n">
        <v>596241.808423069</v>
      </c>
      <c r="F31" s="0" t="n">
        <v>0</v>
      </c>
      <c r="G31" s="0" t="n">
        <v>0.137712749083941</v>
      </c>
      <c r="H31" s="0" t="n">
        <v>0</v>
      </c>
      <c r="I31" s="0" t="n">
        <v>2543222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3912564.60760007</v>
      </c>
      <c r="D32" s="0" t="n">
        <v>9140986.20278782</v>
      </c>
      <c r="E32" s="0" t="n">
        <v>587710.836854433</v>
      </c>
      <c r="F32" s="0" t="n">
        <v>0</v>
      </c>
      <c r="G32" s="0" t="n">
        <v>0.139315616901283</v>
      </c>
      <c r="H32" s="0" t="n">
        <v>0</v>
      </c>
      <c r="I32" s="0" t="n">
        <v>2485233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3902964.70016536</v>
      </c>
      <c r="D33" s="0" t="n">
        <v>8993364.61427355</v>
      </c>
      <c r="E33" s="0" t="n">
        <v>570858.25105256</v>
      </c>
      <c r="F33" s="0" t="n">
        <v>0</v>
      </c>
      <c r="G33" s="0" t="n">
        <v>0.14054563966662</v>
      </c>
      <c r="H33" s="0" t="n">
        <v>0</v>
      </c>
      <c r="I33" s="0" t="n">
        <v>2442008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3933808.75169397</v>
      </c>
      <c r="D34" s="0" t="n">
        <v>8797916.44840744</v>
      </c>
      <c r="E34" s="0" t="n">
        <v>737964.627336982</v>
      </c>
      <c r="F34" s="0" t="n">
        <v>0</v>
      </c>
      <c r="G34" s="0" t="n">
        <v>0.143483561210274</v>
      </c>
      <c r="H34" s="0" t="n">
        <v>0</v>
      </c>
      <c r="I34" s="0" t="n">
        <v>2390215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3911014.54110036</v>
      </c>
      <c r="D35" s="0" t="n">
        <v>8521451.21271395</v>
      </c>
      <c r="E35" s="0" t="n">
        <v>585607.467709809</v>
      </c>
      <c r="F35" s="0" t="n">
        <v>0</v>
      </c>
      <c r="G35" s="0" t="n">
        <v>0.143442965210553</v>
      </c>
      <c r="H35" s="0" t="n">
        <v>0</v>
      </c>
      <c r="I35" s="0" t="n">
        <v>2353949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3861268.6542158</v>
      </c>
      <c r="D36" s="0" t="n">
        <v>8340615.14091898</v>
      </c>
      <c r="E36" s="0" t="n">
        <v>549987.728360848</v>
      </c>
      <c r="F36" s="0" t="n">
        <v>0</v>
      </c>
      <c r="G36" s="0" t="n">
        <v>0.148515447023342</v>
      </c>
      <c r="H36" s="0" t="n">
        <v>0</v>
      </c>
      <c r="I36" s="0" t="n">
        <v>2281721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3872493.60642934</v>
      </c>
      <c r="D37" s="0" t="n">
        <v>8194610.58853091</v>
      </c>
      <c r="E37" s="0" t="n">
        <v>561935.699807157</v>
      </c>
      <c r="F37" s="0" t="n">
        <v>0</v>
      </c>
      <c r="G37" s="0" t="n">
        <v>0.143616994649637</v>
      </c>
      <c r="H37" s="0" t="n">
        <v>0</v>
      </c>
      <c r="I37" s="0" t="n">
        <v>2207874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3829660.98124563</v>
      </c>
      <c r="D38" s="0" t="n">
        <v>7895913.24299563</v>
      </c>
      <c r="E38" s="0" t="n">
        <v>713663.302066094</v>
      </c>
      <c r="F38" s="0" t="n">
        <v>0</v>
      </c>
      <c r="G38" s="0" t="n">
        <v>0.143534468987889</v>
      </c>
      <c r="H38" s="0" t="n">
        <v>0</v>
      </c>
      <c r="I38" s="0" t="n">
        <v>2165313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3807713.74434382</v>
      </c>
      <c r="D39" s="0" t="n">
        <v>7654824.56760457</v>
      </c>
      <c r="E39" s="0" t="n">
        <v>535879.392041688</v>
      </c>
      <c r="F39" s="0" t="n">
        <v>0</v>
      </c>
      <c r="G39" s="0" t="n">
        <v>0.143201787872104</v>
      </c>
      <c r="H39" s="0" t="n">
        <v>0</v>
      </c>
      <c r="I39" s="0" t="n">
        <v>2109073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3743885.60892333</v>
      </c>
      <c r="D40" s="0" t="n">
        <v>7456738.72395343</v>
      </c>
      <c r="E40" s="0" t="n">
        <v>548079.237104367</v>
      </c>
      <c r="F40" s="0" t="n">
        <v>0</v>
      </c>
      <c r="G40" s="0" t="n">
        <v>0.14392754314813</v>
      </c>
      <c r="H40" s="0" t="n">
        <v>0</v>
      </c>
      <c r="I40" s="0" t="n">
        <v>2072195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3715370.50541447</v>
      </c>
      <c r="D41" s="0" t="n">
        <v>7303511.10435264</v>
      </c>
      <c r="E41" s="0" t="n">
        <v>523057.909475471</v>
      </c>
      <c r="F41" s="0" t="n">
        <v>0</v>
      </c>
      <c r="G41" s="0" t="n">
        <v>0.140321254139753</v>
      </c>
      <c r="H41" s="0" t="n">
        <v>0</v>
      </c>
      <c r="I41" s="0" t="n">
        <v>2015804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3715452.66843388</v>
      </c>
      <c r="D42" s="0" t="n">
        <v>7141133.37571631</v>
      </c>
      <c r="E42" s="0" t="n">
        <v>620303.111613856</v>
      </c>
      <c r="F42" s="0" t="n">
        <v>0</v>
      </c>
      <c r="G42" s="0" t="n">
        <v>0.147239095319058</v>
      </c>
      <c r="H42" s="0" t="n">
        <v>0</v>
      </c>
      <c r="I42" s="0" t="n">
        <v>1979591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3691423.91769737</v>
      </c>
      <c r="D43" s="0" t="n">
        <v>6976882.21367039</v>
      </c>
      <c r="E43" s="0" t="n">
        <v>494077.152654063</v>
      </c>
      <c r="F43" s="0" t="n">
        <v>0</v>
      </c>
      <c r="G43" s="0" t="n">
        <v>0.147097529249538</v>
      </c>
      <c r="H43" s="0" t="n">
        <v>0</v>
      </c>
      <c r="I43" s="0" t="n">
        <v>1944320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3718200.75952692</v>
      </c>
      <c r="D44" s="0" t="n">
        <v>6729712.42305439</v>
      </c>
      <c r="E44" s="0" t="n">
        <v>485659.717974567</v>
      </c>
      <c r="F44" s="0" t="n">
        <v>0</v>
      </c>
      <c r="G44" s="0" t="n">
        <v>0.150128889877972</v>
      </c>
      <c r="H44" s="0" t="n">
        <v>0</v>
      </c>
      <c r="I44" s="0" t="n">
        <v>1913145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3669146.23616092</v>
      </c>
      <c r="D45" s="0" t="n">
        <v>6539544.3151408</v>
      </c>
      <c r="E45" s="0" t="n">
        <v>472233.687426947</v>
      </c>
      <c r="F45" s="0" t="n">
        <v>0</v>
      </c>
      <c r="G45" s="0" t="n">
        <v>0.148186715954226</v>
      </c>
      <c r="H45" s="0" t="n">
        <v>0</v>
      </c>
      <c r="I45" s="0" t="n">
        <v>1877124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3587521.45370261</v>
      </c>
      <c r="D46" s="0" t="n">
        <v>6444217.47454387</v>
      </c>
      <c r="E46" s="0" t="n">
        <v>616584.121503824</v>
      </c>
      <c r="F46" s="0" t="n">
        <v>0</v>
      </c>
      <c r="G46" s="0" t="n">
        <v>0.147119055336587</v>
      </c>
      <c r="H46" s="0" t="n">
        <v>0</v>
      </c>
      <c r="I46" s="0" t="n">
        <v>1846223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3552581.05265697</v>
      </c>
      <c r="D47" s="0" t="n">
        <v>6530987.68862002</v>
      </c>
      <c r="E47" s="0" t="n">
        <v>470540.806147996</v>
      </c>
      <c r="F47" s="0" t="n">
        <v>0</v>
      </c>
      <c r="G47" s="0" t="n">
        <v>0.15012651248077</v>
      </c>
      <c r="H47" s="0" t="n">
        <v>0</v>
      </c>
      <c r="I47" s="0" t="n">
        <v>1819883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3477515.46107229</v>
      </c>
      <c r="D48" s="0" t="n">
        <v>6420742.95163622</v>
      </c>
      <c r="E48" s="0" t="n">
        <v>450709.555846405</v>
      </c>
      <c r="F48" s="0" t="n">
        <v>0</v>
      </c>
      <c r="G48" s="0" t="n">
        <v>0.145047681784197</v>
      </c>
      <c r="H48" s="0" t="n">
        <v>0</v>
      </c>
      <c r="I48" s="0" t="n">
        <v>1760490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3484365.48441389</v>
      </c>
      <c r="D49" s="0" t="n">
        <v>6260467.10759584</v>
      </c>
      <c r="E49" s="0" t="n">
        <v>458221.95056013</v>
      </c>
      <c r="F49" s="0" t="n">
        <v>0</v>
      </c>
      <c r="G49" s="0" t="n">
        <v>0.150490222356397</v>
      </c>
      <c r="H49" s="0" t="n">
        <v>0</v>
      </c>
      <c r="I49" s="0" t="n">
        <v>1727993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3441480.95247927</v>
      </c>
      <c r="D50" s="0" t="n">
        <v>6226854.56369692</v>
      </c>
      <c r="E50" s="0" t="n">
        <v>564704.099553812</v>
      </c>
      <c r="F50" s="0" t="n">
        <v>0</v>
      </c>
      <c r="G50" s="0" t="n">
        <v>0.148188698267181</v>
      </c>
      <c r="H50" s="0" t="n">
        <v>0</v>
      </c>
      <c r="I50" s="0" t="n">
        <v>1698797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3403345.07275677</v>
      </c>
      <c r="D51" s="0" t="n">
        <v>6216024.22196579</v>
      </c>
      <c r="E51" s="0" t="n">
        <v>426551.488318281</v>
      </c>
      <c r="F51" s="0" t="n">
        <v>0</v>
      </c>
      <c r="G51" s="0" t="n">
        <v>0.144146658405342</v>
      </c>
      <c r="H51" s="0" t="n">
        <v>0</v>
      </c>
      <c r="I51" s="0" t="n">
        <v>1663889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3375882.34707817</v>
      </c>
      <c r="D52" s="0" t="n">
        <v>6322058.06593721</v>
      </c>
      <c r="E52" s="0" t="n">
        <v>394728.120521909</v>
      </c>
      <c r="F52" s="0" t="n">
        <v>0</v>
      </c>
      <c r="G52" s="0" t="n">
        <v>0.135093577927186</v>
      </c>
      <c r="H52" s="0" t="n">
        <v>0</v>
      </c>
      <c r="I52" s="0" t="n">
        <v>1643043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3327980.05283256</v>
      </c>
      <c r="D53" s="0" t="n">
        <v>6112010.0113954</v>
      </c>
      <c r="E53" s="0" t="n">
        <v>386013.833664001</v>
      </c>
      <c r="F53" s="0" t="n">
        <v>0</v>
      </c>
      <c r="G53" s="0" t="n">
        <v>0.145302720035343</v>
      </c>
      <c r="H53" s="0" t="n">
        <v>0</v>
      </c>
      <c r="I53" s="0" t="n">
        <v>1624476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3267229.71597312</v>
      </c>
      <c r="D54" s="0" t="n">
        <v>5985583.06643379</v>
      </c>
      <c r="E54" s="0" t="n">
        <v>440338.608486131</v>
      </c>
      <c r="F54" s="0" t="n">
        <v>0</v>
      </c>
      <c r="G54" s="0" t="n">
        <v>0.137494871850236</v>
      </c>
      <c r="H54" s="0" t="n">
        <v>0</v>
      </c>
      <c r="I54" s="0" t="n">
        <v>1588561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3217613.80696007</v>
      </c>
      <c r="D55" s="0" t="n">
        <v>5784498.65830396</v>
      </c>
      <c r="E55" s="0" t="n">
        <v>346513.165060769</v>
      </c>
      <c r="F55" s="0" t="n">
        <v>0</v>
      </c>
      <c r="G55" s="0" t="n">
        <v>0.134789876133571</v>
      </c>
      <c r="H55" s="0" t="n">
        <v>0</v>
      </c>
      <c r="I55" s="0" t="n">
        <v>1578941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3159166.52507421</v>
      </c>
      <c r="D56" s="0" t="n">
        <v>5664125.69916128</v>
      </c>
      <c r="E56" s="0" t="n">
        <v>327559.615507748</v>
      </c>
      <c r="F56" s="0" t="n">
        <v>0</v>
      </c>
      <c r="G56" s="0" t="n">
        <v>0.134072356893684</v>
      </c>
      <c r="H56" s="0" t="n">
        <v>0</v>
      </c>
      <c r="I56" s="0" t="n">
        <v>1560548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3154524.8245564</v>
      </c>
      <c r="D57" s="0" t="n">
        <v>5397122.07373692</v>
      </c>
      <c r="E57" s="0" t="n">
        <v>305873.144958991</v>
      </c>
      <c r="F57" s="0" t="n">
        <v>0</v>
      </c>
      <c r="G57" s="0" t="n">
        <v>0.135385689517952</v>
      </c>
      <c r="H57" s="0" t="n">
        <v>0</v>
      </c>
      <c r="I57" s="0" t="n">
        <v>1522633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3112172.1868242</v>
      </c>
      <c r="D58" s="0" t="n">
        <v>5353310.37350992</v>
      </c>
      <c r="E58" s="0" t="n">
        <v>356601.164530212</v>
      </c>
      <c r="F58" s="0" t="n">
        <v>0</v>
      </c>
      <c r="G58" s="0" t="n">
        <v>0.131156454816813</v>
      </c>
      <c r="H58" s="0" t="n">
        <v>0</v>
      </c>
      <c r="I58" s="0" t="n">
        <v>1505194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3055296.95399434</v>
      </c>
      <c r="D59" s="0" t="n">
        <v>5300056.12979166</v>
      </c>
      <c r="E59" s="0" t="n">
        <v>311433.384984127</v>
      </c>
      <c r="F59" s="0" t="n">
        <v>0</v>
      </c>
      <c r="G59" s="0" t="n">
        <v>0.130728316308467</v>
      </c>
      <c r="H59" s="0" t="n">
        <v>0</v>
      </c>
      <c r="I59" s="0" t="n">
        <v>1486460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3007005.38565872</v>
      </c>
      <c r="D60" s="0" t="n">
        <v>4994170.47461685</v>
      </c>
      <c r="E60" s="0" t="n">
        <v>322336.108567508</v>
      </c>
      <c r="F60" s="0" t="n">
        <v>0</v>
      </c>
      <c r="G60" s="0" t="n">
        <v>0.121757016010733</v>
      </c>
      <c r="H60" s="0" t="n">
        <v>0</v>
      </c>
      <c r="I60" s="0" t="n">
        <v>1463043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2941492.61712157</v>
      </c>
      <c r="D61" s="0" t="n">
        <v>4938081.46757025</v>
      </c>
      <c r="E61" s="0" t="n">
        <v>303835.316128011</v>
      </c>
      <c r="F61" s="0" t="n">
        <v>0</v>
      </c>
      <c r="G61" s="0" t="n">
        <v>0.116871131231042</v>
      </c>
      <c r="H61" s="0" t="n">
        <v>0</v>
      </c>
      <c r="I61" s="0" t="n">
        <v>1438212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2889449.92496402</v>
      </c>
      <c r="D62" s="0" t="n">
        <v>4946024.19899645</v>
      </c>
      <c r="E62" s="0" t="n">
        <v>370101.612499043</v>
      </c>
      <c r="F62" s="0" t="n">
        <v>0</v>
      </c>
      <c r="G62" s="0" t="n">
        <v>0.107827464576511</v>
      </c>
      <c r="H62" s="0" t="n">
        <v>0</v>
      </c>
      <c r="I62" s="0" t="n">
        <v>1430591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2808193.16270482</v>
      </c>
      <c r="D63" s="0" t="n">
        <v>4907235.12070253</v>
      </c>
      <c r="E63" s="0" t="n">
        <v>261307.236697134</v>
      </c>
      <c r="F63" s="0" t="n">
        <v>0</v>
      </c>
      <c r="G63" s="0" t="n">
        <v>0.106774762700444</v>
      </c>
      <c r="H63" s="0" t="n">
        <v>0</v>
      </c>
      <c r="I63" s="0" t="n">
        <v>1424103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2779788.11944622</v>
      </c>
      <c r="D64" s="0" t="n">
        <v>4700283.09076342</v>
      </c>
      <c r="E64" s="0" t="n">
        <v>265277.690713731</v>
      </c>
      <c r="F64" s="0" t="n">
        <v>0</v>
      </c>
      <c r="G64" s="0" t="n">
        <v>0.111226974859296</v>
      </c>
      <c r="H64" s="0" t="n">
        <v>0</v>
      </c>
      <c r="I64" s="0" t="n">
        <v>1410102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2752303.99189683</v>
      </c>
      <c r="D65" s="0" t="n">
        <v>4674289.46846168</v>
      </c>
      <c r="E65" s="0" t="n">
        <v>247787.046191531</v>
      </c>
      <c r="F65" s="0" t="n">
        <v>0</v>
      </c>
      <c r="G65" s="0" t="n">
        <v>0.109969281987144</v>
      </c>
      <c r="H65" s="0" t="n">
        <v>0</v>
      </c>
      <c r="I65" s="0" t="n">
        <v>1389298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2721991.41079574</v>
      </c>
      <c r="D66" s="0" t="n">
        <v>4670419.13435068</v>
      </c>
      <c r="E66" s="0" t="n">
        <v>297805.502548909</v>
      </c>
      <c r="F66" s="0" t="n">
        <v>0</v>
      </c>
      <c r="G66" s="0" t="n">
        <v>0.101965521870026</v>
      </c>
      <c r="H66" s="0" t="n">
        <v>0</v>
      </c>
      <c r="I66" s="0" t="n">
        <v>1376511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2671573.68953598</v>
      </c>
      <c r="D67" s="0" t="n">
        <v>4759269.87293418</v>
      </c>
      <c r="E67" s="0" t="n">
        <v>221540.610054883</v>
      </c>
      <c r="F67" s="0" t="n">
        <v>0</v>
      </c>
      <c r="G67" s="0" t="n">
        <v>0.0872603638644624</v>
      </c>
      <c r="H67" s="0" t="n">
        <v>0</v>
      </c>
      <c r="I67" s="0" t="n">
        <v>1365079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2618635.78946033</v>
      </c>
      <c r="D68" s="0" t="n">
        <v>4692897.77444998</v>
      </c>
      <c r="E68" s="0" t="n">
        <v>197938.896839244</v>
      </c>
      <c r="F68" s="0" t="n">
        <v>0</v>
      </c>
      <c r="G68" s="0" t="n">
        <v>0.0883863117676944</v>
      </c>
      <c r="H68" s="0" t="n">
        <v>0</v>
      </c>
      <c r="I68" s="0" t="n">
        <v>1350440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2604491.16758429</v>
      </c>
      <c r="D69" s="0" t="n">
        <v>4480302.45102173</v>
      </c>
      <c r="E69" s="0" t="n">
        <v>180341.239354168</v>
      </c>
      <c r="F69" s="0" t="n">
        <v>0</v>
      </c>
      <c r="G69" s="0" t="n">
        <v>0.0998616800208614</v>
      </c>
      <c r="H69" s="0" t="n">
        <v>0</v>
      </c>
      <c r="I69" s="0" t="n">
        <v>1336496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2568236.79658602</v>
      </c>
      <c r="D70" s="0" t="n">
        <v>4247647.89756572</v>
      </c>
      <c r="E70" s="0" t="n">
        <v>209512.014111622</v>
      </c>
      <c r="F70" s="0" t="n">
        <v>0</v>
      </c>
      <c r="G70" s="0" t="n">
        <v>0.091852947713047</v>
      </c>
      <c r="H70" s="0" t="n">
        <v>0</v>
      </c>
      <c r="I70" s="0" t="n">
        <v>1308860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2514836.74110221</v>
      </c>
      <c r="D71" s="0" t="n">
        <v>4205569.91098017</v>
      </c>
      <c r="E71" s="0" t="n">
        <v>148040.868442009</v>
      </c>
      <c r="F71" s="0" t="n">
        <v>0</v>
      </c>
      <c r="G71" s="0" t="n">
        <v>0.0850094944584409</v>
      </c>
      <c r="H71" s="0" t="n">
        <v>0</v>
      </c>
      <c r="I71" s="0" t="n">
        <v>1288140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2482082.0364566</v>
      </c>
      <c r="D72" s="0" t="n">
        <v>4036461.45662932</v>
      </c>
      <c r="E72" s="0" t="n">
        <v>126150.37367111</v>
      </c>
      <c r="F72" s="0" t="n">
        <v>0</v>
      </c>
      <c r="G72" s="0" t="n">
        <v>0.081813787760344</v>
      </c>
      <c r="H72" s="0" t="n">
        <v>0</v>
      </c>
      <c r="I72" s="0" t="n">
        <v>1262306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2431830.23233098</v>
      </c>
      <c r="D73" s="0" t="n">
        <v>3953928.12626157</v>
      </c>
      <c r="E73" s="0" t="n">
        <v>108758.418580035</v>
      </c>
      <c r="F73" s="0" t="n">
        <v>0</v>
      </c>
      <c r="G73" s="0" t="n">
        <v>0.0823867481358852</v>
      </c>
      <c r="H73" s="0" t="n">
        <v>0</v>
      </c>
      <c r="I73" s="0" t="n">
        <v>1237948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2369782.32451033</v>
      </c>
      <c r="D74" s="0" t="n">
        <v>3896402.38108765</v>
      </c>
      <c r="E74" s="0" t="n">
        <v>167625.681026638</v>
      </c>
      <c r="F74" s="0" t="n">
        <v>0</v>
      </c>
      <c r="G74" s="0" t="n">
        <v>0.0767587805018844</v>
      </c>
      <c r="H74" s="0" t="n">
        <v>0</v>
      </c>
      <c r="I74" s="0" t="n">
        <v>1214503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2326459.47829024</v>
      </c>
      <c r="D75" s="0" t="n">
        <v>3850726.02840672</v>
      </c>
      <c r="E75" s="0" t="n">
        <v>135103.513623653</v>
      </c>
      <c r="F75" s="0" t="n">
        <v>0</v>
      </c>
      <c r="G75" s="0" t="n">
        <v>0.0708715774644457</v>
      </c>
      <c r="H75" s="0" t="n">
        <v>0</v>
      </c>
      <c r="I75" s="0" t="n">
        <v>1175325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2301284.06327008</v>
      </c>
      <c r="D76" s="0" t="n">
        <v>3744247.58853373</v>
      </c>
      <c r="E76" s="0" t="n">
        <v>120324.612929137</v>
      </c>
      <c r="F76" s="0" t="n">
        <v>0</v>
      </c>
      <c r="G76" s="0" t="n">
        <v>0.0714972987101018</v>
      </c>
      <c r="H76" s="0" t="n">
        <v>0</v>
      </c>
      <c r="I76" s="0" t="n">
        <v>1126232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2261872.68689007</v>
      </c>
      <c r="D77" s="0" t="n">
        <v>3761238.019681</v>
      </c>
      <c r="E77" s="0" t="n">
        <v>98680.1813756014</v>
      </c>
      <c r="F77" s="0" t="n">
        <v>0</v>
      </c>
      <c r="G77" s="0" t="n">
        <v>0.062899683435542</v>
      </c>
      <c r="H77" s="0" t="n">
        <v>0</v>
      </c>
      <c r="I77" s="0" t="n">
        <v>1087799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2221379.46096037</v>
      </c>
      <c r="D78" s="0" t="n">
        <v>3665188.33169368</v>
      </c>
      <c r="E78" s="0" t="n">
        <v>142118.873292995</v>
      </c>
      <c r="F78" s="0" t="n">
        <v>0</v>
      </c>
      <c r="G78" s="0" t="n">
        <v>0.0575116268379598</v>
      </c>
      <c r="H78" s="0" t="n">
        <v>0</v>
      </c>
      <c r="I78" s="0" t="n">
        <v>1061622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2148812.43865026</v>
      </c>
      <c r="D79" s="0" t="n">
        <v>3579976.27381146</v>
      </c>
      <c r="E79" s="0" t="n">
        <v>95684.9979548433</v>
      </c>
      <c r="F79" s="0" t="n">
        <v>0</v>
      </c>
      <c r="G79" s="0" t="n">
        <v>0.0472864029637224</v>
      </c>
      <c r="H79" s="0" t="n">
        <v>0</v>
      </c>
      <c r="I79" s="0" t="n">
        <v>1025827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2070644.69019527</v>
      </c>
      <c r="D80" s="0" t="n">
        <v>3550099.90868073</v>
      </c>
      <c r="E80" s="0" t="n">
        <v>81716.8315161677</v>
      </c>
      <c r="F80" s="0" t="n">
        <v>0</v>
      </c>
      <c r="G80" s="0" t="n">
        <v>0.0416868750098631</v>
      </c>
      <c r="H80" s="0" t="n">
        <v>0</v>
      </c>
      <c r="I80" s="0" t="n">
        <v>991372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2041366.96886432</v>
      </c>
      <c r="D81" s="0" t="n">
        <v>3390555.9469002</v>
      </c>
      <c r="E81" s="0" t="n">
        <v>83255.8880639343</v>
      </c>
      <c r="F81" s="0" t="n">
        <v>0</v>
      </c>
      <c r="G81" s="0" t="n">
        <v>0.0478728097073298</v>
      </c>
      <c r="H81" s="0" t="n">
        <v>0</v>
      </c>
      <c r="I81" s="0" t="n">
        <v>959141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2013483.49095249</v>
      </c>
      <c r="D82" s="0" t="n">
        <v>3302426.7036996</v>
      </c>
      <c r="E82" s="0" t="n">
        <v>102991.558224143</v>
      </c>
      <c r="F82" s="0" t="n">
        <v>0</v>
      </c>
      <c r="G82" s="0" t="n">
        <v>0.0441040945366813</v>
      </c>
      <c r="H82" s="0" t="n">
        <v>0</v>
      </c>
      <c r="I82" s="0" t="n">
        <v>931418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2013840.7239873</v>
      </c>
      <c r="D83" s="0" t="n">
        <v>3174073.13091732</v>
      </c>
      <c r="E83" s="0" t="n">
        <v>52318.2940867716</v>
      </c>
      <c r="F83" s="0" t="n">
        <v>0</v>
      </c>
      <c r="G83" s="0" t="n">
        <v>0.0423723146841655</v>
      </c>
      <c r="H83" s="0" t="n">
        <v>0</v>
      </c>
      <c r="I83" s="0" t="n">
        <v>889977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1979204.20889482</v>
      </c>
      <c r="D84" s="0" t="n">
        <v>3091117.16841589</v>
      </c>
      <c r="E84" s="0" t="n">
        <v>60833.3826109121</v>
      </c>
      <c r="F84" s="0" t="n">
        <v>0</v>
      </c>
      <c r="G84" s="0" t="n">
        <v>0.0380086297494873</v>
      </c>
      <c r="H84" s="0" t="n">
        <v>0</v>
      </c>
      <c r="I84" s="0" t="n">
        <v>859681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1955401.83638926</v>
      </c>
      <c r="D85" s="0" t="n">
        <v>2973233.94153249</v>
      </c>
      <c r="E85" s="0" t="n">
        <v>53048.1477191846</v>
      </c>
      <c r="F85" s="0" t="n">
        <v>0</v>
      </c>
      <c r="G85" s="0" t="n">
        <v>0.0435914280428977</v>
      </c>
      <c r="H85" s="0" t="n">
        <v>0</v>
      </c>
      <c r="I85" s="0" t="n">
        <v>821168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1924081.25550738</v>
      </c>
      <c r="D86" s="0" t="n">
        <v>2945796.89211335</v>
      </c>
      <c r="E86" s="0" t="n">
        <v>70479.7251569863</v>
      </c>
      <c r="F86" s="0" t="n">
        <v>0</v>
      </c>
      <c r="G86" s="0" t="n">
        <v>0.0437307865371319</v>
      </c>
      <c r="H86" s="0" t="n">
        <v>0</v>
      </c>
      <c r="I86" s="0" t="n">
        <v>788783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1884597.82062803</v>
      </c>
      <c r="D87" s="0" t="n">
        <v>2911036.30401204</v>
      </c>
      <c r="E87" s="0" t="n">
        <v>58573.2064478904</v>
      </c>
      <c r="F87" s="0" t="n">
        <v>0</v>
      </c>
      <c r="G87" s="0" t="n">
        <v>0.0434171361220984</v>
      </c>
      <c r="H87" s="0" t="n">
        <v>0</v>
      </c>
      <c r="I87" s="0" t="n">
        <v>771846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1845234.40545273</v>
      </c>
      <c r="D88" s="0" t="n">
        <v>2844100.20336339</v>
      </c>
      <c r="E88" s="0" t="n">
        <v>58275.7565555054</v>
      </c>
      <c r="F88" s="0" t="n">
        <v>0</v>
      </c>
      <c r="G88" s="0" t="n">
        <v>0.0429915485605942</v>
      </c>
      <c r="H88" s="0" t="n">
        <v>0</v>
      </c>
      <c r="I88" s="0" t="n">
        <v>749913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1826556.92985991</v>
      </c>
      <c r="D89" s="0" t="n">
        <v>2765614.80964483</v>
      </c>
      <c r="E89" s="0" t="n">
        <v>71143.7028275577</v>
      </c>
      <c r="F89" s="0" t="n">
        <v>0</v>
      </c>
      <c r="G89" s="0" t="n">
        <v>0.0251310964791231</v>
      </c>
      <c r="H89" s="0" t="n">
        <v>0</v>
      </c>
      <c r="I89" s="0" t="n">
        <v>723458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1792573.18804573</v>
      </c>
      <c r="D90" s="0" t="n">
        <v>2759309.31232168</v>
      </c>
      <c r="E90" s="0" t="n">
        <v>76954.6256305185</v>
      </c>
      <c r="F90" s="0" t="n">
        <v>0</v>
      </c>
      <c r="G90" s="0" t="n">
        <v>0.0341989997162411</v>
      </c>
      <c r="H90" s="0" t="n">
        <v>0</v>
      </c>
      <c r="I90" s="0" t="n">
        <v>710570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1741872.9332555</v>
      </c>
      <c r="D91" s="0" t="n">
        <v>2686265.72346927</v>
      </c>
      <c r="E91" s="0" t="n">
        <v>51065.6164394558</v>
      </c>
      <c r="F91" s="0" t="n">
        <v>0</v>
      </c>
      <c r="G91" s="0" t="n">
        <v>0.0202329051295705</v>
      </c>
      <c r="H91" s="0" t="n">
        <v>0</v>
      </c>
      <c r="I91" s="0" t="n">
        <v>690960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1721237.77511805</v>
      </c>
      <c r="D92" s="0" t="n">
        <v>2578278.78917708</v>
      </c>
      <c r="E92" s="0" t="n">
        <v>57798.917656105</v>
      </c>
      <c r="F92" s="0" t="n">
        <v>0</v>
      </c>
      <c r="G92" s="0" t="n">
        <v>0.0218405143731466</v>
      </c>
      <c r="H92" s="0" t="n">
        <v>0</v>
      </c>
      <c r="I92" s="0" t="n">
        <v>671852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1668943.64166847</v>
      </c>
      <c r="D93" s="0" t="n">
        <v>2471028.9100386</v>
      </c>
      <c r="E93" s="0" t="n">
        <v>50382.7842183573</v>
      </c>
      <c r="F93" s="0" t="n">
        <v>0</v>
      </c>
      <c r="G93" s="0" t="n">
        <v>0.0277235528738876</v>
      </c>
      <c r="H93" s="0" t="n">
        <v>0</v>
      </c>
      <c r="I93" s="0" t="n">
        <v>651597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1651382.65756393</v>
      </c>
      <c r="D94" s="0" t="n">
        <v>2414382.93576175</v>
      </c>
      <c r="E94" s="0" t="n">
        <v>48837.1563422744</v>
      </c>
      <c r="F94" s="0" t="n">
        <v>0</v>
      </c>
      <c r="G94" s="0" t="n">
        <v>0.0279446357904346</v>
      </c>
      <c r="H94" s="0" t="n">
        <v>0</v>
      </c>
      <c r="I94" s="0" t="n">
        <v>617119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1621936.00301757</v>
      </c>
      <c r="D95" s="0" t="n">
        <v>2398295.02976297</v>
      </c>
      <c r="E95" s="0" t="n">
        <v>40825.9275785614</v>
      </c>
      <c r="F95" s="0" t="n">
        <v>0</v>
      </c>
      <c r="G95" s="0" t="n">
        <v>0.0333265038207329</v>
      </c>
      <c r="H95" s="0" t="n">
        <v>0</v>
      </c>
      <c r="I95" s="0" t="n">
        <v>600013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1603901.90243837</v>
      </c>
      <c r="D96" s="0" t="n">
        <v>2313908.78401574</v>
      </c>
      <c r="E96" s="0" t="n">
        <v>44587.8334881062</v>
      </c>
      <c r="F96" s="0" t="n">
        <v>0</v>
      </c>
      <c r="G96" s="0" t="n">
        <v>0.0406945672862059</v>
      </c>
      <c r="H96" s="0" t="n">
        <v>0</v>
      </c>
      <c r="I96" s="0" t="n">
        <v>576274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1590049.07891294</v>
      </c>
      <c r="D97" s="0" t="n">
        <v>2243038.95050973</v>
      </c>
      <c r="E97" s="0" t="n">
        <v>38962.9590952912</v>
      </c>
      <c r="F97" s="0" t="n">
        <v>0</v>
      </c>
      <c r="G97" s="0" t="n">
        <v>0.0351964488311323</v>
      </c>
      <c r="H97" s="0" t="n">
        <v>0</v>
      </c>
      <c r="I97" s="0" t="n">
        <v>548939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1567933.08779643</v>
      </c>
      <c r="D98" s="0" t="n">
        <v>2123723.09169428</v>
      </c>
      <c r="E98" s="0" t="n">
        <v>47849.4880262549</v>
      </c>
      <c r="F98" s="0" t="n">
        <v>0</v>
      </c>
      <c r="G98" s="0" t="n">
        <v>0.0347928133419282</v>
      </c>
      <c r="H98" s="0" t="n">
        <v>0</v>
      </c>
      <c r="I98" s="0" t="n">
        <v>527449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1500041.05275181</v>
      </c>
      <c r="D99" s="0" t="n">
        <v>2116478.51496807</v>
      </c>
      <c r="E99" s="0" t="n">
        <v>45700.7172736774</v>
      </c>
      <c r="F99" s="0" t="n">
        <v>0</v>
      </c>
      <c r="G99" s="0" t="n">
        <v>0.020183495577173</v>
      </c>
      <c r="H99" s="0" t="n">
        <v>0</v>
      </c>
      <c r="I99" s="0" t="n">
        <v>512301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1509171.0837923</v>
      </c>
      <c r="D100" s="0" t="n">
        <v>2000024.80902529</v>
      </c>
      <c r="E100" s="0" t="n">
        <v>47581.2490075505</v>
      </c>
      <c r="F100" s="0" t="n">
        <v>0</v>
      </c>
      <c r="G100" s="0" t="n">
        <v>0.0227470134536017</v>
      </c>
      <c r="H100" s="0" t="n">
        <v>0</v>
      </c>
      <c r="I100" s="0" t="n">
        <v>486923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1498930.54085358</v>
      </c>
      <c r="D101" s="0" t="n">
        <v>1867175.71976198</v>
      </c>
      <c r="E101" s="0" t="n">
        <v>42469.9816238331</v>
      </c>
      <c r="F101" s="0" t="n">
        <v>0</v>
      </c>
      <c r="G101" s="0" t="n">
        <v>0.0237659509572348</v>
      </c>
      <c r="H101" s="0" t="n">
        <v>0</v>
      </c>
      <c r="I101" s="0" t="n">
        <v>479519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1496736.20044866</v>
      </c>
      <c r="D102" s="0" t="n">
        <v>1823600.23575834</v>
      </c>
      <c r="E102" s="0" t="n">
        <v>46672.6847815335</v>
      </c>
      <c r="F102" s="0" t="n">
        <v>0</v>
      </c>
      <c r="G102" s="0" t="n">
        <v>0.0347485225381087</v>
      </c>
      <c r="H102" s="0" t="n">
        <v>0</v>
      </c>
      <c r="I102" s="0" t="n">
        <v>466469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1477731.40195541</v>
      </c>
      <c r="D103" s="0" t="n">
        <v>1760776.67301679</v>
      </c>
      <c r="E103" s="0" t="n">
        <v>43760.7547516297</v>
      </c>
      <c r="F103" s="0" t="n">
        <v>0</v>
      </c>
      <c r="G103" s="0" t="n">
        <v>0.0352389979992956</v>
      </c>
      <c r="H103" s="0" t="n">
        <v>0</v>
      </c>
      <c r="I103" s="0" t="n">
        <v>449581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1431620.941238</v>
      </c>
      <c r="D104" s="0" t="n">
        <v>1750503.60589986</v>
      </c>
      <c r="E104" s="0" t="n">
        <v>44369.8290810394</v>
      </c>
      <c r="F104" s="0" t="n">
        <v>0</v>
      </c>
      <c r="G104" s="0" t="n">
        <v>0.0227148785288593</v>
      </c>
      <c r="H104" s="0" t="n">
        <v>0</v>
      </c>
      <c r="I104" s="0" t="n">
        <v>427578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1392577.62181486</v>
      </c>
      <c r="D105" s="0" t="n">
        <v>1738895.09417005</v>
      </c>
      <c r="E105" s="0" t="n">
        <v>39149.9686351481</v>
      </c>
      <c r="F105" s="0" t="n">
        <v>0</v>
      </c>
      <c r="G105" s="0" t="n">
        <v>0.029509850402994</v>
      </c>
      <c r="H105" s="0" t="n">
        <v>0</v>
      </c>
      <c r="I105" s="0" t="n">
        <v>409763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9" activeCellId="0" sqref="E19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6848810.02117782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6470046.76214365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6765644.6698401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6334567.40727371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6610475.26838026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5868602.710844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5658743.51078749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5134677.28209065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4506903.71582604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4356703.60582768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4262033.10244415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4303174.11406917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4134043.86587022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4635476.85759995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666336.04049</v>
      </c>
      <c r="C23" s="0" t="n">
        <v>4248970.53430498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1148317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4188391.3131295</v>
      </c>
      <c r="D24" s="0" t="n">
        <v>10036971.7369242</v>
      </c>
      <c r="E24" s="0" t="n">
        <v>651830.000435007</v>
      </c>
      <c r="F24" s="0" t="n">
        <v>0.352726929254199</v>
      </c>
      <c r="G24" s="0" t="n">
        <v>0</v>
      </c>
      <c r="H24" s="0" t="n">
        <v>1082855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272978.886396667</v>
      </c>
      <c r="C25" s="0" t="n">
        <v>4010105.91201836</v>
      </c>
      <c r="D25" s="0" t="n">
        <v>10056935.4780958</v>
      </c>
      <c r="E25" s="0" t="n">
        <v>634962.52413401</v>
      </c>
      <c r="F25" s="0" t="n">
        <v>0.344938612127126</v>
      </c>
      <c r="G25" s="0" t="n">
        <v>0</v>
      </c>
      <c r="H25" s="0" t="n">
        <v>1008882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3820319.85010945</v>
      </c>
      <c r="D26" s="0" t="n">
        <v>10239275.403711</v>
      </c>
      <c r="E26" s="0" t="n">
        <v>749468.543684387</v>
      </c>
      <c r="F26" s="0" t="n">
        <v>0</v>
      </c>
      <c r="G26" s="0" t="n">
        <v>0.1333841781668</v>
      </c>
      <c r="H26" s="0" t="n">
        <v>0</v>
      </c>
      <c r="I26" s="0" t="n">
        <v>2865205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3886543.59044926</v>
      </c>
      <c r="D27" s="0" t="n">
        <v>10209233.5784899</v>
      </c>
      <c r="E27" s="0" t="n">
        <v>601908.29803569</v>
      </c>
      <c r="F27" s="0" t="n">
        <v>0</v>
      </c>
      <c r="G27" s="0" t="n">
        <v>0.128730613510188</v>
      </c>
      <c r="H27" s="0" t="n">
        <v>0</v>
      </c>
      <c r="I27" s="0" t="n">
        <v>2804410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3951083.97796891</v>
      </c>
      <c r="D28" s="0" t="n">
        <v>10353555.7127571</v>
      </c>
      <c r="E28" s="0" t="n">
        <v>612851.933936866</v>
      </c>
      <c r="F28" s="0" t="n">
        <v>0</v>
      </c>
      <c r="G28" s="0" t="n">
        <v>0.126000192697235</v>
      </c>
      <c r="H28" s="0" t="n">
        <v>0</v>
      </c>
      <c r="I28" s="0" t="n">
        <v>2717879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4037738.33077891</v>
      </c>
      <c r="D29" s="0" t="n">
        <v>10307508.8344794</v>
      </c>
      <c r="E29" s="0" t="n">
        <v>625667.169219536</v>
      </c>
      <c r="F29" s="0" t="n">
        <v>0</v>
      </c>
      <c r="G29" s="0" t="n">
        <v>0.128826702432339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4085096.83349007</v>
      </c>
      <c r="D30" s="0" t="n">
        <v>10201332.9542874</v>
      </c>
      <c r="E30" s="0" t="n">
        <v>813874.952758417</v>
      </c>
      <c r="F30" s="0" t="n">
        <v>0</v>
      </c>
      <c r="G30" s="0" t="n">
        <v>0.132491172347288</v>
      </c>
      <c r="H30" s="0" t="n">
        <v>0</v>
      </c>
      <c r="I30" s="0" t="n">
        <v>2598305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4153855.86688557</v>
      </c>
      <c r="D31" s="0" t="n">
        <v>10374580.9268044</v>
      </c>
      <c r="E31" s="0" t="n">
        <v>613289.274096565</v>
      </c>
      <c r="F31" s="0" t="n">
        <v>0</v>
      </c>
      <c r="G31" s="0" t="n">
        <v>0.13725262497724</v>
      </c>
      <c r="H31" s="0" t="n">
        <v>0</v>
      </c>
      <c r="I31" s="0" t="n">
        <v>2543235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4155304.22419564</v>
      </c>
      <c r="D32" s="0" t="n">
        <v>10059937.8308389</v>
      </c>
      <c r="E32" s="0" t="n">
        <v>615474.481131303</v>
      </c>
      <c r="F32" s="0" t="n">
        <v>0</v>
      </c>
      <c r="G32" s="0" t="n">
        <v>0.138765203519488</v>
      </c>
      <c r="H32" s="0" t="n">
        <v>0</v>
      </c>
      <c r="I32" s="0" t="n">
        <v>2486521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4173042.64550088</v>
      </c>
      <c r="D33" s="0" t="n">
        <v>9835120.22602691</v>
      </c>
      <c r="E33" s="0" t="n">
        <v>583575.51788769</v>
      </c>
      <c r="F33" s="0" t="n">
        <v>0</v>
      </c>
      <c r="G33" s="0" t="n">
        <v>0.144625246382466</v>
      </c>
      <c r="H33" s="0" t="n">
        <v>0</v>
      </c>
      <c r="I33" s="0" t="n">
        <v>2423577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4197254.10506228</v>
      </c>
      <c r="D34" s="0" t="n">
        <v>9879793.82217358</v>
      </c>
      <c r="E34" s="0" t="n">
        <v>772694.2692544</v>
      </c>
      <c r="F34" s="0" t="n">
        <v>0</v>
      </c>
      <c r="G34" s="0" t="n">
        <v>0.144165438400978</v>
      </c>
      <c r="H34" s="0" t="n">
        <v>0</v>
      </c>
      <c r="I34" s="0" t="n">
        <v>2377341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4217193.30243725</v>
      </c>
      <c r="D35" s="0" t="n">
        <v>9713152.96716367</v>
      </c>
      <c r="E35" s="0" t="n">
        <v>600138.077732699</v>
      </c>
      <c r="F35" s="0" t="n">
        <v>0</v>
      </c>
      <c r="G35" s="0" t="n">
        <v>0.137905419539269</v>
      </c>
      <c r="H35" s="0" t="n">
        <v>0</v>
      </c>
      <c r="I35" s="0" t="n">
        <v>2326861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4199018.03370071</v>
      </c>
      <c r="D36" s="0" t="n">
        <v>9318077.65966815</v>
      </c>
      <c r="E36" s="0" t="n">
        <v>589170.392340597</v>
      </c>
      <c r="F36" s="0" t="n">
        <v>0</v>
      </c>
      <c r="G36" s="0" t="n">
        <v>0.140177413243587</v>
      </c>
      <c r="H36" s="0" t="n">
        <v>0</v>
      </c>
      <c r="I36" s="0" t="n">
        <v>2255229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4215260.17982367</v>
      </c>
      <c r="D37" s="0" t="n">
        <v>8987602.52576097</v>
      </c>
      <c r="E37" s="0" t="n">
        <v>584400.363838735</v>
      </c>
      <c r="F37" s="0" t="n">
        <v>0</v>
      </c>
      <c r="G37" s="0" t="n">
        <v>0.146807786084462</v>
      </c>
      <c r="H37" s="0" t="n">
        <v>0</v>
      </c>
      <c r="I37" s="0" t="n">
        <v>2209959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4220048.4573929</v>
      </c>
      <c r="D38" s="0" t="n">
        <v>8854674.78799157</v>
      </c>
      <c r="E38" s="0" t="n">
        <v>741694.041911932</v>
      </c>
      <c r="F38" s="0" t="n">
        <v>0</v>
      </c>
      <c r="G38" s="0" t="n">
        <v>0.140283143261382</v>
      </c>
      <c r="H38" s="0" t="n">
        <v>0</v>
      </c>
      <c r="I38" s="0" t="n">
        <v>2175040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4224994.45457723</v>
      </c>
      <c r="D39" s="0" t="n">
        <v>8550355.87386973</v>
      </c>
      <c r="E39" s="0" t="n">
        <v>575468.594214495</v>
      </c>
      <c r="F39" s="0" t="n">
        <v>0</v>
      </c>
      <c r="G39" s="0" t="n">
        <v>0.145654948960334</v>
      </c>
      <c r="H39" s="0" t="n">
        <v>0</v>
      </c>
      <c r="I39" s="0" t="n">
        <v>2132604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4237878.54217994</v>
      </c>
      <c r="D40" s="0" t="n">
        <v>8339081.50849063</v>
      </c>
      <c r="E40" s="0" t="n">
        <v>570986.78573426</v>
      </c>
      <c r="F40" s="0" t="n">
        <v>0</v>
      </c>
      <c r="G40" s="0" t="n">
        <v>0.145406990347423</v>
      </c>
      <c r="H40" s="0" t="n">
        <v>0</v>
      </c>
      <c r="I40" s="0" t="n">
        <v>2095363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4228112.61952645</v>
      </c>
      <c r="D41" s="0" t="n">
        <v>8111104.82259549</v>
      </c>
      <c r="E41" s="0" t="n">
        <v>556639.505198836</v>
      </c>
      <c r="F41" s="0" t="n">
        <v>0</v>
      </c>
      <c r="G41" s="0" t="n">
        <v>0.143556784581078</v>
      </c>
      <c r="H41" s="0" t="n">
        <v>0</v>
      </c>
      <c r="I41" s="0" t="n">
        <v>2049536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4210756.96481923</v>
      </c>
      <c r="D42" s="0" t="n">
        <v>7953745.17920174</v>
      </c>
      <c r="E42" s="0" t="n">
        <v>694094.066523627</v>
      </c>
      <c r="F42" s="0" t="n">
        <v>0</v>
      </c>
      <c r="G42" s="0" t="n">
        <v>0.14512808508595</v>
      </c>
      <c r="H42" s="0" t="n">
        <v>0</v>
      </c>
      <c r="I42" s="0" t="n">
        <v>2004481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4127490.24971535</v>
      </c>
      <c r="D43" s="0" t="n">
        <v>8029036.62980781</v>
      </c>
      <c r="E43" s="0" t="n">
        <v>520930.433991694</v>
      </c>
      <c r="F43" s="0" t="n">
        <v>0</v>
      </c>
      <c r="G43" s="0" t="n">
        <v>0.145107356832986</v>
      </c>
      <c r="H43" s="0" t="n">
        <v>0</v>
      </c>
      <c r="I43" s="0" t="n">
        <v>1976612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4128105.77843321</v>
      </c>
      <c r="D44" s="0" t="n">
        <v>7860875.90335461</v>
      </c>
      <c r="E44" s="0" t="n">
        <v>515983.972396248</v>
      </c>
      <c r="F44" s="0" t="n">
        <v>0</v>
      </c>
      <c r="G44" s="0" t="n">
        <v>0.150258377587661</v>
      </c>
      <c r="H44" s="0" t="n">
        <v>0</v>
      </c>
      <c r="I44" s="0" t="n">
        <v>1929320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4070835.74127387</v>
      </c>
      <c r="D45" s="0" t="n">
        <v>7665204.61944681</v>
      </c>
      <c r="E45" s="0" t="n">
        <v>517345.226953865</v>
      </c>
      <c r="F45" s="0" t="n">
        <v>0</v>
      </c>
      <c r="G45" s="0" t="n">
        <v>0.144267775426387</v>
      </c>
      <c r="H45" s="0" t="n">
        <v>0</v>
      </c>
      <c r="I45" s="0" t="n">
        <v>1892553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4084358.46781076</v>
      </c>
      <c r="D46" s="0" t="n">
        <v>7592431.8365121</v>
      </c>
      <c r="E46" s="0" t="n">
        <v>651672.19249445</v>
      </c>
      <c r="F46" s="0" t="n">
        <v>0</v>
      </c>
      <c r="G46" s="0" t="n">
        <v>0.142303768368745</v>
      </c>
      <c r="H46" s="0" t="n">
        <v>0</v>
      </c>
      <c r="I46" s="0" t="n">
        <v>1860597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4114693.12733451</v>
      </c>
      <c r="D47" s="0" t="n">
        <v>7535072.45197128</v>
      </c>
      <c r="E47" s="0" t="n">
        <v>485813.601358023</v>
      </c>
      <c r="F47" s="0" t="n">
        <v>0</v>
      </c>
      <c r="G47" s="0" t="n">
        <v>0.142002167938597</v>
      </c>
      <c r="H47" s="0" t="n">
        <v>0</v>
      </c>
      <c r="I47" s="0" t="n">
        <v>1834012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4088193.56367548</v>
      </c>
      <c r="D48" s="0" t="n">
        <v>7474601.32767797</v>
      </c>
      <c r="E48" s="0" t="n">
        <v>509888.03025117</v>
      </c>
      <c r="F48" s="0" t="n">
        <v>0</v>
      </c>
      <c r="G48" s="0" t="n">
        <v>0.146199053622448</v>
      </c>
      <c r="H48" s="0" t="n">
        <v>0</v>
      </c>
      <c r="I48" s="0" t="n">
        <v>1798379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4046936.90198951</v>
      </c>
      <c r="D49" s="0" t="n">
        <v>7551717.9758364</v>
      </c>
      <c r="E49" s="0" t="n">
        <v>482717.150834425</v>
      </c>
      <c r="F49" s="0" t="n">
        <v>0</v>
      </c>
      <c r="G49" s="0" t="n">
        <v>0.14238542099457</v>
      </c>
      <c r="H49" s="0" t="n">
        <v>0</v>
      </c>
      <c r="I49" s="0" t="n">
        <v>1765692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4016628.68134771</v>
      </c>
      <c r="D50" s="0" t="n">
        <v>7284049.7738973</v>
      </c>
      <c r="E50" s="0" t="n">
        <v>583681.248586282</v>
      </c>
      <c r="F50" s="0" t="n">
        <v>0</v>
      </c>
      <c r="G50" s="0" t="n">
        <v>0.143987607329172</v>
      </c>
      <c r="H50" s="0" t="n">
        <v>0</v>
      </c>
      <c r="I50" s="0" t="n">
        <v>1727380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4021557.76194332</v>
      </c>
      <c r="D51" s="0" t="n">
        <v>6996681.44463006</v>
      </c>
      <c r="E51" s="0" t="n">
        <v>446477.510065579</v>
      </c>
      <c r="F51" s="0" t="n">
        <v>0</v>
      </c>
      <c r="G51" s="0" t="n">
        <v>0.138166402237245</v>
      </c>
      <c r="H51" s="0" t="n">
        <v>0</v>
      </c>
      <c r="I51" s="0" t="n">
        <v>1675895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4013191.56212926</v>
      </c>
      <c r="D52" s="0" t="n">
        <v>6981451.96098425</v>
      </c>
      <c r="E52" s="0" t="n">
        <v>462912.33701142</v>
      </c>
      <c r="F52" s="0" t="n">
        <v>0</v>
      </c>
      <c r="G52" s="0" t="n">
        <v>0.1344628597176</v>
      </c>
      <c r="H52" s="0" t="n">
        <v>0</v>
      </c>
      <c r="I52" s="0" t="n">
        <v>1653691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3959321.30691355</v>
      </c>
      <c r="D53" s="0" t="n">
        <v>6969702.76191937</v>
      </c>
      <c r="E53" s="0" t="n">
        <v>426659.614791941</v>
      </c>
      <c r="F53" s="0" t="n">
        <v>0</v>
      </c>
      <c r="G53" s="0" t="n">
        <v>0.13837978034975</v>
      </c>
      <c r="H53" s="0" t="n">
        <v>0</v>
      </c>
      <c r="I53" s="0" t="n">
        <v>1625479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3896626.44121003</v>
      </c>
      <c r="D54" s="0" t="n">
        <v>6628095.86237738</v>
      </c>
      <c r="E54" s="0" t="n">
        <v>535436.004215216</v>
      </c>
      <c r="F54" s="0" t="n">
        <v>0</v>
      </c>
      <c r="G54" s="0" t="n">
        <v>0.140388955437979</v>
      </c>
      <c r="H54" s="0" t="n">
        <v>0</v>
      </c>
      <c r="I54" s="0" t="n">
        <v>1600402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3882437.76432292</v>
      </c>
      <c r="D55" s="0" t="n">
        <v>6632119.1763084</v>
      </c>
      <c r="E55" s="0" t="n">
        <v>418547.626274698</v>
      </c>
      <c r="F55" s="0" t="n">
        <v>0</v>
      </c>
      <c r="G55" s="0" t="n">
        <v>0.130914562249615</v>
      </c>
      <c r="H55" s="0" t="n">
        <v>0</v>
      </c>
      <c r="I55" s="0" t="n">
        <v>1567677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3815367.87867459</v>
      </c>
      <c r="D56" s="0" t="n">
        <v>6434508.72527871</v>
      </c>
      <c r="E56" s="0" t="n">
        <v>384132.979967524</v>
      </c>
      <c r="F56" s="0" t="n">
        <v>0</v>
      </c>
      <c r="G56" s="0" t="n">
        <v>0.131941503535823</v>
      </c>
      <c r="H56" s="0" t="n">
        <v>0</v>
      </c>
      <c r="I56" s="0" t="n">
        <v>1518718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3781248.14801665</v>
      </c>
      <c r="D57" s="0" t="n">
        <v>6331170.69091588</v>
      </c>
      <c r="E57" s="0" t="n">
        <v>370803.001143605</v>
      </c>
      <c r="F57" s="0" t="n">
        <v>0</v>
      </c>
      <c r="G57" s="0" t="n">
        <v>0.129122711810565</v>
      </c>
      <c r="H57" s="0" t="n">
        <v>0</v>
      </c>
      <c r="I57" s="0" t="n">
        <v>1494816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3751587.41290306</v>
      </c>
      <c r="D58" s="0" t="n">
        <v>6296052.29892996</v>
      </c>
      <c r="E58" s="0" t="n">
        <v>444259.644039322</v>
      </c>
      <c r="F58" s="0" t="n">
        <v>0</v>
      </c>
      <c r="G58" s="0" t="n">
        <v>0.12219363128454</v>
      </c>
      <c r="H58" s="0" t="n">
        <v>0</v>
      </c>
      <c r="I58" s="0" t="n">
        <v>1489520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3699882.80951046</v>
      </c>
      <c r="D59" s="0" t="n">
        <v>6149698.19073108</v>
      </c>
      <c r="E59" s="0" t="n">
        <v>355435.607494283</v>
      </c>
      <c r="F59" s="0" t="n">
        <v>0</v>
      </c>
      <c r="G59" s="0" t="n">
        <v>0.124272669065709</v>
      </c>
      <c r="H59" s="0" t="n">
        <v>0</v>
      </c>
      <c r="I59" s="0" t="n">
        <v>1476454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3671546.76174434</v>
      </c>
      <c r="D60" s="0" t="n">
        <v>5820013.42457725</v>
      </c>
      <c r="E60" s="0" t="n">
        <v>339281.705114244</v>
      </c>
      <c r="F60" s="0" t="n">
        <v>0</v>
      </c>
      <c r="G60" s="0" t="n">
        <v>0.12655569052507</v>
      </c>
      <c r="H60" s="0" t="n">
        <v>0</v>
      </c>
      <c r="I60" s="0" t="n">
        <v>1441590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3644460.09968785</v>
      </c>
      <c r="D61" s="0" t="n">
        <v>5898918.79142846</v>
      </c>
      <c r="E61" s="0" t="n">
        <v>324157.952627358</v>
      </c>
      <c r="F61" s="0" t="n">
        <v>0</v>
      </c>
      <c r="G61" s="0" t="n">
        <v>0.123139880688897</v>
      </c>
      <c r="H61" s="0" t="n">
        <v>0</v>
      </c>
      <c r="I61" s="0" t="n">
        <v>1441700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3601905.15348315</v>
      </c>
      <c r="D62" s="0" t="n">
        <v>5861836.54764307</v>
      </c>
      <c r="E62" s="0" t="n">
        <v>394083.173236665</v>
      </c>
      <c r="F62" s="0" t="n">
        <v>0</v>
      </c>
      <c r="G62" s="0" t="n">
        <v>0.113621034292055</v>
      </c>
      <c r="H62" s="0" t="n">
        <v>0</v>
      </c>
      <c r="I62" s="0" t="n">
        <v>1428643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3595073.90291652</v>
      </c>
      <c r="D63" s="0" t="n">
        <v>5584883.92928236</v>
      </c>
      <c r="E63" s="0" t="n">
        <v>280233.117745247</v>
      </c>
      <c r="F63" s="0" t="n">
        <v>0</v>
      </c>
      <c r="G63" s="0" t="n">
        <v>0.117534795367024</v>
      </c>
      <c r="H63" s="0" t="n">
        <v>0</v>
      </c>
      <c r="I63" s="0" t="n">
        <v>1394110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3535282.86757013</v>
      </c>
      <c r="D64" s="0" t="n">
        <v>5747932.84689244</v>
      </c>
      <c r="E64" s="0" t="n">
        <v>271543.711014261</v>
      </c>
      <c r="F64" s="0" t="n">
        <v>0</v>
      </c>
      <c r="G64" s="0" t="n">
        <v>0.0999874104702417</v>
      </c>
      <c r="H64" s="0" t="n">
        <v>0</v>
      </c>
      <c r="I64" s="0" t="n">
        <v>1365859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3419463.21550745</v>
      </c>
      <c r="D65" s="0" t="n">
        <v>5646362.12888184</v>
      </c>
      <c r="E65" s="0" t="n">
        <v>273606.277797222</v>
      </c>
      <c r="F65" s="0" t="n">
        <v>0</v>
      </c>
      <c r="G65" s="0" t="n">
        <v>0.108413634135063</v>
      </c>
      <c r="H65" s="0" t="n">
        <v>0</v>
      </c>
      <c r="I65" s="0" t="n">
        <v>1349195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3408610.36618634</v>
      </c>
      <c r="D66" s="0" t="n">
        <v>5577231.34180486</v>
      </c>
      <c r="E66" s="0" t="n">
        <v>313596.958129518</v>
      </c>
      <c r="F66" s="0" t="n">
        <v>0</v>
      </c>
      <c r="G66" s="0" t="n">
        <v>0.109034919638711</v>
      </c>
      <c r="H66" s="0" t="n">
        <v>0</v>
      </c>
      <c r="I66" s="0" t="n">
        <v>1315770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3373209.142729</v>
      </c>
      <c r="D67" s="0" t="n">
        <v>5383834.74241172</v>
      </c>
      <c r="E67" s="0" t="n">
        <v>239013.872536082</v>
      </c>
      <c r="F67" s="0" t="n">
        <v>0</v>
      </c>
      <c r="G67" s="0" t="n">
        <v>0.101854205553175</v>
      </c>
      <c r="H67" s="0" t="n">
        <v>0</v>
      </c>
      <c r="I67" s="0" t="n">
        <v>1313969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3351656.0805834</v>
      </c>
      <c r="D68" s="0" t="n">
        <v>5360275.25376828</v>
      </c>
      <c r="E68" s="0" t="n">
        <v>224888.217882734</v>
      </c>
      <c r="F68" s="0" t="n">
        <v>0</v>
      </c>
      <c r="G68" s="0" t="n">
        <v>0.0996515485092379</v>
      </c>
      <c r="H68" s="0" t="n">
        <v>0</v>
      </c>
      <c r="I68" s="0" t="n">
        <v>1308405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3317985.20775567</v>
      </c>
      <c r="D69" s="0" t="n">
        <v>5334330.30392363</v>
      </c>
      <c r="E69" s="0" t="n">
        <v>214807.82957633</v>
      </c>
      <c r="F69" s="0" t="n">
        <v>0</v>
      </c>
      <c r="G69" s="0" t="n">
        <v>0.0979830890350866</v>
      </c>
      <c r="H69" s="0" t="n">
        <v>0</v>
      </c>
      <c r="I69" s="0" t="n">
        <v>1299305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3302948.49162212</v>
      </c>
      <c r="D70" s="0" t="n">
        <v>5335106.91963249</v>
      </c>
      <c r="E70" s="0" t="n">
        <v>274428.731431523</v>
      </c>
      <c r="F70" s="0" t="n">
        <v>0</v>
      </c>
      <c r="G70" s="0" t="n">
        <v>0.0900427832491719</v>
      </c>
      <c r="H70" s="0" t="n">
        <v>0</v>
      </c>
      <c r="I70" s="0" t="n">
        <v>1277230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3241318.73050784</v>
      </c>
      <c r="D71" s="0" t="n">
        <v>5193002.01595578</v>
      </c>
      <c r="E71" s="0" t="n">
        <v>182640.598077495</v>
      </c>
      <c r="F71" s="0" t="n">
        <v>0</v>
      </c>
      <c r="G71" s="0" t="n">
        <v>0.0911292830074963</v>
      </c>
      <c r="H71" s="0" t="n">
        <v>0</v>
      </c>
      <c r="I71" s="0" t="n">
        <v>1268271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3178177.04892811</v>
      </c>
      <c r="D72" s="0" t="n">
        <v>5166774.25558082</v>
      </c>
      <c r="E72" s="0" t="n">
        <v>176690.973911085</v>
      </c>
      <c r="F72" s="0" t="n">
        <v>0</v>
      </c>
      <c r="G72" s="0" t="n">
        <v>0.0850006823101506</v>
      </c>
      <c r="H72" s="0" t="n">
        <v>0</v>
      </c>
      <c r="I72" s="0" t="n">
        <v>1243287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3156279.25652363</v>
      </c>
      <c r="D73" s="0" t="n">
        <v>4883991.5594842</v>
      </c>
      <c r="E73" s="0" t="n">
        <v>179014.284896714</v>
      </c>
      <c r="F73" s="0" t="n">
        <v>0</v>
      </c>
      <c r="G73" s="0" t="n">
        <v>0.0775580716916457</v>
      </c>
      <c r="H73" s="0" t="n">
        <v>0</v>
      </c>
      <c r="I73" s="0" t="n">
        <v>1208005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3101453.70915972</v>
      </c>
      <c r="D74" s="0" t="n">
        <v>4722367.14700235</v>
      </c>
      <c r="E74" s="0" t="n">
        <v>223918.099833532</v>
      </c>
      <c r="F74" s="0" t="n">
        <v>0</v>
      </c>
      <c r="G74" s="0" t="n">
        <v>0.0694098714442522</v>
      </c>
      <c r="H74" s="0" t="n">
        <v>0</v>
      </c>
      <c r="I74" s="0" t="n">
        <v>1163038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3070653.14076678</v>
      </c>
      <c r="D75" s="0" t="n">
        <v>4788141.05295551</v>
      </c>
      <c r="E75" s="0" t="n">
        <v>164594.436380441</v>
      </c>
      <c r="F75" s="0" t="n">
        <v>0</v>
      </c>
      <c r="G75" s="0" t="n">
        <v>0.0611133531112399</v>
      </c>
      <c r="H75" s="0" t="n">
        <v>0</v>
      </c>
      <c r="I75" s="0" t="n">
        <v>1141706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2998893.67997354</v>
      </c>
      <c r="D76" s="0" t="n">
        <v>4778355.42979249</v>
      </c>
      <c r="E76" s="0" t="n">
        <v>172639.482905674</v>
      </c>
      <c r="F76" s="0" t="n">
        <v>0</v>
      </c>
      <c r="G76" s="0" t="n">
        <v>0.0548459301676872</v>
      </c>
      <c r="H76" s="0" t="n">
        <v>0</v>
      </c>
      <c r="I76" s="0" t="n">
        <v>1099416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2967890.95836783</v>
      </c>
      <c r="D77" s="0" t="n">
        <v>4636757.53705243</v>
      </c>
      <c r="E77" s="0" t="n">
        <v>171036.577206236</v>
      </c>
      <c r="F77" s="0" t="n">
        <v>0</v>
      </c>
      <c r="G77" s="0" t="n">
        <v>0.0557924255006086</v>
      </c>
      <c r="H77" s="0" t="n">
        <v>0</v>
      </c>
      <c r="I77" s="0" t="n">
        <v>1053130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2915189.77108275</v>
      </c>
      <c r="D78" s="0" t="n">
        <v>4640654.72820426</v>
      </c>
      <c r="E78" s="0" t="n">
        <v>199696.305290122</v>
      </c>
      <c r="F78" s="0" t="n">
        <v>0</v>
      </c>
      <c r="G78" s="0" t="n">
        <v>0.051088322858088</v>
      </c>
      <c r="H78" s="0" t="n">
        <v>0</v>
      </c>
      <c r="I78" s="0" t="n">
        <v>1017139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2889543.63651352</v>
      </c>
      <c r="D79" s="0" t="n">
        <v>4504397.97055288</v>
      </c>
      <c r="E79" s="0" t="n">
        <v>149866.734910201</v>
      </c>
      <c r="F79" s="0" t="n">
        <v>0</v>
      </c>
      <c r="G79" s="0" t="n">
        <v>0.0450016142075175</v>
      </c>
      <c r="H79" s="0" t="n">
        <v>0</v>
      </c>
      <c r="I79" s="0" t="n">
        <v>976881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2868186.41122276</v>
      </c>
      <c r="D80" s="0" t="n">
        <v>4466362.88104429</v>
      </c>
      <c r="E80" s="0" t="n">
        <v>136897.656734884</v>
      </c>
      <c r="F80" s="0" t="n">
        <v>0</v>
      </c>
      <c r="G80" s="0" t="n">
        <v>0.0388234532540536</v>
      </c>
      <c r="H80" s="0" t="n">
        <v>0</v>
      </c>
      <c r="I80" s="0" t="n">
        <v>950686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2852325.07889466</v>
      </c>
      <c r="D81" s="0" t="n">
        <v>4346002.12752533</v>
      </c>
      <c r="E81" s="0" t="n">
        <v>97057.270829554</v>
      </c>
      <c r="F81" s="0" t="n">
        <v>0</v>
      </c>
      <c r="G81" s="0" t="n">
        <v>0.0478368630631641</v>
      </c>
      <c r="H81" s="0" t="n">
        <v>0</v>
      </c>
      <c r="I81" s="0" t="n">
        <v>914775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2824755.16267224</v>
      </c>
      <c r="D82" s="0" t="n">
        <v>4267816.45835525</v>
      </c>
      <c r="E82" s="0" t="n">
        <v>145205.277496414</v>
      </c>
      <c r="F82" s="0" t="n">
        <v>0</v>
      </c>
      <c r="G82" s="0" t="n">
        <v>0.0420596285046006</v>
      </c>
      <c r="H82" s="0" t="n">
        <v>0</v>
      </c>
      <c r="I82" s="0" t="n">
        <v>884371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2816241.98581587</v>
      </c>
      <c r="D83" s="0" t="n">
        <v>4071482.77071007</v>
      </c>
      <c r="E83" s="0" t="n">
        <v>119771.080683447</v>
      </c>
      <c r="F83" s="0" t="n">
        <v>0</v>
      </c>
      <c r="G83" s="0" t="n">
        <v>0.040296486157314</v>
      </c>
      <c r="H83" s="0" t="n">
        <v>0</v>
      </c>
      <c r="I83" s="0" t="n">
        <v>855837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2764933.76508093</v>
      </c>
      <c r="D84" s="0" t="n">
        <v>4041192.69377361</v>
      </c>
      <c r="E84" s="0" t="n">
        <v>79600.0764096614</v>
      </c>
      <c r="F84" s="0" t="n">
        <v>0</v>
      </c>
      <c r="G84" s="0" t="n">
        <v>0.0362351222597014</v>
      </c>
      <c r="H84" s="0" t="n">
        <v>0</v>
      </c>
      <c r="I84" s="0" t="n">
        <v>823808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2712759.28623368</v>
      </c>
      <c r="D85" s="0" t="n">
        <v>4029155.74889544</v>
      </c>
      <c r="E85" s="0" t="n">
        <v>77106.0271502766</v>
      </c>
      <c r="F85" s="0" t="n">
        <v>0</v>
      </c>
      <c r="G85" s="0" t="n">
        <v>0.0310901535483145</v>
      </c>
      <c r="H85" s="0" t="n">
        <v>0</v>
      </c>
      <c r="I85" s="0" t="n">
        <v>807508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2672810.95411636</v>
      </c>
      <c r="D86" s="0" t="n">
        <v>4093113.16493173</v>
      </c>
      <c r="E86" s="0" t="n">
        <v>108905.045773823</v>
      </c>
      <c r="F86" s="0" t="n">
        <v>0</v>
      </c>
      <c r="G86" s="0" t="n">
        <v>0.0299772020623667</v>
      </c>
      <c r="H86" s="0" t="n">
        <v>0</v>
      </c>
      <c r="I86" s="0" t="n">
        <v>776782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2662634.10971175</v>
      </c>
      <c r="D87" s="0" t="n">
        <v>3987664.4469331</v>
      </c>
      <c r="E87" s="0" t="n">
        <v>75332.4903248963</v>
      </c>
      <c r="F87" s="0" t="n">
        <v>0</v>
      </c>
      <c r="G87" s="0" t="n">
        <v>0.0325681302875949</v>
      </c>
      <c r="H87" s="0" t="n">
        <v>0</v>
      </c>
      <c r="I87" s="0" t="n">
        <v>744749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2600100.4473716</v>
      </c>
      <c r="D88" s="0" t="n">
        <v>3758070.17492264</v>
      </c>
      <c r="E88" s="0" t="n">
        <v>81804.1005471111</v>
      </c>
      <c r="F88" s="0" t="n">
        <v>0</v>
      </c>
      <c r="G88" s="0" t="n">
        <v>0.0372997927144348</v>
      </c>
      <c r="H88" s="0" t="n">
        <v>0</v>
      </c>
      <c r="I88" s="0" t="n">
        <v>691159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2534837.95818943</v>
      </c>
      <c r="D89" s="0" t="n">
        <v>3651625.64294247</v>
      </c>
      <c r="E89" s="0" t="n">
        <v>66864.6668369333</v>
      </c>
      <c r="F89" s="0" t="n">
        <v>0</v>
      </c>
      <c r="G89" s="0" t="n">
        <v>0.0273053601681642</v>
      </c>
      <c r="H89" s="0" t="n">
        <v>0</v>
      </c>
      <c r="I89" s="0" t="n">
        <v>663174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2486135.93036811</v>
      </c>
      <c r="D90" s="0" t="n">
        <v>3665835.08378914</v>
      </c>
      <c r="E90" s="0" t="n">
        <v>87353.2875593501</v>
      </c>
      <c r="F90" s="0" t="n">
        <v>0</v>
      </c>
      <c r="G90" s="0" t="n">
        <v>0.0248005409060176</v>
      </c>
      <c r="H90" s="0" t="n">
        <v>0</v>
      </c>
      <c r="I90" s="0" t="n">
        <v>659257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2420188.427656</v>
      </c>
      <c r="D91" s="0" t="n">
        <v>3405260.15212532</v>
      </c>
      <c r="E91" s="0" t="n">
        <v>55432.6785933357</v>
      </c>
      <c r="F91" s="0" t="n">
        <v>0</v>
      </c>
      <c r="G91" s="0" t="n">
        <v>0.0237739039481562</v>
      </c>
      <c r="H91" s="0" t="n">
        <v>0</v>
      </c>
      <c r="I91" s="0" t="n">
        <v>628249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2395019.78518345</v>
      </c>
      <c r="D92" s="0" t="n">
        <v>3365089.8021255</v>
      </c>
      <c r="E92" s="0" t="n">
        <v>66184.7218657514</v>
      </c>
      <c r="F92" s="0" t="n">
        <v>0</v>
      </c>
      <c r="G92" s="0" t="n">
        <v>0.0216489276108595</v>
      </c>
      <c r="H92" s="0" t="n">
        <v>0</v>
      </c>
      <c r="I92" s="0" t="n">
        <v>610047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2339481.50026001</v>
      </c>
      <c r="D93" s="0" t="n">
        <v>3224755.35163924</v>
      </c>
      <c r="E93" s="0" t="n">
        <v>68643.7057546386</v>
      </c>
      <c r="F93" s="0" t="n">
        <v>0</v>
      </c>
      <c r="G93" s="0" t="n">
        <v>0.0276958879422604</v>
      </c>
      <c r="H93" s="0" t="n">
        <v>0</v>
      </c>
      <c r="I93" s="0" t="n">
        <v>584696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2331498.2391529</v>
      </c>
      <c r="D94" s="0" t="n">
        <v>3222459.70649818</v>
      </c>
      <c r="E94" s="0" t="n">
        <v>72229.9930026479</v>
      </c>
      <c r="F94" s="0" t="n">
        <v>0</v>
      </c>
      <c r="G94" s="0" t="n">
        <v>0.0242270329947259</v>
      </c>
      <c r="H94" s="0" t="n">
        <v>0</v>
      </c>
      <c r="I94" s="0" t="n">
        <v>568055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2283463.30989959</v>
      </c>
      <c r="D95" s="0" t="n">
        <v>3043093.68484334</v>
      </c>
      <c r="E95" s="0" t="n">
        <v>54916.8065097658</v>
      </c>
      <c r="F95" s="0" t="n">
        <v>0</v>
      </c>
      <c r="G95" s="0" t="n">
        <v>0.0347522368309702</v>
      </c>
      <c r="H95" s="0" t="n">
        <v>0</v>
      </c>
      <c r="I95" s="0" t="n">
        <v>554081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2279452.17944912</v>
      </c>
      <c r="D96" s="0" t="n">
        <v>2977680.60507198</v>
      </c>
      <c r="E96" s="0" t="n">
        <v>55662.3952983948</v>
      </c>
      <c r="F96" s="0" t="n">
        <v>0</v>
      </c>
      <c r="G96" s="0" t="n">
        <v>0.0276491473323855</v>
      </c>
      <c r="H96" s="0" t="n">
        <v>0</v>
      </c>
      <c r="I96" s="0" t="n">
        <v>529147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2261028.94570401</v>
      </c>
      <c r="D97" s="0" t="n">
        <v>2910748.07624496</v>
      </c>
      <c r="E97" s="0" t="n">
        <v>60012.9511558551</v>
      </c>
      <c r="F97" s="0" t="n">
        <v>0</v>
      </c>
      <c r="G97" s="0" t="n">
        <v>0.0153609129814551</v>
      </c>
      <c r="H97" s="0" t="n">
        <v>0</v>
      </c>
      <c r="I97" s="0" t="n">
        <v>512023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2182412.49849652</v>
      </c>
      <c r="D98" s="0" t="n">
        <v>2754658.26009556</v>
      </c>
      <c r="E98" s="0" t="n">
        <v>75283.7436249978</v>
      </c>
      <c r="F98" s="0" t="n">
        <v>0</v>
      </c>
      <c r="G98" s="0" t="n">
        <v>0.0155296485783779</v>
      </c>
      <c r="H98" s="0" t="n">
        <v>0</v>
      </c>
      <c r="I98" s="0" t="n">
        <v>502596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2139617.82995836</v>
      </c>
      <c r="D99" s="0" t="n">
        <v>2726717.49848913</v>
      </c>
      <c r="E99" s="0" t="n">
        <v>54333.3358367422</v>
      </c>
      <c r="F99" s="0" t="n">
        <v>0</v>
      </c>
      <c r="G99" s="0" t="n">
        <v>0.017604648511585</v>
      </c>
      <c r="H99" s="0" t="n">
        <v>0</v>
      </c>
      <c r="I99" s="0" t="n">
        <v>493574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2119238.36534349</v>
      </c>
      <c r="D100" s="0" t="n">
        <v>2715707.68075805</v>
      </c>
      <c r="E100" s="0" t="n">
        <v>54283.0906578813</v>
      </c>
      <c r="F100" s="0" t="n">
        <v>0</v>
      </c>
      <c r="G100" s="0" t="n">
        <v>0.0147154520160539</v>
      </c>
      <c r="H100" s="0" t="n">
        <v>0</v>
      </c>
      <c r="I100" s="0" t="n">
        <v>475043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2090564.98802418</v>
      </c>
      <c r="D101" s="0" t="n">
        <v>2700353.51168414</v>
      </c>
      <c r="E101" s="0" t="n">
        <v>51048.9193155457</v>
      </c>
      <c r="F101" s="0" t="n">
        <v>0</v>
      </c>
      <c r="G101" s="0" t="n">
        <v>0.0194739499754711</v>
      </c>
      <c r="H101" s="0" t="n">
        <v>0</v>
      </c>
      <c r="I101" s="0" t="n">
        <v>459044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2045322.11006632</v>
      </c>
      <c r="D102" s="0" t="n">
        <v>2649409.54212702</v>
      </c>
      <c r="E102" s="0" t="n">
        <v>67616.3695541287</v>
      </c>
      <c r="F102" s="0" t="n">
        <v>0</v>
      </c>
      <c r="G102" s="0" t="n">
        <v>0.0183330144330516</v>
      </c>
      <c r="H102" s="0" t="n">
        <v>0</v>
      </c>
      <c r="I102" s="0" t="n">
        <v>429482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1989382.70089781</v>
      </c>
      <c r="D103" s="0" t="n">
        <v>2609694.87202422</v>
      </c>
      <c r="E103" s="0" t="n">
        <v>47953.8329257155</v>
      </c>
      <c r="F103" s="0" t="n">
        <v>0</v>
      </c>
      <c r="G103" s="0" t="n">
        <v>0.0124487170337566</v>
      </c>
      <c r="H103" s="0" t="n">
        <v>0</v>
      </c>
      <c r="I103" s="0" t="n">
        <v>415252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1971984.27296342</v>
      </c>
      <c r="D104" s="0" t="n">
        <v>2434150.13877653</v>
      </c>
      <c r="E104" s="0" t="n">
        <v>47029.2702023208</v>
      </c>
      <c r="F104" s="0" t="n">
        <v>0</v>
      </c>
      <c r="G104" s="0" t="n">
        <v>0.016172046087748</v>
      </c>
      <c r="H104" s="0" t="n">
        <v>0</v>
      </c>
      <c r="I104" s="0" t="n">
        <v>396072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1976365.51634414</v>
      </c>
      <c r="D105" s="0" t="n">
        <v>2396508.8629722</v>
      </c>
      <c r="E105" s="0" t="n">
        <v>46757.6038894792</v>
      </c>
      <c r="F105" s="0" t="n">
        <v>0</v>
      </c>
      <c r="G105" s="0" t="n">
        <v>0.0223787764955107</v>
      </c>
      <c r="H105" s="0" t="n">
        <v>0</v>
      </c>
      <c r="I105" s="0" t="n">
        <v>384053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47" activeCellId="0" sqref="B47"/>
    </sheetView>
  </sheetViews>
  <sheetFormatPr defaultColWidth="12.05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111.768313543957</v>
      </c>
      <c r="E18" s="30" t="n">
        <f aca="false">(D18/D17)^(1/3)-1</f>
        <v>0.0248917264192758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-0.040410891665855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113.441007489736</v>
      </c>
      <c r="L18" s="13" t="n">
        <f aca="false">100*F18*100/D18/($F$16*100/$D$16)</f>
        <v>95.9589108334145</v>
      </c>
    </row>
    <row r="19" customFormat="false" ht="12.8" hidden="false" customHeight="false" outlineLevel="0" collapsed="false">
      <c r="A19" s="27" t="s">
        <v>24</v>
      </c>
      <c r="B19" s="27" t="n">
        <v>133.060931553256</v>
      </c>
      <c r="C19" s="28" t="n">
        <f aca="false">(B19/B18)^(1/3)-1</f>
        <v>0.0183412548002158</v>
      </c>
      <c r="D19" s="27" t="n">
        <v>124.428366303447</v>
      </c>
      <c r="E19" s="28" t="n">
        <f aca="false">(D19/D18)^(1/3)-1</f>
        <v>0.0364147067883613</v>
      </c>
      <c r="F19" s="27" t="n">
        <v>67902.0555996212</v>
      </c>
      <c r="G19" s="28" t="n">
        <f aca="false">(F19/F18)^(1/3)-1</f>
        <v>0.0312742078899308</v>
      </c>
      <c r="I19" s="27" t="s">
        <v>37</v>
      </c>
      <c r="J19" s="13" t="n">
        <f aca="false">B19*100/$B$16</f>
        <v>98.3365725163732</v>
      </c>
      <c r="K19" s="13" t="n">
        <f aca="false">D19*100/$D$16</f>
        <v>126.290527128815</v>
      </c>
      <c r="L19" s="13" t="n">
        <f aca="false">100*F19*100/D19/($F$16*100/$D$16)</f>
        <v>94.5381452237446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-0.00455128784643499</v>
      </c>
      <c r="D20" s="29" t="n">
        <v>133.449422860446</v>
      </c>
      <c r="E20" s="30" t="n">
        <f aca="false">(D20/D19)^(1/3)-1</f>
        <v>0.0236050824969525</v>
      </c>
      <c r="F20" s="29" t="n">
        <v>73673.73</v>
      </c>
      <c r="G20" s="30" t="n">
        <f aca="false">(F20/F19)^(1/3)-1</f>
        <v>0.0275664404378533</v>
      </c>
      <c r="I20" s="29" t="s">
        <v>38</v>
      </c>
      <c r="J20" s="13" t="n">
        <f aca="false">B20*100/$B$16</f>
        <v>96.9999999999998</v>
      </c>
      <c r="K20" s="13" t="n">
        <f aca="false">D20*100/$D$16</f>
        <v>135.446590345653</v>
      </c>
      <c r="L20" s="13" t="n">
        <f aca="false">100*F20*100/D20/($F$16*100/$D$16)</f>
        <v>95.6399879855059</v>
      </c>
    </row>
    <row r="21" customFormat="false" ht="12.8" hidden="false" customHeight="false" outlineLevel="0" collapsed="false">
      <c r="A21" s="27" t="s">
        <v>18</v>
      </c>
      <c r="B21" s="27" t="n">
        <v>130.492013499128</v>
      </c>
      <c r="C21" s="28" t="n">
        <f aca="false">(B21/B20)^(1/3)-1</f>
        <v>-0.00193482586350424</v>
      </c>
      <c r="D21" s="27" t="n">
        <v>142.470479417446</v>
      </c>
      <c r="E21" s="28" t="n">
        <f aca="false">(D21/D20)^(1/3)-1</f>
        <v>0.0220435346665904</v>
      </c>
      <c r="F21" s="27" t="n">
        <v>79445.41</v>
      </c>
      <c r="G21" s="28" t="n">
        <f aca="false">(F21/F20)^(1/3)-1</f>
        <v>0.0254599833550493</v>
      </c>
      <c r="I21" s="27" t="s">
        <v>39</v>
      </c>
      <c r="J21" s="13" t="n">
        <f aca="false">B21*100/$B$16</f>
        <v>96.438054344514</v>
      </c>
      <c r="K21" s="13" t="n">
        <f aca="false">D21*100/$D$16</f>
        <v>144.602653562492</v>
      </c>
      <c r="L21" s="13" t="n">
        <f aca="false">100*F21*100/D21/($F$16*100/$D$16)</f>
        <v>96.6023028832854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0.010935537210859</v>
      </c>
      <c r="D22" s="29" t="n">
        <v>151.491535974446</v>
      </c>
      <c r="E22" s="30" t="n">
        <f aca="false">(D22/D21)^(1/3)-1</f>
        <v>0.0206758231989925</v>
      </c>
      <c r="F22" s="29" t="n">
        <v>85217.08</v>
      </c>
      <c r="G22" s="30" t="n">
        <f aca="false">(F22/F21)^(1/3)-1</f>
        <v>0.0236526444831098</v>
      </c>
      <c r="I22" s="29" t="s">
        <v>40</v>
      </c>
      <c r="J22" s="13" t="n">
        <f aca="false">B22*100/$B$16</f>
        <v>99.6365841715996</v>
      </c>
      <c r="K22" s="13" t="n">
        <f aca="false">D22*100/$D$16</f>
        <v>153.758716779331</v>
      </c>
      <c r="L22" s="13" t="n">
        <f aca="false">100*F22*100/D22/($F$16*100/$D$16)</f>
        <v>97.4499980004488</v>
      </c>
    </row>
    <row r="23" customFormat="false" ht="12.8" hidden="false" customHeight="false" outlineLevel="0" collapsed="false">
      <c r="A23" s="27" t="s">
        <v>24</v>
      </c>
      <c r="B23" s="27" t="n">
        <v>139.211006025695</v>
      </c>
      <c r="C23" s="28" t="n">
        <f aca="false">(B23/B22)^(1/3)-1</f>
        <v>0.0107406900279181</v>
      </c>
      <c r="D23" s="27" t="n">
        <v>160.512592531446</v>
      </c>
      <c r="E23" s="28" t="n">
        <f aca="false">(D23/D22)^(1/3)-1</f>
        <v>0.0194679573813032</v>
      </c>
      <c r="F23" s="27" t="n">
        <v>90988.75</v>
      </c>
      <c r="G23" s="28" t="n">
        <f aca="false">(F23/F22)^(1/3)-1</f>
        <v>0.0220850046133345</v>
      </c>
      <c r="I23" s="27" t="s">
        <v>41</v>
      </c>
      <c r="J23" s="13" t="n">
        <f aca="false">B23*100/$B$16</f>
        <v>102.881687579678</v>
      </c>
      <c r="K23" s="13" t="n">
        <f aca="false">D23*100/$D$16</f>
        <v>162.914779996171</v>
      </c>
      <c r="L23" s="13" t="n">
        <f aca="false">100*F23*100/D23/($F$16*100/$D$16)</f>
        <v>98.2024095579309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-0.00652792394742618</v>
      </c>
      <c r="D24" s="29" t="n">
        <v>170.143348083333</v>
      </c>
      <c r="E24" s="30" t="n">
        <f aca="false">(D24/D23)^(1/3)-1</f>
        <v>0.0196128224222167</v>
      </c>
      <c r="F24" s="29" t="n">
        <v>96675.55</v>
      </c>
      <c r="G24" s="30" t="n">
        <f aca="false">(F24/F23)^(1/3)-1</f>
        <v>0.0204137864741649</v>
      </c>
      <c r="I24" s="29" t="s">
        <v>42</v>
      </c>
      <c r="J24" s="13" t="n">
        <f aca="false">B24*100/$B$16</f>
        <v>100.88</v>
      </c>
      <c r="K24" s="13" t="n">
        <f aca="false">D24*100/$D$16</f>
        <v>172.689666795941</v>
      </c>
      <c r="L24" s="13" t="n">
        <f aca="false">100*F24*100/D24/($F$16*100/$D$16)</f>
        <v>98.4340221962773</v>
      </c>
    </row>
    <row r="25" customFormat="false" ht="12.8" hidden="false" customHeight="false" outlineLevel="0" collapsed="false">
      <c r="A25" s="27" t="s">
        <v>18</v>
      </c>
      <c r="B25" s="27" t="n">
        <v>135.711694039093</v>
      </c>
      <c r="C25" s="28" t="n">
        <f aca="false">(B25/B24)^(1/3)-1</f>
        <v>-0.00193482586350557</v>
      </c>
      <c r="D25" s="27" t="n">
        <v>179.774103635219</v>
      </c>
      <c r="E25" s="28" t="n">
        <f aca="false">(D25/D24)^(1/3)-1</f>
        <v>0.0185227152235463</v>
      </c>
      <c r="F25" s="27" t="n">
        <v>102362.35</v>
      </c>
      <c r="G25" s="28" t="n">
        <f aca="false">(F25/F24)^(1/3)-1</f>
        <v>0.0192354772930878</v>
      </c>
      <c r="I25" s="27" t="s">
        <v>43</v>
      </c>
      <c r="J25" s="13" t="n">
        <f aca="false">B25*100/$B$16</f>
        <v>100.295576518294</v>
      </c>
      <c r="K25" s="13" t="n">
        <f aca="false">D25*100/$D$16</f>
        <v>182.464553595711</v>
      </c>
      <c r="L25" s="13" t="n">
        <f aca="false">100*F25*100/D25/($F$16*100/$D$16)</f>
        <v>98.6408191948014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0.014165385152122</v>
      </c>
      <c r="D26" s="29" t="n">
        <v>189.404859187106</v>
      </c>
      <c r="E26" s="30" t="n">
        <f aca="false">(D26/D25)^(1/3)-1</f>
        <v>0.0175474295502851</v>
      </c>
      <c r="F26" s="29" t="n">
        <v>108049.15</v>
      </c>
      <c r="G26" s="30" t="n">
        <f aca="false">(F26/F25)^(1/3)-1</f>
        <v>0.0181857994402657</v>
      </c>
      <c r="I26" s="29" t="s">
        <v>44</v>
      </c>
      <c r="J26" s="13" t="n">
        <f aca="false">B26*100/$B$16</f>
        <v>104.61841338018</v>
      </c>
      <c r="K26" s="13" t="n">
        <f aca="false">D26*100/$D$16</f>
        <v>192.239440395481</v>
      </c>
      <c r="L26" s="13" t="n">
        <f aca="false">100*F26*100/D26/($F$16*100/$D$16)</f>
        <v>98.8265859900852</v>
      </c>
    </row>
    <row r="27" customFormat="false" ht="12.8" hidden="false" customHeight="false" outlineLevel="0" collapsed="false">
      <c r="A27" s="27" t="s">
        <v>24</v>
      </c>
      <c r="B27" s="27" t="n">
        <v>146.110123324184</v>
      </c>
      <c r="C27" s="28" t="n">
        <f aca="false">(B27/B26)^(1/3)-1</f>
        <v>0.0105990721052904</v>
      </c>
      <c r="D27" s="27" t="n">
        <v>199.035614738993</v>
      </c>
      <c r="E27" s="28" t="n">
        <f aca="false">(D27/D26)^(1/3)-1</f>
        <v>0.0166697286292234</v>
      </c>
      <c r="F27" s="27" t="n">
        <v>113735.94</v>
      </c>
      <c r="G27" s="28" t="n">
        <f aca="false">(F27/F26)^(1/3)-1</f>
        <v>0.0172447462235874</v>
      </c>
      <c r="I27" s="27" t="s">
        <v>45</v>
      </c>
      <c r="J27" s="13" t="n">
        <f aca="false">B27*100/$B$16</f>
        <v>107.980370871628</v>
      </c>
      <c r="K27" s="13" t="n">
        <f aca="false">D27*100/$D$16</f>
        <v>202.014327195252</v>
      </c>
      <c r="L27" s="13" t="n">
        <f aca="false">100*F27*100/D27/($F$16*100/$D$16)</f>
        <v>98.9943666496901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-0.00638870607608455</v>
      </c>
      <c r="D28" s="29" t="n">
        <v>208.987395475943</v>
      </c>
      <c r="E28" s="30" t="n">
        <f aca="false">(D28/D27)^(1/3)-1</f>
        <v>0.016396356814854</v>
      </c>
      <c r="F28" s="29" t="n">
        <v>119707.08</v>
      </c>
      <c r="G28" s="30" t="n">
        <f aca="false">(F28/F27)^(1/3)-1</f>
        <v>0.0172023901485541</v>
      </c>
      <c r="I28" s="29" t="s">
        <v>46</v>
      </c>
      <c r="J28" s="13" t="n">
        <f aca="false">B28*100/$B$16</f>
        <v>105.924</v>
      </c>
      <c r="K28" s="13" t="n">
        <f aca="false">D28*100/$D$16</f>
        <v>212.115043555014</v>
      </c>
      <c r="L28" s="13" t="n">
        <f aca="false">100*F28*100/D28/($F$16*100/$D$16)</f>
        <v>99.2300701338285</v>
      </c>
    </row>
    <row r="29" customFormat="false" ht="12.8" hidden="false" customHeight="false" outlineLevel="0" collapsed="false">
      <c r="A29" s="27" t="s">
        <v>18</v>
      </c>
      <c r="B29" s="27" t="n">
        <v>141.140161800657</v>
      </c>
      <c r="C29" s="28" t="n">
        <f aca="false">(B29/B28)^(1/3)-1</f>
        <v>-0.00511339890013651</v>
      </c>
      <c r="D29" s="27" t="n">
        <v>218.939176212892</v>
      </c>
      <c r="E29" s="28" t="n">
        <f aca="false">(D29/D28)^(1/3)-1</f>
        <v>0.0156275241789419</v>
      </c>
      <c r="F29" s="27" t="n">
        <v>125678.22</v>
      </c>
      <c r="G29" s="28" t="n">
        <f aca="false">(F29/F28)^(1/3)-1</f>
        <v>0.0163580421182172</v>
      </c>
      <c r="I29" s="27" t="s">
        <v>47</v>
      </c>
      <c r="J29" s="13" t="n">
        <f aca="false">B29*100/$B$16</f>
        <v>104.307399579026</v>
      </c>
      <c r="K29" s="13" t="n">
        <f aca="false">D29*100/$D$16</f>
        <v>222.215759914776</v>
      </c>
      <c r="L29" s="13" t="n">
        <f aca="false">100*F29*100/D29/($F$16*100/$D$16)</f>
        <v>99.4443460285003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0.010904380692911</v>
      </c>
      <c r="D30" s="29" t="n">
        <v>228.890956949842</v>
      </c>
      <c r="E30" s="30" t="n">
        <f aca="false">(D30/D29)^(1/3)-1</f>
        <v>0.0149275739061081</v>
      </c>
      <c r="F30" s="29" t="n">
        <v>131649.35</v>
      </c>
      <c r="G30" s="30" t="n">
        <f aca="false">(F30/F29)^(1/3)-1</f>
        <v>0.0155926894523291</v>
      </c>
      <c r="I30" s="29" t="s">
        <v>48</v>
      </c>
      <c r="J30" s="13" t="n">
        <f aca="false">B30*100/$B$16</f>
        <v>107.756965781585</v>
      </c>
      <c r="K30" s="13" t="n">
        <f aca="false">D30*100/$D$16</f>
        <v>232.316476274539</v>
      </c>
      <c r="L30" s="13" t="n">
        <f aca="false">100*F30*100/D30/($F$16*100/$D$16)</f>
        <v>99.6399816680895</v>
      </c>
    </row>
    <row r="31" customFormat="false" ht="12.8" hidden="false" customHeight="false" outlineLevel="0" collapsed="false">
      <c r="A31" s="27" t="s">
        <v>24</v>
      </c>
      <c r="B31" s="27" t="n">
        <v>149.205686855641</v>
      </c>
      <c r="C31" s="28" t="n">
        <f aca="false">(B31/B30)^(1/3)-1</f>
        <v>0.00770831757292223</v>
      </c>
      <c r="D31" s="27" t="n">
        <v>238.842737686792</v>
      </c>
      <c r="E31" s="28" t="n">
        <f aca="false">(D31/D30)^(1/3)-1</f>
        <v>0.0142876446230173</v>
      </c>
      <c r="F31" s="27" t="n">
        <v>137620.49</v>
      </c>
      <c r="G31" s="28" t="n">
        <f aca="false">(F31/F30)^(1/3)-1</f>
        <v>0.014895811612011</v>
      </c>
      <c r="I31" s="27" t="s">
        <v>49</v>
      </c>
      <c r="J31" s="13" t="n">
        <f aca="false">B31*100/$B$16</f>
        <v>110.268098036444</v>
      </c>
      <c r="K31" s="13" t="n">
        <f aca="false">D31*100/$D$16</f>
        <v>242.417192634302</v>
      </c>
      <c r="L31" s="13" t="n">
        <f aca="false">100*F31*100/D31/($F$16*100/$D$16)</f>
        <v>99.819321590944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-0.0035383908596317</v>
      </c>
      <c r="D32" s="29" t="n">
        <v>248.720651241098</v>
      </c>
      <c r="E32" s="30" t="n">
        <f aca="false">(D32/D31)^(1/3)-1</f>
        <v>0.0135999999999996</v>
      </c>
      <c r="F32" s="29" t="n">
        <v>143542.99</v>
      </c>
      <c r="G32" s="30" t="n">
        <f aca="false">(F32/F31)^(1/3)-1</f>
        <v>0.0141440091802934</v>
      </c>
      <c r="I32" s="29" t="s">
        <v>50</v>
      </c>
      <c r="J32" s="13" t="n">
        <f aca="false">B32*100/$B$16</f>
        <v>109.10172</v>
      </c>
      <c r="K32" s="13" t="n">
        <f aca="false">D32*100/$D$16</f>
        <v>252.442936335412</v>
      </c>
      <c r="L32" s="13" t="n">
        <f aca="false">100*F32*100/D32/($F$16*100/$D$16)</f>
        <v>99.9801299294089</v>
      </c>
    </row>
    <row r="33" customFormat="false" ht="12.8" hidden="false" customHeight="false" outlineLevel="0" collapsed="false">
      <c r="A33" s="27" t="s">
        <v>18</v>
      </c>
      <c r="B33" s="27" t="n">
        <v>145.374366654676</v>
      </c>
      <c r="C33" s="28" t="n">
        <f aca="false">(B33/B32)^(1/3)-1</f>
        <v>-0.00511339890013951</v>
      </c>
      <c r="D33" s="27" t="n">
        <v>259.00708957255</v>
      </c>
      <c r="E33" s="28" t="n">
        <f aca="false">(D33/D32)^(1/3)-1</f>
        <v>0.0136000000000001</v>
      </c>
      <c r="F33" s="27" t="n">
        <v>149720.36</v>
      </c>
      <c r="G33" s="28" t="n">
        <f aca="false">(F33/F32)^(1/3)-1</f>
        <v>0.0141439981557601</v>
      </c>
      <c r="I33" s="27" t="s">
        <v>51</v>
      </c>
      <c r="J33" s="13" t="n">
        <f aca="false">B33*100/$B$16</f>
        <v>107.436621566397</v>
      </c>
      <c r="K33" s="13" t="n">
        <f aca="false">D33*100/$D$16</f>
        <v>262.88331868351</v>
      </c>
      <c r="L33" s="13" t="n">
        <f aca="false">100*F33*100/D33/($F$16*100/$D$16)</f>
        <v>100.141194063321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0.0109043806929126</v>
      </c>
      <c r="D34" s="29" t="n">
        <v>269.71894820191</v>
      </c>
      <c r="E34" s="30" t="n">
        <f aca="false">(D34/D33)^(1/3)-1</f>
        <v>0.0136000000000005</v>
      </c>
      <c r="F34" s="29" t="n">
        <v>156163.57</v>
      </c>
      <c r="G34" s="30" t="n">
        <f aca="false">(F34/F33)^(1/3)-1</f>
        <v>0.0141439916461688</v>
      </c>
      <c r="I34" s="29" t="s">
        <v>52</v>
      </c>
      <c r="J34" s="13" t="n">
        <f aca="false">B34*100/$B$16</f>
        <v>110.989674755033</v>
      </c>
      <c r="K34" s="13" t="n">
        <f aca="false">D34*100/$D$16</f>
        <v>273.75548805309</v>
      </c>
      <c r="L34" s="13" t="n">
        <f aca="false">100*F34*100/D34/($F$16*100/$D$16)</f>
        <v>100.302515733875</v>
      </c>
    </row>
    <row r="35" customFormat="false" ht="12.8" hidden="false" customHeight="false" outlineLevel="0" collapsed="false">
      <c r="A35" s="27" t="s">
        <v>24</v>
      </c>
      <c r="B35" s="27" t="n">
        <v>153.681857461311</v>
      </c>
      <c r="C35" s="28" t="n">
        <f aca="false">(B35/B34)^(1/3)-1</f>
        <v>0.00770831757292245</v>
      </c>
      <c r="D35" s="27" t="n">
        <v>280.873821404672</v>
      </c>
      <c r="E35" s="28" t="n">
        <f aca="false">(D35/D34)^(1/3)-1</f>
        <v>0.0135999999999992</v>
      </c>
      <c r="F35" s="27" t="n">
        <v>162884.07</v>
      </c>
      <c r="G35" s="28" t="n">
        <f aca="false">(F35/F34)^(1/3)-1</f>
        <v>0.0141440055567432</v>
      </c>
      <c r="I35" s="27" t="s">
        <v>53</v>
      </c>
      <c r="J35" s="13" t="n">
        <f aca="false">B35*100/$B$16</f>
        <v>113.576140977538</v>
      </c>
      <c r="K35" s="13" t="n">
        <f aca="false">D35*100/$D$16</f>
        <v>285.077302030751</v>
      </c>
      <c r="L35" s="13" t="n">
        <f aca="false">100*F35*100/D35/($F$16*100/$D$16)</f>
        <v>100.464101418376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-0.00515340440189604</v>
      </c>
      <c r="D36" s="29" t="n">
        <v>291.538797892813</v>
      </c>
      <c r="E36" s="30" t="n">
        <f aca="false">(D36/D35)^(1/3)-1</f>
        <v>0.0125</v>
      </c>
      <c r="F36" s="29" t="n">
        <v>169288.15</v>
      </c>
      <c r="G36" s="30" t="n">
        <f aca="false">(F36/F35)^(1/3)-1</f>
        <v>0.0129374984861539</v>
      </c>
      <c r="I36" s="29" t="s">
        <v>54</v>
      </c>
      <c r="J36" s="13" t="n">
        <f aca="false">B36*100/$B$16</f>
        <v>111.829263</v>
      </c>
      <c r="K36" s="13" t="n">
        <f aca="false">D36*100/$D$16</f>
        <v>295.901887633836</v>
      </c>
      <c r="L36" s="13" t="n">
        <f aca="false">100*F36*100/D36/($F$16*100/$D$16)</f>
        <v>100.594388490801</v>
      </c>
    </row>
    <row r="37" customFormat="false" ht="12.8" hidden="false" customHeight="false" outlineLevel="0" collapsed="false">
      <c r="A37" s="27" t="s">
        <v>18</v>
      </c>
      <c r="B37" s="27" t="n">
        <v>148.28185398777</v>
      </c>
      <c r="C37" s="28" t="n">
        <f aca="false">(B37/B36)^(1/3)-1</f>
        <v>-0.00673373825170398</v>
      </c>
      <c r="D37" s="27" t="n">
        <v>302.608731037021</v>
      </c>
      <c r="E37" s="28" t="n">
        <f aca="false">(D37/D36)^(1/3)-1</f>
        <v>0.0125000000000006</v>
      </c>
      <c r="F37" s="27" t="n">
        <v>175944.02</v>
      </c>
      <c r="G37" s="28" t="n">
        <f aca="false">(F37/F36)^(1/3)-1</f>
        <v>0.012937502484146</v>
      </c>
      <c r="I37" s="27" t="s">
        <v>108</v>
      </c>
      <c r="J37" s="13" t="n">
        <f aca="false">B37*100/$B$16</f>
        <v>109.585353997725</v>
      </c>
      <c r="K37" s="13" t="n">
        <f aca="false">D37*100/$D$16</f>
        <v>307.137490363308</v>
      </c>
      <c r="L37" s="13" t="n">
        <f aca="false">100*F37*100/D37/($F$16*100/$D$16)</f>
        <v>100.72484571894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0.0125534935358522</v>
      </c>
      <c r="D38" s="29" t="n">
        <v>314.098997326261</v>
      </c>
      <c r="E38" s="30" t="n">
        <f aca="false">(D38/D37)^(1/3)-1</f>
        <v>0.0125000000000004</v>
      </c>
      <c r="F38" s="29" t="n">
        <v>182861.57</v>
      </c>
      <c r="G38" s="30" t="n">
        <f aca="false">(F38/F37)^(1/3)-1</f>
        <v>0.0129374884971645</v>
      </c>
      <c r="I38" s="29" t="s">
        <v>109</v>
      </c>
      <c r="J38" s="13" t="n">
        <f aca="false">B38*100/$B$16</f>
        <v>113.764416623908</v>
      </c>
      <c r="K38" s="13" t="n">
        <f aca="false">D38*100/$D$16</f>
        <v>318.799716828451</v>
      </c>
      <c r="L38" s="13" t="n">
        <f aca="false">100*F38*100/D38/($F$16*100/$D$16)</f>
        <v>100.855467954407</v>
      </c>
    </row>
    <row r="39" customFormat="false" ht="12.8" hidden="false" customHeight="false" outlineLevel="0" collapsed="false">
      <c r="A39" s="27" t="s">
        <v>24</v>
      </c>
      <c r="B39" s="27" t="n">
        <v>158.250775731117</v>
      </c>
      <c r="C39" s="28" t="n">
        <f aca="false">(B39/B38)^(1/3)-1</f>
        <v>0.00925591557666139</v>
      </c>
      <c r="D39" s="27" t="n">
        <v>326.025557105596</v>
      </c>
      <c r="E39" s="28" t="n">
        <f aca="false">(D39/D38)^(1/3)-1</f>
        <v>0.0124999999999993</v>
      </c>
      <c r="F39" s="27" t="n">
        <v>190051.11</v>
      </c>
      <c r="G39" s="28" t="n">
        <f aca="false">(F39/F38)^(1/3)-1</f>
        <v>0.0129375139026009</v>
      </c>
      <c r="I39" s="27" t="s">
        <v>110</v>
      </c>
      <c r="J39" s="13" t="n">
        <f aca="false">B39*100/$B$16</f>
        <v>116.952727609809</v>
      </c>
      <c r="K39" s="13" t="n">
        <f aca="false">D39*100/$D$16</f>
        <v>330.904766232478</v>
      </c>
      <c r="L39" s="13" t="n">
        <f aca="false">100*F39*100/D39/($F$16*100/$D$16)</f>
        <v>100.986267182208</v>
      </c>
    </row>
    <row r="41" customFormat="false" ht="13.8" hidden="false" customHeight="false" outlineLevel="0" collapsed="false">
      <c r="A41" s="33"/>
      <c r="B41" s="80"/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/>
      <c r="D42" s="35"/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8" t="n">
        <f aca="false">AVERAGE(B16:B19)/AVERAGE(B12:B15)-1</f>
        <v>-0.11</v>
      </c>
      <c r="C44" s="38"/>
      <c r="D44" s="38"/>
    </row>
    <row r="45" customFormat="false" ht="12.8" hidden="false" customHeight="false" outlineLevel="0" collapsed="false">
      <c r="A45" s="7" t="n">
        <v>2021</v>
      </c>
      <c r="B45" s="40" t="n">
        <f aca="false">AVERAGE(B20:B23)/AVERAGE(B16:B19)-1</f>
        <v>0.0549999999999999</v>
      </c>
      <c r="C45" s="40"/>
      <c r="D45" s="40"/>
    </row>
    <row r="46" customFormat="false" ht="12.8" hidden="false" customHeight="false" outlineLevel="0" collapsed="false">
      <c r="A46" s="36" t="n">
        <v>2022</v>
      </c>
      <c r="B46" s="38" t="n">
        <f aca="false">AVERAGE(B24:B27)/AVERAGE(B20:B23)-1</f>
        <v>0.0449999999999999</v>
      </c>
      <c r="C46" s="38"/>
      <c r="D46" s="38"/>
    </row>
    <row r="47" customFormat="false" ht="12.8" hidden="false" customHeight="false" outlineLevel="0" collapsed="false">
      <c r="A47" s="7" t="n">
        <v>2023</v>
      </c>
      <c r="B47" s="40" t="n">
        <f aca="false">AVERAGE(B28:B31)/AVERAGE(B24:B27)-1</f>
        <v>0.0349999999999999</v>
      </c>
      <c r="C47" s="40"/>
      <c r="D47" s="40"/>
    </row>
    <row r="48" customFormat="false" ht="12.8" hidden="false" customHeight="false" outlineLevel="0" collapsed="false">
      <c r="A48" s="36" t="n">
        <v>2024</v>
      </c>
      <c r="B48" s="38" t="n">
        <f aca="false">AVERAGE(B32:B35)/AVERAGE(B28:B31)-1</f>
        <v>0.03</v>
      </c>
      <c r="C48" s="38"/>
      <c r="D48" s="38"/>
    </row>
    <row r="49" customFormat="false" ht="12.8" hidden="false" customHeight="false" outlineLevel="0" collapsed="false">
      <c r="A49" s="7" t="n">
        <v>2025</v>
      </c>
      <c r="B49" s="40" t="n">
        <f aca="false">AVERAGE(B36:B39)/AVERAGE(B32:B35)-1</f>
        <v>0.0249999999999999</v>
      </c>
      <c r="C49" s="40"/>
      <c r="D49" s="4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A1" colorId="64" zoomScale="65" zoomScaleNormal="65" zoomScalePageLayoutView="100" workbookViewId="0">
      <selection pane="topLeft" activeCell="BO29" activeCellId="0" sqref="BO29"/>
    </sheetView>
  </sheetViews>
  <sheetFormatPr defaultColWidth="9.28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-0.0331797388491382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0.0152656101659735</v>
      </c>
      <c r="BM5" s="51" t="n">
        <f aca="false">SUM(D18:D21)/AVERAGE(AG18:AG21)</f>
        <v>0.0786913379286921</v>
      </c>
      <c r="BN5" s="51" t="n">
        <f aca="false">(SUM(H18:H21)+SUM(J18:J21))/AVERAGE(AG18:AG21)</f>
        <v>2.49081323988799E-005</v>
      </c>
      <c r="BO5" s="52" t="n">
        <f aca="false">AL5-BN5</f>
        <v>-0.0332046469815371</v>
      </c>
      <c r="BP5" s="32" t="n">
        <f aca="false">BN5+BM5</f>
        <v>0.0787162460610909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-0.0366032011712608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0.0186296629931865</v>
      </c>
      <c r="BM6" s="51" t="n">
        <f aca="false">SUM(D22:D25)/AVERAGE(AG22:AG25)</f>
        <v>0.0811921564059267</v>
      </c>
      <c r="BN6" s="51" t="n">
        <f aca="false">(SUM(H22:H25)+SUM(J22:J25))/AVERAGE(AG22:AG25)</f>
        <v>0.000471369442214487</v>
      </c>
      <c r="BO6" s="52" t="n">
        <f aca="false">AL6-BN6</f>
        <v>-0.0370745706134753</v>
      </c>
      <c r="BP6" s="32" t="n">
        <f aca="false">BN6+BM6</f>
        <v>0.0816635258481412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-0.036766217283359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0.0174215638890533</v>
      </c>
      <c r="BM7" s="51" t="n">
        <f aca="false">SUM(D26:D29)/AVERAGE(AG26:AG29)</f>
        <v>0.0778009151765118</v>
      </c>
      <c r="BN7" s="51" t="n">
        <f aca="false">(SUM(H26:H29)+SUM(J26:J29))/AVERAGE(AG26:AG29)</f>
        <v>0.000926242709392147</v>
      </c>
      <c r="BO7" s="52" t="n">
        <f aca="false">AL7-BN7</f>
        <v>-0.0376924599927511</v>
      </c>
      <c r="BP7" s="32" t="n">
        <f aca="false">BN7+BM7</f>
        <v>0.078727157885904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-0.0377685896059365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0.0160495713994479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0.0167328238643174</v>
      </c>
      <c r="BM8" s="51" t="n">
        <f aca="false">SUM(D30:D33)/AVERAGE(AG30:AG33)</f>
        <v>0.0724609483114845</v>
      </c>
      <c r="BN8" s="51" t="n">
        <f aca="false">(SUM(H30:H33)+SUM(J30:J33))/AVERAGE(AG30:AG33)</f>
        <v>0.000884616578632326</v>
      </c>
      <c r="BO8" s="52" t="n">
        <f aca="false">AL8-BN8</f>
        <v>-0.0386532061845688</v>
      </c>
      <c r="BP8" s="32" t="n">
        <f aca="false">BN8+BM8</f>
        <v>0.0733455648901168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-0.0466553816070194</v>
      </c>
      <c r="AM9" s="4" t="n">
        <f aca="false">'Central scenario'!AM8</f>
        <v>19740259.6575456</v>
      </c>
      <c r="AN9" s="52" t="n">
        <f aca="false">AM9/AVERAGE(AG34:AG37)</f>
        <v>0.00438882261139229</v>
      </c>
      <c r="AO9" s="52" t="n">
        <f aca="false">AVERAGE(AG34:AG37)/AVERAGE(AG30:AG33)-1</f>
        <v>-0.11045673300527</v>
      </c>
      <c r="AP9" s="55" t="n">
        <f aca="false">'Central scenario'!AP9</f>
        <v>-1015545.98742409</v>
      </c>
      <c r="AQ9" s="4" t="n">
        <f aca="false">AQ8*(1+AO9)</f>
        <v>371152449.732426</v>
      </c>
      <c r="AR9" s="4" t="n">
        <f aca="false">((((((AQ8*((1+AO9)^(6/12)))*((1+AO9)^(1/12))+AP9)*((1+AO9)^(1/12))-AM9/12)*((1+AO9)^(1/12))-AM9/12)*((1+AO9)^(1/12))-AM9/12)*((1+AO9)^(1/12))-AM9/12)*((1+AO9)^(1/12))-AM9/12</f>
        <v>362118266.889848</v>
      </c>
      <c r="AS9" s="53" t="n">
        <f aca="false">AQ9/AG37</f>
        <v>0.078734897449745</v>
      </c>
      <c r="AT9" s="53" t="n">
        <f aca="false">AR9/AG37</f>
        <v>0.0768184195707349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0.0587023144826337</v>
      </c>
      <c r="BL9" s="51" t="n">
        <f aca="false">SUM(P34:P37)/AVERAGE(AG34:AG37)</f>
        <v>0.0181361045218799</v>
      </c>
      <c r="BM9" s="51" t="n">
        <f aca="false">SUM(D34:D37)/AVERAGE(AG34:AG37)</f>
        <v>0.0872215915677731</v>
      </c>
      <c r="BN9" s="51" t="n">
        <f aca="false">(SUM(H34:H37)+SUM(J34:J37))/AVERAGE(AG34:AG37)</f>
        <v>0.00146515852420762</v>
      </c>
      <c r="BO9" s="52" t="n">
        <f aca="false">AL9-BN9</f>
        <v>-0.048120540131227</v>
      </c>
      <c r="BP9" s="32" t="n">
        <f aca="false">BN9+BM9</f>
        <v>0.0886867500919808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-0.0364860566633767</v>
      </c>
      <c r="AM10" s="4" t="n">
        <f aca="false">'Central scenario'!AM9</f>
        <v>18862810.403066</v>
      </c>
      <c r="AN10" s="52" t="n">
        <f aca="false">AM10/AVERAGE(AG38:AG41)</f>
        <v>0.00397510959415458</v>
      </c>
      <c r="AO10" s="52" t="n">
        <f aca="false">AVERAGE(AG38:AG41)/AVERAGE(AG34:AG37)-1</f>
        <v>0.0550000000000002</v>
      </c>
      <c r="AP10" s="52"/>
      <c r="AQ10" s="4" t="n">
        <f aca="false">AQ9*(1+AO10)</f>
        <v>391565834.467709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362701057.6304</v>
      </c>
      <c r="AS10" s="53" t="n">
        <f aca="false">AQ10/AG41</f>
        <v>0.0793956508898139</v>
      </c>
      <c r="AT10" s="53" t="n">
        <f aca="false">AR10/AG41</f>
        <v>0.0735428988285857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0.059151246476346</v>
      </c>
      <c r="BL10" s="51" t="n">
        <f aca="false">SUM(P38:P41)/AVERAGE(AG38:AG41)</f>
        <v>0.0167735513610471</v>
      </c>
      <c r="BM10" s="51" t="n">
        <f aca="false">SUM(D38:D41)/AVERAGE(AG38:AG41)</f>
        <v>0.0788637517786756</v>
      </c>
      <c r="BN10" s="51" t="n">
        <f aca="false">(SUM(H38:H41)+SUM(J38:J41))/AVERAGE(AG38:AG41)</f>
        <v>0.00167310196559533</v>
      </c>
      <c r="BO10" s="52" t="n">
        <f aca="false">AL10-BN10</f>
        <v>-0.038159158628972</v>
      </c>
      <c r="BP10" s="32" t="n">
        <f aca="false">BN10+BM10</f>
        <v>0.0805368537442709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-0.0400598131299821</v>
      </c>
      <c r="AM11" s="4" t="n">
        <f aca="false">'Central scenario'!AM10</f>
        <v>17835539.214349</v>
      </c>
      <c r="AN11" s="52" t="n">
        <f aca="false">AM11/AVERAGE(AG42:AG45)</f>
        <v>0.00359676994412634</v>
      </c>
      <c r="AO11" s="52" t="n">
        <f aca="false">AVERAGE(AG42:AG45)/AVERAGE(AG38:AG41)-1</f>
        <v>0.0449999999999997</v>
      </c>
      <c r="AP11" s="52"/>
      <c r="AQ11" s="4" t="n">
        <f aca="false">AQ10*(1+AO11)</f>
        <v>409186297.018756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360822131.466991</v>
      </c>
      <c r="AS11" s="53" t="n">
        <f aca="false">AQ11/AG45</f>
        <v>0.0790507998433376</v>
      </c>
      <c r="AT11" s="53" t="n">
        <f aca="false">AR11/AG45</f>
        <v>0.069707314984539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0.0139925118105556</v>
      </c>
      <c r="BJ11" s="1" t="n">
        <f aca="false">BJ10+1</f>
        <v>2022</v>
      </c>
      <c r="BK11" s="51" t="n">
        <f aca="false">SUM(T42:T45)/AVERAGE(AG42:AG45)</f>
        <v>0.0597946764739429</v>
      </c>
      <c r="BL11" s="51" t="n">
        <f aca="false">SUM(P42:P45)/AVERAGE(AG42:AG45)</f>
        <v>0.0175985390358832</v>
      </c>
      <c r="BM11" s="51" t="n">
        <f aca="false">SUM(D42:D45)/AVERAGE(AG42:AG45)</f>
        <v>0.0822559505680418</v>
      </c>
      <c r="BN11" s="51" t="n">
        <f aca="false">(SUM(H42:H45)+SUM(J42:J45))/AVERAGE(AG42:AG45)</f>
        <v>0.00212250429223043</v>
      </c>
      <c r="BO11" s="52" t="n">
        <f aca="false">AL11-BN11</f>
        <v>-0.0421823174222125</v>
      </c>
      <c r="BP11" s="32" t="n">
        <f aca="false">BN11+BM11</f>
        <v>0.0843784548602723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-0.0434658029373297</v>
      </c>
      <c r="AM12" s="4" t="n">
        <f aca="false">'Central scenario'!AM11</f>
        <v>16827143.6015023</v>
      </c>
      <c r="AN12" s="52" t="n">
        <f aca="false">AM12/AVERAGE(AG46:AG49)</f>
        <v>0.00327866064658646</v>
      </c>
      <c r="AO12" s="52" t="n">
        <f aca="false">AVERAGE(AG46:AG49)/AVERAGE(AG42:AG45)-1</f>
        <v>0.0349999999999999</v>
      </c>
      <c r="AP12" s="52"/>
      <c r="AQ12" s="4" t="n">
        <f aca="false">AQ11*(1+AO12)</f>
        <v>423507817.414412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356355503.673401</v>
      </c>
      <c r="AS12" s="53" t="n">
        <f aca="false">AQ12/AG49</f>
        <v>0.0801201123087285</v>
      </c>
      <c r="AT12" s="53" t="n">
        <f aca="false">AR12/AG49</f>
        <v>0.0674160943485215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0.0593673661478946</v>
      </c>
      <c r="BL12" s="51" t="n">
        <f aca="false">SUM(P46:P49)/AVERAGE(AG46:AG49)</f>
        <v>0.0181147726958705</v>
      </c>
      <c r="BM12" s="51" t="n">
        <f aca="false">SUM(D46:D49)/AVERAGE(AG46:AG49)</f>
        <v>0.0847183963893537</v>
      </c>
      <c r="BN12" s="51" t="n">
        <f aca="false">(SUM(H46:H49)+SUM(J46:J49))/AVERAGE(AG46:AG49)</f>
        <v>0.00249643533828054</v>
      </c>
      <c r="BO12" s="52" t="n">
        <f aca="false">AL12-BN12</f>
        <v>-0.0459622382756102</v>
      </c>
      <c r="BP12" s="32" t="n">
        <f aca="false">BN12+BM12</f>
        <v>0.0872148317276342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-0.045621109236993</v>
      </c>
      <c r="AM13" s="13" t="n">
        <f aca="false">'Central scenario'!AM12</f>
        <v>15842663.6881786</v>
      </c>
      <c r="AN13" s="59" t="n">
        <f aca="false">AM13/AVERAGE(AG50:AG53)</f>
        <v>0.00299693307834094</v>
      </c>
      <c r="AO13" s="59" t="n">
        <f aca="false">'GDP evolution by scenario'!G49</f>
        <v>0.0350000000000004</v>
      </c>
      <c r="AP13" s="59"/>
      <c r="AQ13" s="13" t="n">
        <f aca="false">AQ12*(1+AO13)</f>
        <v>438330591.023917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352732718.426644</v>
      </c>
      <c r="AS13" s="60" t="n">
        <f aca="false">AQ13/AG53</f>
        <v>0.0805090448927514</v>
      </c>
      <c r="AT13" s="60" t="n">
        <f aca="false">AR13/AG53</f>
        <v>0.0647871146675306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0.0593266826767856</v>
      </c>
      <c r="BL13" s="32" t="n">
        <f aca="false">SUM(P50:P53)/AVERAGE(AG50:AG53)</f>
        <v>0.0185060265292481</v>
      </c>
      <c r="BM13" s="32" t="n">
        <f aca="false">SUM(D50:D53)/AVERAGE(AG50:AG53)</f>
        <v>0.0864417653845305</v>
      </c>
      <c r="BN13" s="32" t="n">
        <f aca="false">(SUM(H50:H53)+SUM(J50:J53))/AVERAGE(AG50:AG53)</f>
        <v>0.00302771037603282</v>
      </c>
      <c r="BO13" s="59" t="n">
        <f aca="false">AL13-BN13</f>
        <v>-0.0486488196130258</v>
      </c>
      <c r="BP13" s="32" t="n">
        <f aca="false">BN13+BM13</f>
        <v>0.0894694757605633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-0.0464682820082466</v>
      </c>
      <c r="AM14" s="6" t="n">
        <f aca="false">'Central scenario'!AM13</f>
        <v>14900507.1403892</v>
      </c>
      <c r="AN14" s="63" t="n">
        <f aca="false">AM14/AVERAGE(AG54:AG57)</f>
        <v>0.00274995778377042</v>
      </c>
      <c r="AO14" s="63" t="n">
        <f aca="false">'GDP evolution by scenario'!G53</f>
        <v>0.0299999999999976</v>
      </c>
      <c r="AP14" s="63"/>
      <c r="AQ14" s="6" t="n">
        <f aca="false">AQ13*(1+AO14)</f>
        <v>451480508.754633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348210404.306152</v>
      </c>
      <c r="AS14" s="64" t="n">
        <f aca="false">AQ14/AG57</f>
        <v>0.0805301768002317</v>
      </c>
      <c r="AT14" s="64" t="n">
        <f aca="false">AR14/AG57</f>
        <v>0.0621099801180881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0.0599774502895822</v>
      </c>
      <c r="BL14" s="61" t="n">
        <f aca="false">SUM(P54:P57)/AVERAGE(AG54:AG57)</f>
        <v>0.0187424691708839</v>
      </c>
      <c r="BM14" s="61" t="n">
        <f aca="false">SUM(D54:D57)/AVERAGE(AG54:AG57)</f>
        <v>0.087703263126945</v>
      </c>
      <c r="BN14" s="61" t="n">
        <f aca="false">(SUM(H54:H57)+SUM(J54:J57))/AVERAGE(AG54:AG57)</f>
        <v>0.00424242167406426</v>
      </c>
      <c r="BO14" s="63" t="n">
        <f aca="false">AL14-BN14</f>
        <v>-0.0507107036823108</v>
      </c>
      <c r="BP14" s="32" t="n">
        <f aca="false">BN14+BM14</f>
        <v>0.0919456848010092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-0.046950445233092</v>
      </c>
      <c r="AM15" s="9" t="n">
        <f aca="false">'Central scenario'!AM14</f>
        <v>13946867.9480024</v>
      </c>
      <c r="AN15" s="69" t="n">
        <f aca="false">AM15/AVERAGE(AG58:AG61)</f>
        <v>0.00246571190473021</v>
      </c>
      <c r="AO15" s="69" t="n">
        <f aca="false">'GDP evolution by scenario'!G57</f>
        <v>0.031051757006757</v>
      </c>
      <c r="AP15" s="69"/>
      <c r="AQ15" s="9" t="n">
        <f aca="false">AQ14*(1+AO15)</f>
        <v>465499771.805769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344878684.540339</v>
      </c>
      <c r="AS15" s="70" t="n">
        <f aca="false">AQ15/AG61</f>
        <v>0.0817221337982905</v>
      </c>
      <c r="AT15" s="70" t="n">
        <f aca="false">AR15/AG61</f>
        <v>0.0605461564306501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0.0143032335937494</v>
      </c>
      <c r="BJ15" s="7" t="n">
        <f aca="false">BJ14+1</f>
        <v>2026</v>
      </c>
      <c r="BK15" s="40" t="n">
        <f aca="false">SUM(T58:T61)/AVERAGE(AG58:AG61)</f>
        <v>0.0588276935661293</v>
      </c>
      <c r="BL15" s="40" t="n">
        <f aca="false">SUM(P58:P61)/AVERAGE(AG58:AG61)</f>
        <v>0.0186330045154134</v>
      </c>
      <c r="BM15" s="40" t="n">
        <f aca="false">SUM(D58:D61)/AVERAGE(AG58:AG61)</f>
        <v>0.0871451342838079</v>
      </c>
      <c r="BN15" s="40" t="n">
        <f aca="false">(SUM(H58:H61)+SUM(J58:J61))/AVERAGE(AG58:AG61)</f>
        <v>0.00546392528236377</v>
      </c>
      <c r="BO15" s="69" t="n">
        <f aca="false">AL15-BN15</f>
        <v>-0.0524143705154557</v>
      </c>
      <c r="BP15" s="32" t="n">
        <f aca="false">BN15+BM15</f>
        <v>0.0926090595661717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-0.04792297942221</v>
      </c>
      <c r="AM16" s="9" t="n">
        <f aca="false">'Central scenario'!AM15</f>
        <v>13032040.9288315</v>
      </c>
      <c r="AN16" s="69" t="n">
        <f aca="false">AM16/AVERAGE(AG62:AG65)</f>
        <v>0.00226145738745152</v>
      </c>
      <c r="AO16" s="69" t="n">
        <f aca="false">'GDP evolution by scenario'!G61</f>
        <v>0.0393343585360375</v>
      </c>
      <c r="AP16" s="69"/>
      <c r="AQ16" s="9" t="n">
        <f aca="false">AQ15*(1+AO16)</f>
        <v>483809906.728421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345178917.144978</v>
      </c>
      <c r="AS16" s="70" t="n">
        <f aca="false">AQ16/AG65</f>
        <v>0.0835367817011428</v>
      </c>
      <c r="AT16" s="70" t="n">
        <f aca="false">AR16/AG65</f>
        <v>0.0596001351943441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0.0592234529214215</v>
      </c>
      <c r="BL16" s="40" t="n">
        <f aca="false">SUM(P62:P65)/AVERAGE(AG62:AG65)</f>
        <v>0.0187944480889421</v>
      </c>
      <c r="BM16" s="40" t="n">
        <f aca="false">SUM(D62:D65)/AVERAGE(AG62:AG65)</f>
        <v>0.0883519842546894</v>
      </c>
      <c r="BN16" s="40" t="n">
        <f aca="false">(SUM(H62:H65)+SUM(J62:J65))/AVERAGE(AG62:AG65)</f>
        <v>0.0066231699457609</v>
      </c>
      <c r="BO16" s="69" t="n">
        <f aca="false">AL16-BN16</f>
        <v>-0.0545461493679709</v>
      </c>
      <c r="BP16" s="32" t="n">
        <f aca="false">BN16+BM16</f>
        <v>0.0949751542004503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-0.0473552007960845</v>
      </c>
      <c r="AM17" s="9" t="n">
        <f aca="false">'Central scenario'!AM16</f>
        <v>12139889.4651339</v>
      </c>
      <c r="AN17" s="69" t="n">
        <f aca="false">AM17/AVERAGE(AG66:AG69)</f>
        <v>0.00206690295113522</v>
      </c>
      <c r="AO17" s="69" t="n">
        <f aca="false">'GDP evolution by scenario'!G65</f>
        <v>0.0353869242306026</v>
      </c>
      <c r="AP17" s="69"/>
      <c r="AQ17" s="9" t="n">
        <f aca="false">AQ16*(1+AO17)</f>
        <v>500930451.239835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345058187.177692</v>
      </c>
      <c r="AS17" s="70" t="n">
        <f aca="false">AQ17/AG69</f>
        <v>0.0848513593631443</v>
      </c>
      <c r="AT17" s="70" t="n">
        <f aca="false">AR17/AG69</f>
        <v>0.0584485454396771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0.0591744476324413</v>
      </c>
      <c r="BL17" s="40" t="n">
        <f aca="false">SUM(P66:P69)/AVERAGE(AG66:AG69)</f>
        <v>0.0183274377027246</v>
      </c>
      <c r="BM17" s="40" t="n">
        <f aca="false">SUM(D66:D69)/AVERAGE(AG66:AG69)</f>
        <v>0.0882022107258014</v>
      </c>
      <c r="BN17" s="40" t="n">
        <f aca="false">(SUM(H66:H69)+SUM(J66:J69))/AVERAGE(AG66:AG69)</f>
        <v>0.00775797558292085</v>
      </c>
      <c r="BO17" s="69" t="n">
        <f aca="false">AL17-BN17</f>
        <v>-0.0551131763790054</v>
      </c>
      <c r="BP17" s="32" t="n">
        <f aca="false">BN17+BM17</f>
        <v>0.0959601863087222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-0.0470356754375239</v>
      </c>
      <c r="AM18" s="6" t="n">
        <f aca="false">'Central scenario'!AM17</f>
        <v>11273018.6820578</v>
      </c>
      <c r="AN18" s="63" t="n">
        <f aca="false">AM18/AVERAGE(AG70:AG73)</f>
        <v>0.0018914510171242</v>
      </c>
      <c r="AO18" s="63" t="n">
        <f aca="false">'GDP evolution by scenario'!G69</f>
        <v>0.0267745702642646</v>
      </c>
      <c r="AP18" s="63"/>
      <c r="AQ18" s="6" t="n">
        <f aca="false">AQ17*(1+AO18)</f>
        <v>514342648.804065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342886274.284778</v>
      </c>
      <c r="AS18" s="64" t="n">
        <f aca="false">AQ18/AG73</f>
        <v>0.0859954939185143</v>
      </c>
      <c r="AT18" s="64" t="n">
        <f aca="false">AR18/AG73</f>
        <v>0.0573288537972891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0.0594080431926031</v>
      </c>
      <c r="BL18" s="61" t="n">
        <f aca="false">SUM(P70:P73)/AVERAGE(AG70:AG73)</f>
        <v>0.0182968430458923</v>
      </c>
      <c r="BM18" s="61" t="n">
        <f aca="false">SUM(D70:D73)/AVERAGE(AG70:AG73)</f>
        <v>0.0881468755842345</v>
      </c>
      <c r="BN18" s="61" t="n">
        <f aca="false">(SUM(H70:H73)+SUM(J70:J73))/AVERAGE(AG70:AG73)</f>
        <v>0.00873095382230546</v>
      </c>
      <c r="BO18" s="63" t="n">
        <f aca="false">AL18-BN18</f>
        <v>-0.0557666292598294</v>
      </c>
      <c r="BP18" s="32" t="n">
        <f aca="false">BN18+BM18</f>
        <v>0.09687782940654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-0.00742044083132776</v>
      </c>
      <c r="AK19" s="68" t="n">
        <f aca="false">AK18+1</f>
        <v>2030</v>
      </c>
      <c r="AL19" s="69" t="n">
        <f aca="false">SUM(AB74:AB77)/AVERAGE(AG74:AG77)</f>
        <v>-0.0452524338879893</v>
      </c>
      <c r="AM19" s="9" t="n">
        <f aca="false">'Central scenario'!AM18</f>
        <v>10452476.7322336</v>
      </c>
      <c r="AN19" s="69" t="n">
        <f aca="false">AM19/AVERAGE(AG74:AG77)</f>
        <v>0.00172416355768995</v>
      </c>
      <c r="AO19" s="69" t="n">
        <f aca="false">'GDP evolution by scenario'!G73</f>
        <v>0.0255647378490669</v>
      </c>
      <c r="AP19" s="69"/>
      <c r="AQ19" s="9" t="n">
        <f aca="false">AQ18*(1+AO19)</f>
        <v>527491683.785336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341077680.012605</v>
      </c>
      <c r="AS19" s="70" t="n">
        <f aca="false">AQ19/AG77</f>
        <v>0.0865536361317504</v>
      </c>
      <c r="AT19" s="70" t="n">
        <f aca="false">AR19/AG77</f>
        <v>0.0559658366490693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0.0594800671846769</v>
      </c>
      <c r="BL19" s="40" t="n">
        <f aca="false">SUM(P74:P77)/AVERAGE(AG74:AG77)</f>
        <v>0.0179113347264423</v>
      </c>
      <c r="BM19" s="40" t="n">
        <f aca="false">SUM(D74:D77)/AVERAGE(AG74:AG77)</f>
        <v>0.0868211663462239</v>
      </c>
      <c r="BN19" s="40" t="n">
        <f aca="false">(SUM(H74:H77)+SUM(J74:J77))/AVERAGE(AG74:AG77)</f>
        <v>0.00956728522580012</v>
      </c>
      <c r="BO19" s="69" t="n">
        <f aca="false">AL19-BN19</f>
        <v>-0.0548197191137894</v>
      </c>
      <c r="BP19" s="32" t="n">
        <f aca="false">BN19+BM19</f>
        <v>0.096388451572024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-0.0448034591440386</v>
      </c>
      <c r="AM20" s="9" t="n">
        <f aca="false">'Central scenario'!AM19</f>
        <v>9649081.86791266</v>
      </c>
      <c r="AN20" s="69" t="n">
        <f aca="false">AM20/AVERAGE(AG78:AG81)</f>
        <v>0.00156995682517454</v>
      </c>
      <c r="AO20" s="69" t="n">
        <f aca="false">'GDP evolution by scenario'!G77</f>
        <v>0.0204242035681526</v>
      </c>
      <c r="AP20" s="69"/>
      <c r="AQ20" s="9" t="n">
        <f aca="false">AQ19*(1+AO20)</f>
        <v>538265281.315475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338304841.895267</v>
      </c>
      <c r="AS20" s="70" t="n">
        <f aca="false">AQ20/AG81</f>
        <v>0.0872234190278024</v>
      </c>
      <c r="AT20" s="70" t="n">
        <f aca="false">AR20/AG81</f>
        <v>0.0548207473304798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0.00540648623318338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0.0595178758108923</v>
      </c>
      <c r="BL20" s="40" t="n">
        <f aca="false">SUM(P78:P81)/AVERAGE(AG78:AG81)</f>
        <v>0.017752228011753</v>
      </c>
      <c r="BM20" s="40" t="n">
        <f aca="false">SUM(D78:D81)/AVERAGE(AG78:AG81)</f>
        <v>0.0865691069431778</v>
      </c>
      <c r="BN20" s="40" t="n">
        <f aca="false">(SUM(H78:H81)+SUM(J78:J81))/AVERAGE(AG78:AG81)</f>
        <v>0.0106054889202798</v>
      </c>
      <c r="BO20" s="69" t="n">
        <f aca="false">AL20-BN20</f>
        <v>-0.0554089480643184</v>
      </c>
      <c r="BP20" s="32" t="n">
        <f aca="false">BN20+BM20</f>
        <v>0.0971745958634576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106674587.034117</v>
      </c>
      <c r="E21" s="9"/>
      <c r="F21" s="67" t="n">
        <f aca="false">'Low pensions'!I21</f>
        <v>19389368.9245406</v>
      </c>
      <c r="G21" s="82" t="n">
        <f aca="false">'Low pensions'!K21</f>
        <v>22637.7263740508</v>
      </c>
      <c r="H21" s="82" t="n">
        <f aca="false">'Low pensions'!V21</f>
        <v>124546.091300928</v>
      </c>
      <c r="I21" s="83" t="n">
        <f aca="false">'Low pensions'!M21</f>
        <v>700.135867238689</v>
      </c>
      <c r="J21" s="82" t="n">
        <f aca="false">'Low pensions'!W21</f>
        <v>3851.94096806995</v>
      </c>
      <c r="K21" s="9"/>
      <c r="L21" s="82" t="n">
        <f aca="false">'Low pensions'!N21</f>
        <v>3892938.68981568</v>
      </c>
      <c r="M21" s="67"/>
      <c r="N21" s="82" t="n">
        <f aca="false">'Low pensions'!L21</f>
        <v>798517.287001561</v>
      </c>
      <c r="O21" s="9"/>
      <c r="P21" s="82" t="n">
        <f aca="false">'Low pensions'!X21</f>
        <v>24593683.8800992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-1640129.33687253</v>
      </c>
      <c r="AA21" s="9"/>
      <c r="AB21" s="9" t="n">
        <f aca="false">T21-P21-D21</f>
        <v>-46018832.9522174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-0.00890538715566169</v>
      </c>
      <c r="AK21" s="68" t="n">
        <f aca="false">AK20+1</f>
        <v>2032</v>
      </c>
      <c r="AL21" s="69" t="n">
        <f aca="false">SUM(AB82:AB85)/AVERAGE(AG82:AG85)</f>
        <v>-0.0449073499009475</v>
      </c>
      <c r="AM21" s="9" t="n">
        <f aca="false">'Central scenario'!AM20</f>
        <v>8873587.4679367</v>
      </c>
      <c r="AN21" s="69" t="n">
        <f aca="false">AM21/AVERAGE(AG82:AG85)</f>
        <v>0.0014269902359457</v>
      </c>
      <c r="AO21" s="69" t="n">
        <f aca="false">'GDP evolution by scenario'!G81</f>
        <v>0.01835999528473</v>
      </c>
      <c r="AP21" s="69"/>
      <c r="AQ21" s="9" t="n">
        <f aca="false">AQ20*(1+AO21)</f>
        <v>548147829.342361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335568103.798695</v>
      </c>
      <c r="AS21" s="70" t="n">
        <f aca="false">AQ21/AG85</f>
        <v>0.0874094528710887</v>
      </c>
      <c r="AT21" s="70" t="n">
        <f aca="false">AR21/AG85</f>
        <v>0.0535107917680225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0.059705512502118</v>
      </c>
      <c r="BL21" s="40" t="n">
        <f aca="false">SUM(P82:P85)/AVERAGE(AG82:AG85)</f>
        <v>0.0173849412532752</v>
      </c>
      <c r="BM21" s="40" t="n">
        <f aca="false">SUM(D82:D85)/AVERAGE(AG82:AG85)</f>
        <v>0.0872279211497904</v>
      </c>
      <c r="BN21" s="40" t="n">
        <f aca="false">(SUM(H82:H85)+SUM(J82:J85))/AVERAGE(AG82:AG85)</f>
        <v>0.0115435727762248</v>
      </c>
      <c r="BO21" s="69" t="n">
        <f aca="false">AL21-BN21</f>
        <v>-0.0564509226771723</v>
      </c>
      <c r="BP21" s="32" t="n">
        <f aca="false">BN21+BM21</f>
        <v>0.0987714939260151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18620869.6440623</v>
      </c>
      <c r="G22" s="81" t="n">
        <f aca="false">'Low pensions'!K22</f>
        <v>55054.8375382983</v>
      </c>
      <c r="H22" s="81" t="n">
        <f aca="false">'Low pensions'!V22</f>
        <v>302895.472332528</v>
      </c>
      <c r="I22" s="81" t="n">
        <f aca="false">'Low pensions'!M22</f>
        <v>1702.72693417418</v>
      </c>
      <c r="J22" s="81" t="n">
        <f aca="false">'Low pensions'!W22</f>
        <v>9367.90120616067</v>
      </c>
      <c r="K22" s="6"/>
      <c r="L22" s="81" t="n">
        <f aca="false">'Low pensions'!N22</f>
        <v>4222415.9294058</v>
      </c>
      <c r="M22" s="8"/>
      <c r="N22" s="81" t="n">
        <f aca="false">'Low pensions'!L22</f>
        <v>769445.487298366</v>
      </c>
      <c r="O22" s="6"/>
      <c r="P22" s="81" t="n">
        <f aca="false">'Low pensions'!X22</f>
        <v>26143398.3782018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-3961330.74549792</v>
      </c>
      <c r="AA22" s="6"/>
      <c r="AB22" s="6" t="n">
        <f aca="false">T22-P22-D22</f>
        <v>-53906958.5194415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-0.0103242253740405</v>
      </c>
      <c r="AK22" s="62" t="n">
        <f aca="false">AK21+1</f>
        <v>2033</v>
      </c>
      <c r="AL22" s="63" t="n">
        <f aca="false">SUM(AB86:AB89)/AVERAGE(AG86:AG89)</f>
        <v>-0.0433611586452923</v>
      </c>
      <c r="AM22" s="6" t="n">
        <f aca="false">'Central scenario'!AM21</f>
        <v>8126011.66426731</v>
      </c>
      <c r="AN22" s="63" t="n">
        <f aca="false">AM22/AVERAGE(AG86:AG89)</f>
        <v>0.00128551650924422</v>
      </c>
      <c r="AO22" s="63" t="n">
        <f aca="false">'GDP evolution by scenario'!G85</f>
        <v>0.0164248107024441</v>
      </c>
      <c r="AP22" s="63"/>
      <c r="AQ22" s="6" t="n">
        <f aca="false">AQ21*(1+AO22)</f>
        <v>557151053.676265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332892741.729902</v>
      </c>
      <c r="AS22" s="64" t="n">
        <f aca="false">AQ22/AG89</f>
        <v>0.0875124049850374</v>
      </c>
      <c r="AT22" s="64" t="n">
        <f aca="false">AR22/AG89</f>
        <v>0.0522878746053203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0.0174254228794832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0.0600270393412936</v>
      </c>
      <c r="BL22" s="61" t="n">
        <f aca="false">SUM(P86:P89)/AVERAGE(AG86:AG89)</f>
        <v>0.0171398851865568</v>
      </c>
      <c r="BM22" s="61" t="n">
        <f aca="false">SUM(D86:D89)/AVERAGE(AG86:AG89)</f>
        <v>0.0862483128000291</v>
      </c>
      <c r="BN22" s="61" t="n">
        <f aca="false">(SUM(H86:H89)+SUM(J86:J89))/AVERAGE(AG86:AG89)</f>
        <v>0.0124874401989277</v>
      </c>
      <c r="BO22" s="63" t="n">
        <f aca="false">AL22-BN22</f>
        <v>-0.05584859884422</v>
      </c>
      <c r="BP22" s="32" t="n">
        <f aca="false">BN22+BM22</f>
        <v>0.0987357529989568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109204030.147276</v>
      </c>
      <c r="E23" s="9"/>
      <c r="F23" s="67" t="n">
        <f aca="false">'Low pensions'!I23</f>
        <v>19849125.1519446</v>
      </c>
      <c r="G23" s="82" t="n">
        <f aca="false">'Low pensions'!K23</f>
        <v>100772.416455746</v>
      </c>
      <c r="H23" s="82" t="n">
        <f aca="false">'Low pensions'!V23</f>
        <v>554420.102669817</v>
      </c>
      <c r="I23" s="82" t="n">
        <f aca="false">'Low pensions'!M23</f>
        <v>3116.67267388906</v>
      </c>
      <c r="J23" s="82" t="n">
        <f aca="false">'Low pensions'!W23</f>
        <v>17147.0134846335</v>
      </c>
      <c r="K23" s="9"/>
      <c r="L23" s="82" t="n">
        <f aca="false">'Low pensions'!N23</f>
        <v>3867366.74910504</v>
      </c>
      <c r="M23" s="67"/>
      <c r="N23" s="82" t="n">
        <f aca="false">'Low pensions'!L23</f>
        <v>822132.837323323</v>
      </c>
      <c r="O23" s="9"/>
      <c r="P23" s="82" t="n">
        <f aca="false">'Low pensions'!X23</f>
        <v>24590916.7483443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-1121566.32627698</v>
      </c>
      <c r="AA23" s="9"/>
      <c r="AB23" s="9" t="n">
        <f aca="false">T23-P23-D23</f>
        <v>-44745527.2472103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-0.00850781976064938</v>
      </c>
      <c r="AK23" s="68" t="n">
        <f aca="false">AK22+1</f>
        <v>2034</v>
      </c>
      <c r="AL23" s="69" t="n">
        <f aca="false">SUM(AB90:AB93)/AVERAGE(AG90:AG93)</f>
        <v>-0.0426496236940056</v>
      </c>
      <c r="AM23" s="9" t="n">
        <f aca="false">'Central scenario'!AM22</f>
        <v>7406781.38079157</v>
      </c>
      <c r="AN23" s="69" t="n">
        <f aca="false">AM23/AVERAGE(AG90:AG93)</f>
        <v>0.00116210619722734</v>
      </c>
      <c r="AO23" s="69" t="n">
        <f aca="false">'GDP evolution by scenario'!G89</f>
        <v>0.019566267304068</v>
      </c>
      <c r="AP23" s="69"/>
      <c r="AQ23" s="9" t="n">
        <f aca="false">AQ22*(1+AO23)</f>
        <v>568052420.121238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331933238.037873</v>
      </c>
      <c r="AS23" s="70" t="n">
        <f aca="false">AQ23/AG93</f>
        <v>0.0888395823894996</v>
      </c>
      <c r="AT23" s="70" t="n">
        <f aca="false">AR23/AG93</f>
        <v>0.0519121285359285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-0.00103568903780861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0.0602350686506802</v>
      </c>
      <c r="BL23" s="40" t="n">
        <f aca="false">SUM(P90:P93)/AVERAGE(AG90:AG93)</f>
        <v>0.0169080982665597</v>
      </c>
      <c r="BM23" s="40" t="n">
        <f aca="false">SUM(D90:D93)/AVERAGE(AG90:AG93)</f>
        <v>0.0859765940781264</v>
      </c>
      <c r="BN23" s="40" t="n">
        <f aca="false">(SUM(H90:H93)+SUM(J90:J93))/AVERAGE(AG90:AG93)</f>
        <v>0.0133377885495716</v>
      </c>
      <c r="BO23" s="69" t="n">
        <f aca="false">AL23-BN23</f>
        <v>-0.0559874122435772</v>
      </c>
      <c r="BP23" s="32" t="n">
        <f aca="false">BN23+BM23</f>
        <v>0.0993143826276979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104751367.675306</v>
      </c>
      <c r="E24" s="9"/>
      <c r="F24" s="67" t="n">
        <f aca="false">'Low pensions'!I24</f>
        <v>19039801.0404965</v>
      </c>
      <c r="G24" s="82" t="n">
        <f aca="false">'Low pensions'!K24</f>
        <v>119103.910561667</v>
      </c>
      <c r="H24" s="82" t="n">
        <f aca="false">'Low pensions'!V24</f>
        <v>655274.574575422</v>
      </c>
      <c r="I24" s="82" t="n">
        <f aca="false">'Low pensions'!M24</f>
        <v>3683.62609984539</v>
      </c>
      <c r="J24" s="82" t="n">
        <f aca="false">'Low pensions'!W24</f>
        <v>20266.2239559409</v>
      </c>
      <c r="K24" s="9"/>
      <c r="L24" s="82" t="n">
        <f aca="false">'Low pensions'!N24</f>
        <v>3510870.42223416</v>
      </c>
      <c r="M24" s="67"/>
      <c r="N24" s="82" t="n">
        <f aca="false">'Low pensions'!L24</f>
        <v>789471.487536013</v>
      </c>
      <c r="O24" s="9"/>
      <c r="P24" s="82" t="n">
        <f aca="false">'Low pensions'!X24</f>
        <v>22561362.5036254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-2722013.64334754</v>
      </c>
      <c r="AA24" s="9"/>
      <c r="AB24" s="9" t="n">
        <f aca="false">T24-P24-D24</f>
        <v>-48977327.5447132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-0.00919046484989118</v>
      </c>
      <c r="AK24" s="68" t="n">
        <f aca="false">AK23+1</f>
        <v>2035</v>
      </c>
      <c r="AL24" s="69" t="n">
        <f aca="false">SUM(AB94:AB97)/AVERAGE(AG94:AG97)</f>
        <v>-0.0424489581173527</v>
      </c>
      <c r="AM24" s="9" t="n">
        <f aca="false">'Central scenario'!AM23</f>
        <v>6738583.40306814</v>
      </c>
      <c r="AN24" s="69" t="n">
        <f aca="false">AM24/AVERAGE(AG94:AG97)</f>
        <v>0.00104738875663759</v>
      </c>
      <c r="AO24" s="69" t="n">
        <f aca="false">'GDP evolution by scenario'!G93</f>
        <v>0.0248896046771367</v>
      </c>
      <c r="AP24" s="69"/>
      <c r="AQ24" s="9" t="n">
        <f aca="false">AQ23*(1+AO24)</f>
        <v>582191020.293946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333379810.958527</v>
      </c>
      <c r="AS24" s="70" t="n">
        <f aca="false">AQ24/AG97</f>
        <v>0.0900117224670639</v>
      </c>
      <c r="AT24" s="70" t="n">
        <f aca="false">AR24/AG97</f>
        <v>0.0515433766136932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0.0182338088499774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0.0602821468861045</v>
      </c>
      <c r="BL24" s="40" t="n">
        <f aca="false">SUM(P94:P97)/AVERAGE(AG94:AG97)</f>
        <v>0.0166637481999661</v>
      </c>
      <c r="BM24" s="40" t="n">
        <f aca="false">SUM(D94:D97)/AVERAGE(AG94:AG97)</f>
        <v>0.0860673568034913</v>
      </c>
      <c r="BN24" s="40" t="n">
        <f aca="false">(SUM(H94:H97)+SUM(J94:J97))/AVERAGE(AG94:AG97)</f>
        <v>0.0143162695935404</v>
      </c>
      <c r="BO24" s="69" t="n">
        <f aca="false">AL24-BN24</f>
        <v>-0.0567652277108931</v>
      </c>
      <c r="BP24" s="32" t="n">
        <f aca="false">BN24+BM24</f>
        <v>0.100383626397032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113928994.397736</v>
      </c>
      <c r="E25" s="9"/>
      <c r="F25" s="67" t="n">
        <f aca="false">'Low pensions'!I25</f>
        <v>20707943.3349307</v>
      </c>
      <c r="G25" s="82" t="n">
        <f aca="false">'Low pensions'!K25</f>
        <v>165546.956793594</v>
      </c>
      <c r="H25" s="82" t="n">
        <f aca="false">'Low pensions'!V25</f>
        <v>910790.512029508</v>
      </c>
      <c r="I25" s="82" t="n">
        <f aca="false">'Low pensions'!M25</f>
        <v>5120.00897299775</v>
      </c>
      <c r="J25" s="82" t="n">
        <f aca="false">'Low pensions'!W25</f>
        <v>28168.7787225621</v>
      </c>
      <c r="K25" s="9"/>
      <c r="L25" s="82" t="n">
        <f aca="false">'Low pensions'!N25</f>
        <v>3990735.76895413</v>
      </c>
      <c r="M25" s="67"/>
      <c r="N25" s="82" t="n">
        <f aca="false">'Low pensions'!L25</f>
        <v>860906.967390519</v>
      </c>
      <c r="O25" s="9"/>
      <c r="P25" s="82" t="n">
        <f aca="false">'Low pensions'!X25</f>
        <v>25444403.0022247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-1098533.78927294</v>
      </c>
      <c r="AA25" s="9"/>
      <c r="AB25" s="9" t="n">
        <f aca="false">T25-P25-D25</f>
        <v>-46372785.4675796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-0.00860233008866468</v>
      </c>
      <c r="AK25" s="68" t="n">
        <f aca="false">AK24+1</f>
        <v>2036</v>
      </c>
      <c r="AL25" s="69" t="n">
        <f aca="false">SUM(AB98:AB101)/AVERAGE(AG98:AG101)</f>
        <v>-0.0416593521723466</v>
      </c>
      <c r="AM25" s="9" t="n">
        <f aca="false">'Central scenario'!AM24</f>
        <v>6098422.29766839</v>
      </c>
      <c r="AN25" s="69" t="n">
        <f aca="false">AM25/AVERAGE(AG98:AG101)</f>
        <v>0.00093485431485679</v>
      </c>
      <c r="AO25" s="69" t="n">
        <f aca="false">'GDP evolution by scenario'!G97</f>
        <v>0.014285424102177</v>
      </c>
      <c r="AP25" s="69"/>
      <c r="AQ25" s="9" t="n">
        <f aca="false">AQ24*(1+AO25)</f>
        <v>590507865.927324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332004033.5738</v>
      </c>
      <c r="AS25" s="70" t="n">
        <f aca="false">AQ25/AG101</f>
        <v>0.0900655090804329</v>
      </c>
      <c r="AT25" s="70" t="n">
        <f aca="false">AR25/AG101</f>
        <v>0.0506379576394357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0.00232283872460808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0.0604044353674289</v>
      </c>
      <c r="BL25" s="40" t="n">
        <f aca="false">SUM(P98:P101)/AVERAGE(AG98:AG101)</f>
        <v>0.0165758986859909</v>
      </c>
      <c r="BM25" s="40" t="n">
        <f aca="false">SUM(D98:D101)/AVERAGE(AG98:AG101)</f>
        <v>0.0854878888537846</v>
      </c>
      <c r="BN25" s="40" t="n">
        <f aca="false">(SUM(H98:H101)+SUM(J98:J101))/AVERAGE(AG98:AG101)</f>
        <v>0.0152300807563783</v>
      </c>
      <c r="BO25" s="69" t="n">
        <f aca="false">AL25-BN25</f>
        <v>-0.0568894329287249</v>
      </c>
      <c r="BP25" s="32" t="n">
        <f aca="false">BN25+BM25</f>
        <v>0.100717969610163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8574868.24840689</v>
      </c>
      <c r="D26" s="81" t="n">
        <f aca="false">'Low pensions'!Q26</f>
        <v>105862570.967986</v>
      </c>
      <c r="E26" s="6"/>
      <c r="F26" s="8" t="n">
        <f aca="false">'Low pensions'!I26</f>
        <v>19241775.3925045</v>
      </c>
      <c r="G26" s="81" t="n">
        <f aca="false">'Low pensions'!K26</f>
        <v>177429.339378259</v>
      </c>
      <c r="H26" s="81" t="n">
        <f aca="false">'Low pensions'!V26</f>
        <v>976163.875140687</v>
      </c>
      <c r="I26" s="81" t="n">
        <f aca="false">'Low pensions'!M26</f>
        <v>5487.50534159565</v>
      </c>
      <c r="J26" s="81" t="n">
        <f aca="false">'Low pensions'!W26</f>
        <v>30190.6353136295</v>
      </c>
      <c r="K26" s="6"/>
      <c r="L26" s="81" t="n">
        <f aca="false">'Low pensions'!N26</f>
        <v>4233942.08809355</v>
      </c>
      <c r="M26" s="8"/>
      <c r="N26" s="81" t="n">
        <f aca="false">'Low pensions'!L26</f>
        <v>799480.062624149</v>
      </c>
      <c r="O26" s="6"/>
      <c r="P26" s="81" t="n">
        <f aca="false">'Low pensions'!X26</f>
        <v>26368449.0422357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-4790518.01195498</v>
      </c>
      <c r="AA26" s="6"/>
      <c r="AB26" s="6" t="n">
        <f aca="false">T26-P26-D26</f>
        <v>-58210743.9128757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-0.0108109407783323</v>
      </c>
      <c r="AK26" s="62" t="n">
        <f aca="false">AK25+1</f>
        <v>2037</v>
      </c>
      <c r="AL26" s="63" t="n">
        <f aca="false">SUM(AB102:AB105)/AVERAGE(AG102:AG105)</f>
        <v>-0.0419809224881127</v>
      </c>
      <c r="AM26" s="6" t="n">
        <f aca="false">'Central scenario'!AM25</f>
        <v>5493111.4769607</v>
      </c>
      <c r="AN26" s="63" t="n">
        <f aca="false">AM26/AVERAGE(AG102:AG105)</f>
        <v>0.000833873704691344</v>
      </c>
      <c r="AO26" s="63" t="n">
        <f aca="false">'GDP evolution by scenario'!G101</f>
        <v>0.0187515227504707</v>
      </c>
      <c r="AP26" s="63"/>
      <c r="AQ26" s="6" t="n">
        <f aca="false">AQ25*(1+AO26)</f>
        <v>601580787.609593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332689451.383424</v>
      </c>
      <c r="AS26" s="64" t="n">
        <f aca="false">AQ26/AG105</f>
        <v>0.091111406129071</v>
      </c>
      <c r="AT26" s="64" t="n">
        <f aca="false">AR26/AG105</f>
        <v>0.0503869211653155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-0.00761256080796605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0.0601788193963438</v>
      </c>
      <c r="BL26" s="61" t="n">
        <f aca="false">SUM(P102:P105)/AVERAGE(AG102:AG105)</f>
        <v>0.0165742865635914</v>
      </c>
      <c r="BM26" s="61" t="n">
        <f aca="false">SUM(D102:D105)/AVERAGE(AG102:AG105)</f>
        <v>0.0855854553208652</v>
      </c>
      <c r="BN26" s="61" t="n">
        <f aca="false">(SUM(H102:H105)+SUM(J102:J105))/AVERAGE(AG102:AG105)</f>
        <v>0.0162306435101493</v>
      </c>
      <c r="BO26" s="63" t="n">
        <f aca="false">AL26-BN26</f>
        <v>-0.0582115659982621</v>
      </c>
      <c r="BP26" s="32" t="n">
        <f aca="false">BN26+BM26</f>
        <v>0.101816098831015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8601289.89184321</v>
      </c>
      <c r="D27" s="82" t="n">
        <f aca="false">'Low pensions'!Q27</f>
        <v>106188764.09683</v>
      </c>
      <c r="E27" s="9"/>
      <c r="F27" s="67" t="n">
        <f aca="false">'Low pensions'!I27</f>
        <v>19301064.8548933</v>
      </c>
      <c r="G27" s="82" t="n">
        <f aca="false">'Low pensions'!K27</f>
        <v>203722.724690545</v>
      </c>
      <c r="H27" s="82" t="n">
        <f aca="false">'Low pensions'!V27</f>
        <v>1120822.32332602</v>
      </c>
      <c r="I27" s="82" t="n">
        <f aca="false">'Low pensions'!M27</f>
        <v>6300.70282548075</v>
      </c>
      <c r="J27" s="82" t="n">
        <f aca="false">'Low pensions'!W27</f>
        <v>34664.6079379181</v>
      </c>
      <c r="K27" s="9"/>
      <c r="L27" s="82" t="n">
        <f aca="false">'Low pensions'!N27</f>
        <v>3588608.991979</v>
      </c>
      <c r="M27" s="67"/>
      <c r="N27" s="82" t="n">
        <f aca="false">'Low pensions'!L27</f>
        <v>789904.181393083</v>
      </c>
      <c r="O27" s="9"/>
      <c r="P27" s="82" t="n">
        <f aca="false">'Low pensions'!X27</f>
        <v>22967128.8655212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-1670977.145574</v>
      </c>
      <c r="AA27" s="9"/>
      <c r="AB27" s="9" t="n">
        <f aca="false">T27-P27-D27</f>
        <v>-45495667.6968105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-0.0089022761791856</v>
      </c>
      <c r="AK27" s="68" t="n">
        <f aca="false">AK26+1</f>
        <v>2038</v>
      </c>
      <c r="AL27" s="69" t="n">
        <f aca="false">SUM(AB106:AB109)/AVERAGE(AG106:AG109)</f>
        <v>-0.0418872557676646</v>
      </c>
      <c r="AM27" s="9" t="n">
        <f aca="false">'Central scenario'!AM26</f>
        <v>4920541.96276278</v>
      </c>
      <c r="AN27" s="69" t="n">
        <f aca="false">AM27/AVERAGE(AG106:AG109)</f>
        <v>0.000740493456218208</v>
      </c>
      <c r="AO27" s="69" t="n">
        <f aca="false">'GDP evolution by scenario'!G105</f>
        <v>0.0239566370635684</v>
      </c>
      <c r="AP27" s="69"/>
      <c r="AQ27" s="9" t="n">
        <f aca="false">AQ26*(1+AO27)</f>
        <v>615992640.202771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335685232.63641</v>
      </c>
      <c r="AS27" s="70" t="n">
        <f aca="false">AQ27/AG109</f>
        <v>0.0925095197731022</v>
      </c>
      <c r="AT27" s="70" t="n">
        <f aca="false">AR27/AG109</f>
        <v>0.050413069311825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-0.0145794581504698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0.0601928037634475</v>
      </c>
      <c r="BL27" s="40" t="n">
        <f aca="false">SUM(P106:P109)/AVERAGE(AG106:AG109)</f>
        <v>0.0165198779526797</v>
      </c>
      <c r="BM27" s="40" t="n">
        <f aca="false">SUM(D106:D109)/AVERAGE(AG106:AG109)</f>
        <v>0.0855601815784323</v>
      </c>
      <c r="BN27" s="40" t="n">
        <f aca="false">(SUM(H106:H109)+SUM(J106:J109))/AVERAGE(AG106:AG109)</f>
        <v>0.0170843478693577</v>
      </c>
      <c r="BO27" s="69" t="n">
        <f aca="false">AL27-BN27</f>
        <v>-0.0589716036370223</v>
      </c>
      <c r="BP27" s="32" t="n">
        <f aca="false">BN27+BM27</f>
        <v>0.10264452944779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8029079.63953566</v>
      </c>
      <c r="D28" s="82" t="n">
        <f aca="false">'Low pensions'!Q28</f>
        <v>99124439.9942674</v>
      </c>
      <c r="E28" s="9"/>
      <c r="F28" s="67" t="n">
        <f aca="false">'Low pensions'!I28</f>
        <v>18017040.3272586</v>
      </c>
      <c r="G28" s="82" t="n">
        <f aca="false">'Low pensions'!K28</f>
        <v>227341.52443539</v>
      </c>
      <c r="H28" s="82" t="n">
        <f aca="false">'Low pensions'!V28</f>
        <v>1250765.99084962</v>
      </c>
      <c r="I28" s="82" t="n">
        <f aca="false">'Low pensions'!M28</f>
        <v>7031.18116810487</v>
      </c>
      <c r="J28" s="82" t="n">
        <f aca="false">'Low pensions'!W28</f>
        <v>38683.4842530811</v>
      </c>
      <c r="K28" s="9"/>
      <c r="L28" s="82" t="n">
        <f aca="false">'Low pensions'!N28</f>
        <v>3273414.78527882</v>
      </c>
      <c r="M28" s="67"/>
      <c r="N28" s="82" t="n">
        <f aca="false">'Low pensions'!L28</f>
        <v>749324.814942453</v>
      </c>
      <c r="O28" s="9"/>
      <c r="P28" s="82" t="n">
        <f aca="false">'Low pensions'!X28</f>
        <v>21108328.9272212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68737098.0666499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-3941536.88402084</v>
      </c>
      <c r="AA28" s="9"/>
      <c r="AB28" s="9" t="n">
        <f aca="false">T28-P28-D28</f>
        <v>-51495670.8548387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-0.0100830433217477</v>
      </c>
      <c r="AK28" s="68" t="n">
        <f aca="false">AK27+1</f>
        <v>2039</v>
      </c>
      <c r="AL28" s="69" t="n">
        <f aca="false">SUM(AB110:AB113)/AVERAGE(AG110:AG113)</f>
        <v>-0.0401924182652726</v>
      </c>
      <c r="AM28" s="9" t="n">
        <f aca="false">'Central scenario'!AM27</f>
        <v>4379286.21321994</v>
      </c>
      <c r="AN28" s="69" t="n">
        <f aca="false">AM28/AVERAGE(AG110:AG113)</f>
        <v>0.000648971932287287</v>
      </c>
      <c r="AO28" s="69" t="n">
        <f aca="false">'GDP evolution by scenario'!G109</f>
        <v>0.0173608906120621</v>
      </c>
      <c r="AP28" s="69"/>
      <c r="AQ28" s="9" t="n">
        <f aca="false">AQ27*(1+AO28)</f>
        <v>626686821.047167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337099003.010382</v>
      </c>
      <c r="AS28" s="70" t="n">
        <f aca="false">AQ28/AG113</f>
        <v>0.0922695698881965</v>
      </c>
      <c r="AT28" s="70" t="n">
        <f aca="false">AR28/AG113</f>
        <v>0.0496324144259719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-0.0567620508175585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0.017413231329073</v>
      </c>
      <c r="BJ28" s="7" t="n">
        <f aca="false">BJ27+1</f>
        <v>2039</v>
      </c>
      <c r="BK28" s="40" t="n">
        <f aca="false">SUM(T110:T113)/AVERAGE(AG110:AG113)</f>
        <v>0.0604255546395075</v>
      </c>
      <c r="BL28" s="40" t="n">
        <f aca="false">SUM(P110:P113)/AVERAGE(AG110:AG113)</f>
        <v>0.0160873411524555</v>
      </c>
      <c r="BM28" s="40" t="n">
        <f aca="false">SUM(D110:D113)/AVERAGE(AG110:AG113)</f>
        <v>0.0845306317523245</v>
      </c>
      <c r="BN28" s="40" t="n">
        <f aca="false">(SUM(H110:H113)+SUM(J110:J113))/AVERAGE(AG110:AG113)</f>
        <v>0.0182417689066648</v>
      </c>
      <c r="BO28" s="69" t="n">
        <f aca="false">AL28-BN28</f>
        <v>-0.0584341871719373</v>
      </c>
      <c r="BP28" s="32" t="n">
        <f aca="false">BN28+BM28</f>
        <v>0.102772400658989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7338814.16750297</v>
      </c>
      <c r="D29" s="82" t="n">
        <f aca="false">'Low pensions'!Q29</f>
        <v>90602644.0432466</v>
      </c>
      <c r="E29" s="9"/>
      <c r="F29" s="67" t="n">
        <f aca="false">'Low pensions'!I29</f>
        <v>16468103.0387444</v>
      </c>
      <c r="G29" s="82" t="n">
        <f aca="false">'Low pensions'!K29</f>
        <v>234843.384236512</v>
      </c>
      <c r="H29" s="82" t="n">
        <f aca="false">'Low pensions'!V29</f>
        <v>1292039.01006891</v>
      </c>
      <c r="I29" s="82" t="n">
        <f aca="false">'Low pensions'!M29</f>
        <v>7263.19745061378</v>
      </c>
      <c r="J29" s="82" t="n">
        <f aca="false">'Low pensions'!W29</f>
        <v>39959.9693835746</v>
      </c>
      <c r="K29" s="9"/>
      <c r="L29" s="82" t="n">
        <f aca="false">'Low pensions'!N29</f>
        <v>3038125.44366606</v>
      </c>
      <c r="M29" s="67"/>
      <c r="N29" s="82" t="n">
        <f aca="false">'Low pensions'!L29</f>
        <v>683324.010294542</v>
      </c>
      <c r="O29" s="9"/>
      <c r="P29" s="82" t="n">
        <f aca="false">'Low pensions'!X29</f>
        <v>19524294.4612869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-336294.358589469</v>
      </c>
      <c r="AA29" s="9"/>
      <c r="AB29" s="9" t="n">
        <f aca="false">T29-P29-D29</f>
        <v>-34665512.5755444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-0.00685821798341311</v>
      </c>
      <c r="AK29" s="68" t="n">
        <f aca="false">AK28+1</f>
        <v>2040</v>
      </c>
      <c r="AL29" s="69" t="n">
        <f aca="false">SUM(AB114:AB117)/AVERAGE(AG114:AG117)</f>
        <v>-0.0390014995034296</v>
      </c>
      <c r="AM29" s="9" t="n">
        <f aca="false">'Central scenario'!AM28</f>
        <v>3887732.69163583</v>
      </c>
      <c r="AN29" s="69" t="n">
        <f aca="false">AM29/AVERAGE(AG114:AG117)</f>
        <v>0.000568821828901653</v>
      </c>
      <c r="AO29" s="69" t="n">
        <f aca="false">'GDP evolution by scenario'!G113</f>
        <v>0.0134130031447754</v>
      </c>
      <c r="AP29" s="69"/>
      <c r="AQ29" s="9" t="n">
        <f aca="false">AQ28*(1+AO29)</f>
        <v>635092573.348662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337708937.474645</v>
      </c>
      <c r="AS29" s="70" t="n">
        <f aca="false">AQ29/AG117</f>
        <v>0.0925746402420811</v>
      </c>
      <c r="AT29" s="70" t="n">
        <f aca="false">AR29/AG117</f>
        <v>0.0492263407024401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0.0134538411165413</v>
      </c>
      <c r="BJ29" s="7" t="n">
        <f aca="false">BJ28+1</f>
        <v>2040</v>
      </c>
      <c r="BK29" s="40" t="n">
        <f aca="false">SUM(T114:T117)/AVERAGE(AG114:AG117)</f>
        <v>0.060662297647778</v>
      </c>
      <c r="BL29" s="40" t="n">
        <f aca="false">SUM(P114:P117)/AVERAGE(AG114:AG117)</f>
        <v>0.0157138311963608</v>
      </c>
      <c r="BM29" s="40" t="n">
        <f aca="false">SUM(D114:D117)/AVERAGE(AG114:AG117)</f>
        <v>0.0839499659548467</v>
      </c>
      <c r="BN29" s="40" t="n">
        <f aca="false">(SUM(H114:H117)+SUM(J114:J117))/AVERAGE(AG114:AG117)</f>
        <v>0.0192892686259563</v>
      </c>
      <c r="BO29" s="69" t="n">
        <f aca="false">AL29-BN29</f>
        <v>-0.0582907681293859</v>
      </c>
      <c r="BP29" s="32" t="n">
        <f aca="false">BN29+BM29</f>
        <v>0.103239234580803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90001021.0150076</v>
      </c>
      <c r="E30" s="6"/>
      <c r="F30" s="8" t="n">
        <f aca="false">'Low pensions'!I30</f>
        <v>16358750.9318148</v>
      </c>
      <c r="G30" s="81" t="n">
        <f aca="false">'Low pensions'!K30</f>
        <v>189722.850050616</v>
      </c>
      <c r="H30" s="81" t="n">
        <f aca="false">'Low pensions'!V30</f>
        <v>1043799.14368794</v>
      </c>
      <c r="I30" s="81" t="n">
        <f aca="false">'Low pensions'!M30</f>
        <v>5867.71701187475</v>
      </c>
      <c r="J30" s="81" t="n">
        <f aca="false">'Low pensions'!W30</f>
        <v>32282.4477429262</v>
      </c>
      <c r="K30" s="6"/>
      <c r="L30" s="81" t="n">
        <f aca="false">'Low pensions'!N30</f>
        <v>3559515.16025304</v>
      </c>
      <c r="M30" s="8"/>
      <c r="N30" s="81" t="n">
        <f aca="false">'Low pensions'!L30</f>
        <v>679095.166000934</v>
      </c>
      <c r="O30" s="6"/>
      <c r="P30" s="81" t="n">
        <f aca="false">'Low pensions'!X30</f>
        <v>22206522.3256465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113588.720787944</v>
      </c>
      <c r="W30" s="8"/>
      <c r="X30" s="81" t="n">
        <f aca="false">'Low SIPA income'!M25</f>
        <v>285302.118082402</v>
      </c>
      <c r="Y30" s="6"/>
      <c r="Z30" s="6" t="n">
        <f aca="false">R30+V30-N30-L30-F30</f>
        <v>-4711899.64050165</v>
      </c>
      <c r="AA30" s="6"/>
      <c r="AB30" s="6" t="n">
        <f aca="false">T30-P30-D30</f>
        <v>-51902420.3447828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-0.0102541993716463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-0.418420570795468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-0.0053364651351568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0.0152614860829137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90980566.0086826</v>
      </c>
      <c r="E31" s="9"/>
      <c r="F31" s="67" t="n">
        <f aca="false">'Low pensions'!I31</f>
        <v>16536794.8295097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5685.00696187009</v>
      </c>
      <c r="J31" s="82" t="n">
        <f aca="false">'Low pensions'!W31</f>
        <v>31277.2309559807</v>
      </c>
      <c r="K31" s="9"/>
      <c r="L31" s="82" t="n">
        <f aca="false">'Low pensions'!N31</f>
        <v>3292886.12995688</v>
      </c>
      <c r="M31" s="67"/>
      <c r="N31" s="82" t="n">
        <f aca="false">'Low pensions'!L31</f>
        <v>687559.055689147</v>
      </c>
      <c r="O31" s="9"/>
      <c r="P31" s="82" t="n">
        <f aca="false">'Low pensions'!X31</f>
        <v>20869548.843752</v>
      </c>
      <c r="Q31" s="67"/>
      <c r="R31" s="82" t="n">
        <f aca="false">'Low SIPA income'!G26</f>
        <v>18768315.1400203</v>
      </c>
      <c r="S31" s="67"/>
      <c r="T31" s="82" t="n">
        <f aca="false">'Low SIPA income'!J26</f>
        <v>71762279.6196469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-1639399.28241556</v>
      </c>
      <c r="AA31" s="9"/>
      <c r="AB31" s="9" t="n">
        <f aca="false">T31-P31-D31</f>
        <v>-40087835.2327878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-0.00795000717608858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5964.69692516812</v>
      </c>
      <c r="BA31" s="40" t="n">
        <f aca="false">(AZ31-AZ30)/AZ30</f>
        <v>-0.00268239494560594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0.0135624296144267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32544051.9472887</v>
      </c>
      <c r="D32" s="82" t="n">
        <f aca="false">'Low pensions'!Q32</f>
        <v>93482527.450627</v>
      </c>
      <c r="E32" s="9"/>
      <c r="F32" s="67" t="n">
        <f aca="false">'Low pensions'!I32</f>
        <v>16991555.9378637</v>
      </c>
      <c r="G32" s="82" t="n">
        <f aca="false">'Low pensions'!K32</f>
        <v>198669.432696384</v>
      </c>
      <c r="H32" s="82" t="n">
        <f aca="false">'Low pensions'!V32</f>
        <v>1093020.60173633</v>
      </c>
      <c r="I32" s="82" t="n">
        <f aca="false">'Low pensions'!M32</f>
        <v>6144.41544421803</v>
      </c>
      <c r="J32" s="82" t="n">
        <f aca="false">'Low pensions'!W32</f>
        <v>33804.7608784429</v>
      </c>
      <c r="K32" s="9"/>
      <c r="L32" s="82" t="n">
        <f aca="false">'Low pensions'!N32</f>
        <v>3222133.25828742</v>
      </c>
      <c r="M32" s="67"/>
      <c r="N32" s="82" t="n">
        <f aca="false">'Low pensions'!L32</f>
        <v>708585.570936486</v>
      </c>
      <c r="O32" s="9"/>
      <c r="P32" s="82" t="n">
        <f aca="false">'Low pensions'!X32</f>
        <v>20618093.5393801</v>
      </c>
      <c r="Q32" s="67"/>
      <c r="R32" s="82" t="n">
        <f aca="false">'Low SIPA income'!G27</f>
        <v>15636784.0553688</v>
      </c>
      <c r="S32" s="67"/>
      <c r="T32" s="82" t="n">
        <f aca="false">'Low SIPA income'!J27</f>
        <v>59788599.1023591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-5180619.5616891</v>
      </c>
      <c r="AA32" s="9"/>
      <c r="AB32" s="9" t="n">
        <f aca="false">T32-P32-D32</f>
        <v>-54312021.8876481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-0.0106837073631967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0.0160510057623331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91924331.515887</v>
      </c>
      <c r="E33" s="9"/>
      <c r="F33" s="67" t="n">
        <f aca="false">'Low pensions'!I33</f>
        <v>16708335.3820088</v>
      </c>
      <c r="G33" s="82" t="n">
        <f aca="false">'Low pensions'!K33</f>
        <v>216411.551160032</v>
      </c>
      <c r="H33" s="82" t="n">
        <f aca="false">'Low pensions'!V33</f>
        <v>1190632.50275207</v>
      </c>
      <c r="I33" s="82" t="n">
        <f aca="false">'Low pensions'!M33</f>
        <v>6693.14075752671</v>
      </c>
      <c r="J33" s="82" t="n">
        <f aca="false">'Low pensions'!W33</f>
        <v>36823.6856521257</v>
      </c>
      <c r="K33" s="9"/>
      <c r="L33" s="82" t="n">
        <f aca="false">'Low pensions'!N33</f>
        <v>3291310.39926659</v>
      </c>
      <c r="M33" s="67"/>
      <c r="N33" s="82" t="n">
        <f aca="false">'Low pensions'!L33</f>
        <v>696937.831156297</v>
      </c>
      <c r="O33" s="9"/>
      <c r="P33" s="82" t="n">
        <f aca="false">'Low pensions'!X33</f>
        <v>20912971.6251435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105328.863710972</v>
      </c>
      <c r="W33" s="67"/>
      <c r="X33" s="82" t="n">
        <f aca="false">'Low SIPA income'!M28</f>
        <v>264555.738487923</v>
      </c>
      <c r="Y33" s="9"/>
      <c r="Z33" s="9" t="n">
        <f aca="false">R33+V33-N33-L33-F33</f>
        <v>-2762942.70626548</v>
      </c>
      <c r="AA33" s="9"/>
      <c r="AB33" s="9" t="n">
        <f aca="false">T33-P33-D33</f>
        <v>-44669206.8365902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-0.00886692951855051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0.0137863537083689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105391552.738412</v>
      </c>
      <c r="E34" s="6"/>
      <c r="F34" s="8" t="n">
        <f aca="false">'Low pensions'!I34</f>
        <v>19156162.2537306</v>
      </c>
      <c r="G34" s="81" t="n">
        <f aca="false">'Low pensions'!K34</f>
        <v>241729.739702237</v>
      </c>
      <c r="H34" s="81" t="n">
        <f aca="false">'Low pensions'!V34</f>
        <v>1329925.70603799</v>
      </c>
      <c r="I34" s="81" t="n">
        <f aca="false">'Low pensions'!M34</f>
        <v>7476.177516564</v>
      </c>
      <c r="J34" s="81" t="n">
        <f aca="false">'Low pensions'!W34</f>
        <v>41131.7228671541</v>
      </c>
      <c r="K34" s="6"/>
      <c r="L34" s="81" t="n">
        <f aca="false">'Low pensions'!N34</f>
        <v>3800653.12600273</v>
      </c>
      <c r="M34" s="8"/>
      <c r="N34" s="81" t="n">
        <f aca="false">'Low pensions'!L34</f>
        <v>713596.884375885</v>
      </c>
      <c r="O34" s="6"/>
      <c r="P34" s="81" t="n">
        <f aca="false">'Low pensions'!X34</f>
        <v>23647606.6510897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286555.367766241</v>
      </c>
      <c r="Y34" s="6"/>
      <c r="Z34" s="6" t="n">
        <f aca="false">R34+V34-N34-L34-F34</f>
        <v>-7331606.91587697</v>
      </c>
      <c r="AA34" s="6"/>
      <c r="AB34" s="6" t="n">
        <f aca="false">T34-P34-D34</f>
        <v>-67002545.1733274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-0.0139772361264456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-0.0108497126224258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0.0526873550899733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0.0157289306531076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96937026.4015323</v>
      </c>
      <c r="E35" s="9"/>
      <c r="F35" s="67" t="n">
        <f aca="false">'Low pensions'!I35</f>
        <v>17619452.0138721</v>
      </c>
      <c r="G35" s="82" t="n">
        <f aca="false">'Low pensions'!K35</f>
        <v>299426.948254474</v>
      </c>
      <c r="H35" s="82" t="n">
        <f aca="false">'Low pensions'!V35</f>
        <v>1647358.72406371</v>
      </c>
      <c r="I35" s="82" t="n">
        <f aca="false">'Low pensions'!M35</f>
        <v>9260.62726560229</v>
      </c>
      <c r="J35" s="82" t="n">
        <f aca="false">'Low pensions'!W35</f>
        <v>50949.2388885685</v>
      </c>
      <c r="K35" s="9"/>
      <c r="L35" s="82" t="n">
        <f aca="false">'Low pensions'!N35</f>
        <v>2966221.31103036</v>
      </c>
      <c r="M35" s="67"/>
      <c r="N35" s="82" t="n">
        <f aca="false">'Low pensions'!L35</f>
        <v>724706.028348234</v>
      </c>
      <c r="O35" s="9"/>
      <c r="P35" s="82" t="n">
        <f aca="false">'Low pensions'!X35</f>
        <v>19378855.2288845</v>
      </c>
      <c r="Q35" s="67"/>
      <c r="R35" s="82" t="n">
        <f aca="false">'Low SIPA income'!G30</f>
        <v>18307499.3796205</v>
      </c>
      <c r="S35" s="67"/>
      <c r="T35" s="82" t="n">
        <f aca="false">'Low SIPA income'!J30</f>
        <v>70000310.6200729</v>
      </c>
      <c r="U35" s="9"/>
      <c r="V35" s="82" t="n">
        <f aca="false">'Low SIPA income'!F30</f>
        <v>82776.6429695547</v>
      </c>
      <c r="W35" s="67"/>
      <c r="X35" s="82" t="n">
        <f aca="false">'Low SIPA income'!M30</f>
        <v>207911.06197114</v>
      </c>
      <c r="Y35" s="9"/>
      <c r="Z35" s="9" t="n">
        <f aca="false">R35+V35-N35-L35-F35</f>
        <v>-2920103.33066065</v>
      </c>
      <c r="AA35" s="9"/>
      <c r="AB35" s="9" t="n">
        <f aca="false">T35-P35-D35</f>
        <v>-46315571.0103439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-0.0115214310479068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9403544</v>
      </c>
      <c r="AX35" s="7"/>
      <c r="AY35" s="40" t="n">
        <f aca="false">(AW35-AW34)/AW34</f>
        <v>-0.183472274526391</v>
      </c>
      <c r="AZ35" s="39" t="n">
        <f aca="false">workers_and_wage_low!B23</f>
        <v>6361.98249860395</v>
      </c>
      <c r="BA35" s="40" t="n">
        <f aca="false">(AZ35-AZ34)/AZ34</f>
        <v>0.0728385800719643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0.0139274209610585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96338034.8120961</v>
      </c>
      <c r="E36" s="9"/>
      <c r="F36" s="67" t="n">
        <f aca="false">'Low pensions'!I36</f>
        <v>17510578.2020938</v>
      </c>
      <c r="G36" s="82" t="n">
        <f aca="false">'Low pensions'!K36</f>
        <v>311401.045013834</v>
      </c>
      <c r="H36" s="82" t="n">
        <f aca="false">'Low pensions'!V36</f>
        <v>1713236.67150401</v>
      </c>
      <c r="I36" s="82" t="n">
        <f aca="false">'Low pensions'!M36</f>
        <v>9630.96015506698</v>
      </c>
      <c r="J36" s="82" t="n">
        <f aca="false">'Low pensions'!W36</f>
        <v>52986.701180536</v>
      </c>
      <c r="K36" s="9"/>
      <c r="L36" s="82" t="n">
        <f aca="false">'Low pensions'!N36</f>
        <v>2955333.46344503</v>
      </c>
      <c r="M36" s="67"/>
      <c r="N36" s="82" t="n">
        <f aca="false">'Low pensions'!L36</f>
        <v>722426.248943109</v>
      </c>
      <c r="O36" s="9"/>
      <c r="P36" s="82" t="n">
        <f aca="false">'Low pensions'!X36</f>
        <v>19309815.4623623</v>
      </c>
      <c r="Q36" s="67"/>
      <c r="R36" s="82" t="n">
        <f aca="false">'Low SIPA income'!G31</f>
        <v>15706535.7169571</v>
      </c>
      <c r="S36" s="67"/>
      <c r="T36" s="82" t="n">
        <f aca="false">'Low SIPA income'!J31</f>
        <v>60055300.6259371</v>
      </c>
      <c r="U36" s="9"/>
      <c r="V36" s="82" t="n">
        <f aca="false">'Low SIPA income'!F31</f>
        <v>82774.2127209376</v>
      </c>
      <c r="W36" s="67"/>
      <c r="X36" s="82" t="n">
        <f aca="false">'Low SIPA income'!M31</f>
        <v>207904.957887274</v>
      </c>
      <c r="Y36" s="9"/>
      <c r="Z36" s="9" t="n">
        <f aca="false">R36+V36-N36-L36-F36</f>
        <v>-5399027.98480396</v>
      </c>
      <c r="AA36" s="9"/>
      <c r="AB36" s="9" t="n">
        <f aca="false">T36-P36-D36</f>
        <v>-55592549.6485213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-0.0124540768664742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9907200</v>
      </c>
      <c r="AX36" s="7"/>
      <c r="AY36" s="40" t="n">
        <f aca="false">(AW36-AW35)/AW35</f>
        <v>0.0535602321848018</v>
      </c>
      <c r="AZ36" s="39" t="n">
        <f aca="false">workers_and_wage_low!B24</f>
        <v>6091.27105833156</v>
      </c>
      <c r="BA36" s="40" t="n">
        <f aca="false">(AZ36-AZ35)/AZ35</f>
        <v>-0.0425514280071966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0.0164955645816724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93642899.9533353</v>
      </c>
      <c r="E37" s="9"/>
      <c r="F37" s="67" t="n">
        <f aca="false">'Low pensions'!I37</f>
        <v>17020705.5385963</v>
      </c>
      <c r="G37" s="82" t="n">
        <f aca="false">'Low pensions'!K37</f>
        <v>309329.25334246</v>
      </c>
      <c r="H37" s="82" t="n">
        <f aca="false">'Low pensions'!V37</f>
        <v>1701838.28500548</v>
      </c>
      <c r="I37" s="82" t="n">
        <f aca="false">'Low pensions'!M37</f>
        <v>9566.88412399363</v>
      </c>
      <c r="J37" s="82" t="n">
        <f aca="false">'Low pensions'!W37</f>
        <v>52634.173763056</v>
      </c>
      <c r="K37" s="9"/>
      <c r="L37" s="82" t="n">
        <f aca="false">'Low pensions'!N37</f>
        <v>2961028.90079227</v>
      </c>
      <c r="M37" s="67"/>
      <c r="N37" s="82" t="n">
        <f aca="false">'Low pensions'!L37</f>
        <v>703851.27185319</v>
      </c>
      <c r="O37" s="9"/>
      <c r="P37" s="82" t="n">
        <f aca="false">'Low pensions'!X37</f>
        <v>19237175.0703876</v>
      </c>
      <c r="Q37" s="67"/>
      <c r="R37" s="82" t="n">
        <f aca="false">'Low SIPA income'!G32</f>
        <v>18815291.5010901</v>
      </c>
      <c r="S37" s="67"/>
      <c r="T37" s="82" t="n">
        <f aca="false">'Low SIPA income'!J32</f>
        <v>71941897.8077183</v>
      </c>
      <c r="U37" s="9"/>
      <c r="V37" s="82" t="n">
        <f aca="false">'Low SIPA income'!F32</f>
        <v>86574.0684015909</v>
      </c>
      <c r="W37" s="67"/>
      <c r="X37" s="82" t="n">
        <f aca="false">'Low SIPA income'!M32</f>
        <v>217449.099828283</v>
      </c>
      <c r="Y37" s="9"/>
      <c r="Z37" s="9" t="n">
        <f aca="false">R37+V37-N37-L37-F37</f>
        <v>-1783720.14175009</v>
      </c>
      <c r="AA37" s="9"/>
      <c r="AB37" s="9" t="n">
        <f aca="false">T37-P37-D37</f>
        <v>-40938177.2160046</v>
      </c>
      <c r="AC37" s="50"/>
      <c r="AD37" s="9"/>
      <c r="AE37" s="9"/>
      <c r="AF37" s="9"/>
      <c r="AG37" s="9" t="n">
        <f aca="false">AG36*'Pessimist macro hypothesis'!B19/'Pessimist macro hypothesis'!B18</f>
        <v>4713951014.78764</v>
      </c>
      <c r="AH37" s="40" t="n">
        <f aca="false">(AG37-AG36)/AG36</f>
        <v>0.0560391393115544</v>
      </c>
      <c r="AI37" s="40" t="n">
        <f aca="false">(AG37-AG33)/AG33</f>
        <v>-0.0642710188490941</v>
      </c>
      <c r="AJ37" s="40" t="n">
        <f aca="false">AB37/AG37</f>
        <v>-0.00868447234338706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10446968</v>
      </c>
      <c r="AX37" s="7"/>
      <c r="AY37" s="40" t="n">
        <f aca="false">(AW37-AW36)/AW36</f>
        <v>0.0544823966408269</v>
      </c>
      <c r="AZ37" s="39" t="n">
        <f aca="false">workers_and_wage_low!B25</f>
        <v>6010.82510328102</v>
      </c>
      <c r="BA37" s="40" t="n">
        <f aca="false">(AZ37-AZ36)/AZ36</f>
        <v>-0.0132067600144805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0.0137843236662314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90335872.4006127</v>
      </c>
      <c r="E38" s="6"/>
      <c r="F38" s="8" t="n">
        <f aca="false">'Low pensions'!I38</f>
        <v>16419614.1348597</v>
      </c>
      <c r="G38" s="81" t="n">
        <f aca="false">'Low pensions'!K38</f>
        <v>315792.139135967</v>
      </c>
      <c r="H38" s="81" t="n">
        <f aca="false">'Low pensions'!V38</f>
        <v>1737395.17578176</v>
      </c>
      <c r="I38" s="81" t="n">
        <f aca="false">'Low pensions'!M38</f>
        <v>9766.76718977222</v>
      </c>
      <c r="J38" s="81" t="n">
        <f aca="false">'Low pensions'!W38</f>
        <v>53733.871415931</v>
      </c>
      <c r="K38" s="6"/>
      <c r="L38" s="81" t="n">
        <f aca="false">'Low pensions'!N38</f>
        <v>3374475.05873837</v>
      </c>
      <c r="M38" s="8"/>
      <c r="N38" s="81" t="n">
        <f aca="false">'Low pensions'!L38</f>
        <v>681348.713242719</v>
      </c>
      <c r="O38" s="6"/>
      <c r="P38" s="81" t="n">
        <f aca="false">'Low pensions'!X38</f>
        <v>21258746.7112636</v>
      </c>
      <c r="Q38" s="8"/>
      <c r="R38" s="81" t="n">
        <f aca="false">'Low SIPA income'!G33</f>
        <v>16493327.8058567</v>
      </c>
      <c r="S38" s="8"/>
      <c r="T38" s="81" t="n">
        <f aca="false">'Low SIPA income'!J33</f>
        <v>63063668.3704527</v>
      </c>
      <c r="U38" s="6"/>
      <c r="V38" s="81" t="n">
        <f aca="false">'Low SIPA income'!F33</f>
        <v>93297.6576615791</v>
      </c>
      <c r="W38" s="8"/>
      <c r="X38" s="81" t="n">
        <f aca="false">'Low SIPA income'!M33</f>
        <v>234336.817584802</v>
      </c>
      <c r="Y38" s="6"/>
      <c r="Z38" s="6" t="n">
        <f aca="false">R38+V38-N38-L38-F38</f>
        <v>-3888812.44332251</v>
      </c>
      <c r="AA38" s="6"/>
      <c r="AB38" s="6" t="n">
        <f aca="false">T38-P38-D38</f>
        <v>-48530950.7414237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-0.0135918151525041</v>
      </c>
      <c r="AI38" s="61"/>
      <c r="AJ38" s="61" t="n">
        <f aca="false">AB38/AG38</f>
        <v>-0.0104370332484521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0.0115877510953869</v>
      </c>
      <c r="AV38" s="5"/>
      <c r="AW38" s="65" t="n">
        <f aca="false">workers_and_wage_low!C26</f>
        <v>10786830</v>
      </c>
      <c r="AX38" s="5"/>
      <c r="AY38" s="61" t="n">
        <f aca="false">(AW38-AW37)/AW37</f>
        <v>0.0325321184098582</v>
      </c>
      <c r="AZ38" s="66" t="n">
        <f aca="false">workers_and_wage_low!B26</f>
        <v>5970.45171632884</v>
      </c>
      <c r="BA38" s="61" t="n">
        <f aca="false">(AZ38-AZ37)/AZ37</f>
        <v>-0.00671677952002653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0.0155940523034678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92083818.2298299</v>
      </c>
      <c r="E39" s="9"/>
      <c r="F39" s="67" t="n">
        <f aca="false">'Low pensions'!I39</f>
        <v>16737323.980148</v>
      </c>
      <c r="G39" s="82" t="n">
        <f aca="false">'Low pensions'!K39</f>
        <v>340965.829739632</v>
      </c>
      <c r="H39" s="82" t="n">
        <f aca="false">'Low pensions'!V39</f>
        <v>1875893.39404361</v>
      </c>
      <c r="I39" s="82" t="n">
        <f aca="false">'Low pensions'!M39</f>
        <v>10545.3349404009</v>
      </c>
      <c r="J39" s="82" t="n">
        <f aca="false">'Low pensions'!W39</f>
        <v>58017.3214652659</v>
      </c>
      <c r="K39" s="9"/>
      <c r="L39" s="82" t="n">
        <f aca="false">'Low pensions'!N39</f>
        <v>2881391.23445495</v>
      </c>
      <c r="M39" s="67"/>
      <c r="N39" s="82" t="n">
        <f aca="false">'Low pensions'!L39</f>
        <v>695960.475405263</v>
      </c>
      <c r="O39" s="9"/>
      <c r="P39" s="82" t="n">
        <f aca="false">'Low pensions'!X39</f>
        <v>18780522.0072866</v>
      </c>
      <c r="Q39" s="67"/>
      <c r="R39" s="82" t="n">
        <f aca="false">'Low SIPA income'!G34</f>
        <v>19406613.1871469</v>
      </c>
      <c r="S39" s="67"/>
      <c r="T39" s="82" t="n">
        <f aca="false">'Low SIPA income'!J34</f>
        <v>74202867.5252123</v>
      </c>
      <c r="U39" s="9"/>
      <c r="V39" s="82" t="n">
        <f aca="false">'Low SIPA income'!F34</f>
        <v>96075.2810842177</v>
      </c>
      <c r="W39" s="67"/>
      <c r="X39" s="82" t="n">
        <f aca="false">'Low SIPA income'!M34</f>
        <v>241313.406811416</v>
      </c>
      <c r="Y39" s="9"/>
      <c r="Z39" s="9" t="n">
        <f aca="false">R39+V39-N39-L39-F39</f>
        <v>-811987.221777134</v>
      </c>
      <c r="AA39" s="9"/>
      <c r="AB39" s="9" t="n">
        <f aca="false">T39-P39-D39</f>
        <v>-36661472.7119042</v>
      </c>
      <c r="AC39" s="50"/>
      <c r="AD39" s="9"/>
      <c r="AE39" s="9"/>
      <c r="AF39" s="9"/>
      <c r="AG39" s="9" t="n">
        <f aca="false">AG38*'Pessimist macro hypothesis'!B21/'Pessimist macro hypothesis'!B20</f>
        <v>4622941927.99708</v>
      </c>
      <c r="AH39" s="40" t="n">
        <f aca="false">(AG39-AG38)/AG38</f>
        <v>-0.00579325418026593</v>
      </c>
      <c r="AI39" s="40"/>
      <c r="AJ39" s="40" t="n">
        <f aca="false">AB39/AG39</f>
        <v>-0.00793033381835882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11100673</v>
      </c>
      <c r="AX39" s="7"/>
      <c r="AY39" s="40" t="n">
        <f aca="false">(AW39-AW38)/AW38</f>
        <v>0.029095016793627</v>
      </c>
      <c r="AZ39" s="39" t="n">
        <f aca="false">workers_and_wage_low!B27</f>
        <v>5944.40245331321</v>
      </c>
      <c r="BA39" s="40" t="n">
        <f aca="false">(AZ39-AZ38)/AZ38</f>
        <v>-0.00436303051315012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0.0137726523071517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94413132.7911784</v>
      </c>
      <c r="E40" s="9"/>
      <c r="F40" s="67" t="n">
        <f aca="false">'Low pensions'!I40</f>
        <v>17160704.4742937</v>
      </c>
      <c r="G40" s="82" t="n">
        <f aca="false">'Low pensions'!K40</f>
        <v>366821.678009643</v>
      </c>
      <c r="H40" s="82" t="n">
        <f aca="false">'Low pensions'!V40</f>
        <v>2018144.64251665</v>
      </c>
      <c r="I40" s="82" t="n">
        <f aca="false">'Low pensions'!M40</f>
        <v>11345.0003508137</v>
      </c>
      <c r="J40" s="82" t="n">
        <f aca="false">'Low pensions'!W40</f>
        <v>62416.8446139168</v>
      </c>
      <c r="K40" s="9"/>
      <c r="L40" s="82" t="n">
        <f aca="false">'Low pensions'!N40</f>
        <v>2999206.57602589</v>
      </c>
      <c r="M40" s="67"/>
      <c r="N40" s="82" t="n">
        <f aca="false">'Low pensions'!L40</f>
        <v>714548.384245131</v>
      </c>
      <c r="O40" s="9"/>
      <c r="P40" s="82" t="n">
        <f aca="false">'Low pensions'!X40</f>
        <v>19494131.564886</v>
      </c>
      <c r="Q40" s="67"/>
      <c r="R40" s="82" t="n">
        <f aca="false">'Low SIPA income'!G35</f>
        <v>17221354.4745325</v>
      </c>
      <c r="S40" s="67"/>
      <c r="T40" s="82" t="n">
        <f aca="false">'Low SIPA income'!J35</f>
        <v>65847341.4374435</v>
      </c>
      <c r="U40" s="9"/>
      <c r="V40" s="82" t="n">
        <f aca="false">'Low SIPA income'!F35</f>
        <v>100240.414358226</v>
      </c>
      <c r="W40" s="67"/>
      <c r="X40" s="82" t="n">
        <f aca="false">'Low SIPA income'!M35</f>
        <v>251775.020754481</v>
      </c>
      <c r="Y40" s="9"/>
      <c r="Z40" s="9" t="n">
        <f aca="false">R40+V40-N40-L40-F40</f>
        <v>-3552864.54567404</v>
      </c>
      <c r="AA40" s="9"/>
      <c r="AB40" s="9" t="n">
        <f aca="false">T40-P40-D40</f>
        <v>-48059922.9186209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0.0331666772917172</v>
      </c>
      <c r="AI40" s="40"/>
      <c r="AJ40" s="40" t="n">
        <f aca="false">AB40/AG40</f>
        <v>-0.0100622300322103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11580411</v>
      </c>
      <c r="AX40" s="7"/>
      <c r="AY40" s="40" t="n">
        <f aca="false">(AW40-AW39)/AW39</f>
        <v>0.0432170193645016</v>
      </c>
      <c r="AZ40" s="39" t="n">
        <f aca="false">workers_and_wage_low!B28</f>
        <v>5884.13679773177</v>
      </c>
      <c r="BA40" s="40" t="n">
        <f aca="false">(AZ40-AZ39)/AZ39</f>
        <v>-0.0101382192835633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0.01618857605418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97393839.325773</v>
      </c>
      <c r="E41" s="9"/>
      <c r="F41" s="67" t="n">
        <f aca="false">'Low pensions'!I41</f>
        <v>17702483.1702502</v>
      </c>
      <c r="G41" s="82" t="n">
        <f aca="false">'Low pensions'!K41</f>
        <v>376182.163013157</v>
      </c>
      <c r="H41" s="82" t="n">
        <f aca="false">'Low pensions'!V41</f>
        <v>2069643.26921641</v>
      </c>
      <c r="I41" s="82" t="n">
        <f aca="false">'Low pensions'!M41</f>
        <v>11634.4998870049</v>
      </c>
      <c r="J41" s="82" t="n">
        <f aca="false">'Low pensions'!W41</f>
        <v>64009.5856458687</v>
      </c>
      <c r="K41" s="9"/>
      <c r="L41" s="82" t="n">
        <f aca="false">'Low pensions'!N41</f>
        <v>3082200.14336388</v>
      </c>
      <c r="M41" s="67"/>
      <c r="N41" s="82" t="n">
        <f aca="false">'Low pensions'!L41</f>
        <v>739300.332808539</v>
      </c>
      <c r="O41" s="9"/>
      <c r="P41" s="82" t="n">
        <f aca="false">'Low pensions'!X41</f>
        <v>20060963.498328</v>
      </c>
      <c r="Q41" s="67"/>
      <c r="R41" s="82" t="n">
        <f aca="false">'Low SIPA income'!G36</f>
        <v>20287864.5278122</v>
      </c>
      <c r="S41" s="67"/>
      <c r="T41" s="82" t="n">
        <f aca="false">'Low SIPA income'!J36</f>
        <v>77572408.4057979</v>
      </c>
      <c r="U41" s="9"/>
      <c r="V41" s="82" t="n">
        <f aca="false">'Low SIPA income'!F36</f>
        <v>99332.8642891277</v>
      </c>
      <c r="W41" s="67"/>
      <c r="X41" s="82" t="n">
        <f aca="false">'Low SIPA income'!M36</f>
        <v>249495.516634851</v>
      </c>
      <c r="Y41" s="9"/>
      <c r="Z41" s="9" t="n">
        <f aca="false">R41+V41-N41-L41-F41</f>
        <v>-1136786.25432134</v>
      </c>
      <c r="AA41" s="9"/>
      <c r="AB41" s="9" t="n">
        <f aca="false">T41-P41-D41</f>
        <v>-39882394.4183032</v>
      </c>
      <c r="AC41" s="50"/>
      <c r="AD41" s="9"/>
      <c r="AE41" s="9"/>
      <c r="AF41" s="9"/>
      <c r="AG41" s="9" t="n">
        <f aca="false">AG40*'Pessimist macro hypothesis'!B23/'Pessimist macro hypothesis'!B22</f>
        <v>4931829767.49102</v>
      </c>
      <c r="AH41" s="40" t="n">
        <f aca="false">(AG41-AG40)/AG40</f>
        <v>0.0325693964226006</v>
      </c>
      <c r="AI41" s="40" t="n">
        <f aca="false">(AG41-AG37)/AG37</f>
        <v>0.0462199865929667</v>
      </c>
      <c r="AJ41" s="40" t="n">
        <f aca="false">AB41/AG41</f>
        <v>-0.00808673378817628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11631684</v>
      </c>
      <c r="AX41" s="7"/>
      <c r="AY41" s="40" t="n">
        <f aca="false">(AW41-AW40)/AW40</f>
        <v>0.00442756306317625</v>
      </c>
      <c r="AZ41" s="39" t="n">
        <f aca="false">workers_and_wage_low!B29</f>
        <v>5946.52729285874</v>
      </c>
      <c r="BA41" s="40" t="n">
        <f aca="false">(AZ41-AZ40)/AZ40</f>
        <v>0.0106031687011452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0.0137038286139072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99345783.7698156</v>
      </c>
      <c r="E42" s="6"/>
      <c r="F42" s="8" t="n">
        <f aca="false">'Low pensions'!I42</f>
        <v>18057272.1785606</v>
      </c>
      <c r="G42" s="81" t="n">
        <f aca="false">'Low pensions'!K42</f>
        <v>425056.236389038</v>
      </c>
      <c r="H42" s="81" t="n">
        <f aca="false">'Low pensions'!V42</f>
        <v>2338534.00074757</v>
      </c>
      <c r="I42" s="81" t="n">
        <f aca="false">'Low pensions'!M42</f>
        <v>13146.0691666713</v>
      </c>
      <c r="J42" s="81" t="n">
        <f aca="false">'Low pensions'!W42</f>
        <v>72325.7938375536</v>
      </c>
      <c r="K42" s="6"/>
      <c r="L42" s="81" t="n">
        <f aca="false">'Low pensions'!N42</f>
        <v>3792786.83040781</v>
      </c>
      <c r="M42" s="8"/>
      <c r="N42" s="81" t="n">
        <f aca="false">'Low pensions'!L42</f>
        <v>754959.116727371</v>
      </c>
      <c r="O42" s="6"/>
      <c r="P42" s="81" t="n">
        <f aca="false">'Low pensions'!X42</f>
        <v>23834351.2044192</v>
      </c>
      <c r="Q42" s="8"/>
      <c r="R42" s="81" t="n">
        <f aca="false">'Low SIPA income'!G37</f>
        <v>17614683.1333828</v>
      </c>
      <c r="S42" s="8"/>
      <c r="T42" s="81" t="n">
        <f aca="false">'Low SIPA income'!J37</f>
        <v>67351267.6550214</v>
      </c>
      <c r="U42" s="6"/>
      <c r="V42" s="81" t="n">
        <f aca="false">'Low SIPA income'!F37</f>
        <v>102209.147523007</v>
      </c>
      <c r="W42" s="8"/>
      <c r="X42" s="81" t="n">
        <f aca="false">'Low SIPA income'!M37</f>
        <v>256719.910862891</v>
      </c>
      <c r="Y42" s="6"/>
      <c r="Z42" s="6" t="n">
        <f aca="false">R42+V42-N42-L42-F42</f>
        <v>-4888125.84478988</v>
      </c>
      <c r="AA42" s="6"/>
      <c r="AB42" s="6" t="n">
        <f aca="false">T42-P42-D42</f>
        <v>-55828867.3192133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-0.0194562086486757</v>
      </c>
      <c r="AI42" s="61"/>
      <c r="AJ42" s="61" t="n">
        <f aca="false">AB42/AG42</f>
        <v>-0.0115447290601337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0.0124967343610835</v>
      </c>
      <c r="AV42" s="5"/>
      <c r="AW42" s="65" t="n">
        <f aca="false">workers_and_wage_low!C30</f>
        <v>11634052</v>
      </c>
      <c r="AX42" s="5"/>
      <c r="AY42" s="61" t="n">
        <f aca="false">(AW42-AW41)/AW41</f>
        <v>0.0002035818717221</v>
      </c>
      <c r="AZ42" s="66" t="n">
        <f aca="false">workers_and_wage_low!B30</f>
        <v>5969.19471064124</v>
      </c>
      <c r="BA42" s="61" t="n">
        <f aca="false">(AZ42-AZ41)/AZ41</f>
        <v>0.00381187484159529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0.0157070713348512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101056549.472963</v>
      </c>
      <c r="E43" s="9"/>
      <c r="F43" s="67" t="n">
        <f aca="false">'Low pensions'!I43</f>
        <v>18368224.0958261</v>
      </c>
      <c r="G43" s="82" t="n">
        <f aca="false">'Low pensions'!K43</f>
        <v>441866.054934661</v>
      </c>
      <c r="H43" s="82" t="n">
        <f aca="false">'Low pensions'!V43</f>
        <v>2431016.66268729</v>
      </c>
      <c r="I43" s="82" t="n">
        <f aca="false">'Low pensions'!M43</f>
        <v>13665.9604618967</v>
      </c>
      <c r="J43" s="82" t="n">
        <f aca="false">'Low pensions'!W43</f>
        <v>75186.0823511532</v>
      </c>
      <c r="K43" s="9"/>
      <c r="L43" s="82" t="n">
        <f aca="false">'Low pensions'!N43</f>
        <v>3177316.23261996</v>
      </c>
      <c r="M43" s="67"/>
      <c r="N43" s="82" t="n">
        <f aca="false">'Low pensions'!L43</f>
        <v>769025.987146318</v>
      </c>
      <c r="O43" s="9"/>
      <c r="P43" s="82" t="n">
        <f aca="false">'Low pensions'!X43</f>
        <v>20718063.1173211</v>
      </c>
      <c r="Q43" s="67"/>
      <c r="R43" s="82" t="n">
        <f aca="false">'Low SIPA income'!G38</f>
        <v>20741875.4759284</v>
      </c>
      <c r="S43" s="67"/>
      <c r="T43" s="82" t="n">
        <f aca="false">'Low SIPA income'!J38</f>
        <v>79308358.6158209</v>
      </c>
      <c r="U43" s="9"/>
      <c r="V43" s="82" t="n">
        <f aca="false">'Low SIPA income'!F38</f>
        <v>101823.668531399</v>
      </c>
      <c r="W43" s="67"/>
      <c r="X43" s="82" t="n">
        <f aca="false">'Low SIPA income'!M38</f>
        <v>255751.698772647</v>
      </c>
      <c r="Y43" s="9"/>
      <c r="Z43" s="9" t="n">
        <f aca="false">R43+V43-N43-L43-F43</f>
        <v>-1470867.17113257</v>
      </c>
      <c r="AA43" s="9"/>
      <c r="AB43" s="9" t="n">
        <f aca="false">T43-P43-D43</f>
        <v>-42466253.9744628</v>
      </c>
      <c r="AC43" s="50"/>
      <c r="AD43" s="9"/>
      <c r="AE43" s="9"/>
      <c r="AF43" s="9"/>
      <c r="AG43" s="9" t="n">
        <f aca="false">AG42*'Pessimist macro hypothesis'!B25/'Pessimist macro hypothesis'!B24</f>
        <v>4807859605.11696</v>
      </c>
      <c r="AH43" s="40" t="n">
        <f aca="false">(AG43-AG42)/AG42</f>
        <v>-0.00579325418027024</v>
      </c>
      <c r="AI43" s="40"/>
      <c r="AJ43" s="40" t="n">
        <f aca="false">AB43/AG43</f>
        <v>-0.00883267346851526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11682532</v>
      </c>
      <c r="AX43" s="7"/>
      <c r="AY43" s="40" t="n">
        <f aca="false">(AW43-AW42)/AW42</f>
        <v>0.00416707781605239</v>
      </c>
      <c r="AZ43" s="39" t="n">
        <f aca="false">workers_and_wage_low!B31</f>
        <v>6000.37028294846</v>
      </c>
      <c r="BA43" s="40" t="n">
        <f aca="false">(AZ43-AZ42)/AZ42</f>
        <v>0.00522274340484092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0.0138027495820168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102801371.464648</v>
      </c>
      <c r="E44" s="9"/>
      <c r="F44" s="67" t="n">
        <f aca="false">'Low pensions'!I44</f>
        <v>18685366.1466655</v>
      </c>
      <c r="G44" s="82" t="n">
        <f aca="false">'Low pensions'!K44</f>
        <v>477722.106361213</v>
      </c>
      <c r="H44" s="82" t="n">
        <f aca="false">'Low pensions'!V44</f>
        <v>2628286.07839067</v>
      </c>
      <c r="I44" s="82" t="n">
        <f aca="false">'Low pensions'!M44</f>
        <v>14774.9105060169</v>
      </c>
      <c r="J44" s="82" t="n">
        <f aca="false">'Low pensions'!W44</f>
        <v>81287.1983007426</v>
      </c>
      <c r="K44" s="9"/>
      <c r="L44" s="82" t="n">
        <f aca="false">'Low pensions'!N44</f>
        <v>3226920.06214278</v>
      </c>
      <c r="M44" s="67"/>
      <c r="N44" s="82" t="n">
        <f aca="false">'Low pensions'!L44</f>
        <v>784756.651950043</v>
      </c>
      <c r="O44" s="9"/>
      <c r="P44" s="82" t="n">
        <f aca="false">'Low pensions'!X44</f>
        <v>21062003.1009754</v>
      </c>
      <c r="Q44" s="67"/>
      <c r="R44" s="82" t="n">
        <f aca="false">'Low SIPA income'!G39</f>
        <v>18079759.5595523</v>
      </c>
      <c r="S44" s="67"/>
      <c r="T44" s="82" t="n">
        <f aca="false">'Low SIPA income'!J39</f>
        <v>69129527.6794448</v>
      </c>
      <c r="U44" s="9"/>
      <c r="V44" s="82" t="n">
        <f aca="false">'Low SIPA income'!F39</f>
        <v>102022.850031288</v>
      </c>
      <c r="W44" s="67"/>
      <c r="X44" s="82" t="n">
        <f aca="false">'Low SIPA income'!M39</f>
        <v>256251.985274749</v>
      </c>
      <c r="Y44" s="9"/>
      <c r="Z44" s="9" t="n">
        <f aca="false">R44+V44-N44-L44-F44</f>
        <v>-4515260.45117472</v>
      </c>
      <c r="AA44" s="9"/>
      <c r="AB44" s="9" t="n">
        <f aca="false">T44-P44-D44</f>
        <v>-54733846.8861788</v>
      </c>
      <c r="AC44" s="50"/>
      <c r="AD44" s="9"/>
      <c r="AE44" s="9"/>
      <c r="AF44" s="9"/>
      <c r="AG44" s="9" t="n">
        <f aca="false">AG43*'Pessimist macro hypothesis'!B26/'Pessimist macro hypothesis'!B25</f>
        <v>5015083028.61437</v>
      </c>
      <c r="AH44" s="40" t="n">
        <f aca="false">(AG44-AG43)/AG43</f>
        <v>0.0431009722656769</v>
      </c>
      <c r="AI44" s="40"/>
      <c r="AJ44" s="40" t="n">
        <f aca="false">AB44/AG44</f>
        <v>-0.0109138466051082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11731649</v>
      </c>
      <c r="AX44" s="7"/>
      <c r="AY44" s="40" t="n">
        <f aca="false">(AW44-AW43)/AW43</f>
        <v>0.00420431118870464</v>
      </c>
      <c r="AZ44" s="39" t="n">
        <f aca="false">workers_and_wage_low!B32</f>
        <v>6021.71347353685</v>
      </c>
      <c r="BA44" s="40" t="n">
        <f aca="false">(AZ44-AZ43)/AZ43</f>
        <v>0.003556978916625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0.0162849528314162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104684276.664765</v>
      </c>
      <c r="E45" s="9"/>
      <c r="F45" s="67" t="n">
        <f aca="false">'Low pensions'!I45</f>
        <v>19027606.4551592</v>
      </c>
      <c r="G45" s="82" t="n">
        <f aca="false">'Low pensions'!K45</f>
        <v>511007.877959444</v>
      </c>
      <c r="H45" s="82" t="n">
        <f aca="false">'Low pensions'!V45</f>
        <v>2811414.57283379</v>
      </c>
      <c r="I45" s="82" t="n">
        <f aca="false">'Low pensions'!M45</f>
        <v>15804.3673595705</v>
      </c>
      <c r="J45" s="82" t="n">
        <f aca="false">'Low pensions'!W45</f>
        <v>86950.9661701173</v>
      </c>
      <c r="K45" s="9"/>
      <c r="L45" s="82" t="n">
        <f aca="false">'Low pensions'!N45</f>
        <v>3323722.51292377</v>
      </c>
      <c r="M45" s="67"/>
      <c r="N45" s="82" t="n">
        <f aca="false">'Low pensions'!L45</f>
        <v>800806.546889115</v>
      </c>
      <c r="O45" s="9"/>
      <c r="P45" s="82" t="n">
        <f aca="false">'Low pensions'!X45</f>
        <v>21652613.2647276</v>
      </c>
      <c r="Q45" s="67"/>
      <c r="R45" s="82" t="n">
        <f aca="false">'Low SIPA income'!G40</f>
        <v>21110711.0002785</v>
      </c>
      <c r="S45" s="67" t="n">
        <f aca="false">SUM(T42:T45)/AVERAGE(AG42:AG45)</f>
        <v>0.0597946764739429</v>
      </c>
      <c r="T45" s="82" t="n">
        <f aca="false">'Low SIPA income'!J40</f>
        <v>80718633.2107755</v>
      </c>
      <c r="U45" s="9"/>
      <c r="V45" s="82" t="n">
        <f aca="false">'Low SIPA income'!F40</f>
        <v>103603.243574932</v>
      </c>
      <c r="W45" s="67"/>
      <c r="X45" s="82" t="n">
        <f aca="false">'Low SIPA income'!M40</f>
        <v>260221.47821628</v>
      </c>
      <c r="Y45" s="9"/>
      <c r="Z45" s="9" t="n">
        <f aca="false">R45+V45-N45-L45-F45</f>
        <v>-1937821.27111861</v>
      </c>
      <c r="AA45" s="9"/>
      <c r="AB45" s="9" t="n">
        <f aca="false">T45-P45-D45</f>
        <v>-45618256.7187168</v>
      </c>
      <c r="AC45" s="50"/>
      <c r="AD45" s="9"/>
      <c r="AE45" s="9"/>
      <c r="AF45" s="9"/>
      <c r="AG45" s="9" t="n">
        <f aca="false">AG44*'Pessimist macro hypothesis'!B27/'Pessimist macro hypothesis'!B26</f>
        <v>5176244868.23256</v>
      </c>
      <c r="AH45" s="40" t="n">
        <f aca="false">(AG45-AG44)/AG44</f>
        <v>0.0321354280076032</v>
      </c>
      <c r="AI45" s="40" t="n">
        <f aca="false">(AG45-AG41)/AG41</f>
        <v>0.0495587058484147</v>
      </c>
      <c r="AJ45" s="40" t="n">
        <f aca="false">AB45/AG45</f>
        <v>-0.0088130020661664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11822167</v>
      </c>
      <c r="AX45" s="7"/>
      <c r="AY45" s="40" t="n">
        <f aca="false">(AW45-AW44)/AW44</f>
        <v>0.0077157098716472</v>
      </c>
      <c r="AZ45" s="39" t="n">
        <f aca="false">workers_and_wage_low!B33</f>
        <v>6012.11178530558</v>
      </c>
      <c r="BA45" s="40" t="n">
        <f aca="false">(AZ45-AZ44)/AZ44</f>
        <v>-0.00159451097656235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0.0136945377764931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106404134.232592</v>
      </c>
      <c r="E46" s="6"/>
      <c r="F46" s="8" t="n">
        <f aca="false">'Low pensions'!I46</f>
        <v>19340210.9264529</v>
      </c>
      <c r="G46" s="81" t="n">
        <f aca="false">'Low pensions'!K46</f>
        <v>533683.647124484</v>
      </c>
      <c r="H46" s="81" t="n">
        <f aca="false">'Low pensions'!V46</f>
        <v>2936169.9643463</v>
      </c>
      <c r="I46" s="81" t="n">
        <f aca="false">'Low pensions'!M46</f>
        <v>16505.6798079738</v>
      </c>
      <c r="J46" s="81" t="n">
        <f aca="false">'Low pensions'!W46</f>
        <v>90809.3803406075</v>
      </c>
      <c r="K46" s="6"/>
      <c r="L46" s="81" t="n">
        <f aca="false">'Low pensions'!N46</f>
        <v>4096272.40372956</v>
      </c>
      <c r="M46" s="8"/>
      <c r="N46" s="81" t="n">
        <f aca="false">'Low pensions'!L46</f>
        <v>815410.822807007</v>
      </c>
      <c r="O46" s="6"/>
      <c r="P46" s="81" t="n">
        <f aca="false">'Low pensions'!X46</f>
        <v>25741726.7378088</v>
      </c>
      <c r="Q46" s="8"/>
      <c r="R46" s="81" t="n">
        <f aca="false">'Low SIPA income'!G41</f>
        <v>18289886.7151214</v>
      </c>
      <c r="S46" s="8"/>
      <c r="T46" s="81" t="n">
        <f aca="false">'Low SIPA income'!J41</f>
        <v>69932967.0708411</v>
      </c>
      <c r="U46" s="6"/>
      <c r="V46" s="81" t="n">
        <f aca="false">'Low SIPA income'!F41</f>
        <v>103579.31332465</v>
      </c>
      <c r="W46" s="8"/>
      <c r="X46" s="81" t="n">
        <f aca="false">'Low SIPA income'!M41</f>
        <v>260161.372326854</v>
      </c>
      <c r="Y46" s="6"/>
      <c r="Z46" s="6" t="n">
        <f aca="false">R46+V46-N46-L46-F46</f>
        <v>-5858428.12454341</v>
      </c>
      <c r="AA46" s="6"/>
      <c r="AB46" s="6" t="n">
        <f aca="false">T46-P46-D46</f>
        <v>-62212893.8995601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-0.0190439322909239</v>
      </c>
      <c r="AI46" s="61"/>
      <c r="AJ46" s="61" t="n">
        <f aca="false">AB46/AG46</f>
        <v>-0.0122522551607513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0.00551724957280566</v>
      </c>
      <c r="AV46" s="5"/>
      <c r="AW46" s="65" t="n">
        <f aca="false">workers_and_wage_low!C34</f>
        <v>11799345</v>
      </c>
      <c r="AX46" s="5"/>
      <c r="AY46" s="61" t="n">
        <f aca="false">(AW46-AW45)/AW45</f>
        <v>-0.00193044134802021</v>
      </c>
      <c r="AZ46" s="66" t="n">
        <f aca="false">workers_and_wage_low!B34</f>
        <v>6024.32834192888</v>
      </c>
      <c r="BA46" s="61" t="n">
        <f aca="false">(AZ46-AZ45)/AZ45</f>
        <v>0.00203199093090091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0.0155565706690532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107963311.14612</v>
      </c>
      <c r="E47" s="9"/>
      <c r="F47" s="67" t="n">
        <f aca="false">'Low pensions'!I47</f>
        <v>19623609.7868145</v>
      </c>
      <c r="G47" s="82" t="n">
        <f aca="false">'Low pensions'!K47</f>
        <v>553568.811530596</v>
      </c>
      <c r="H47" s="82" t="n">
        <f aca="false">'Low pensions'!V47</f>
        <v>3045572.27183671</v>
      </c>
      <c r="I47" s="82" t="n">
        <f aca="false">'Low pensions'!M47</f>
        <v>17120.6848926989</v>
      </c>
      <c r="J47" s="82" t="n">
        <f aca="false">'Low pensions'!W47</f>
        <v>94192.9568609293</v>
      </c>
      <c r="K47" s="9"/>
      <c r="L47" s="82" t="n">
        <f aca="false">'Low pensions'!N47</f>
        <v>3393756.47737772</v>
      </c>
      <c r="M47" s="67"/>
      <c r="N47" s="82" t="n">
        <f aca="false">'Low pensions'!L47</f>
        <v>829279.82542637</v>
      </c>
      <c r="O47" s="9"/>
      <c r="P47" s="82" t="n">
        <f aca="false">'Low pensions'!X47</f>
        <v>22172671.4167433</v>
      </c>
      <c r="Q47" s="67"/>
      <c r="R47" s="82" t="n">
        <f aca="false">'Low SIPA income'!G42</f>
        <v>21170096.001584</v>
      </c>
      <c r="S47" s="67"/>
      <c r="T47" s="82" t="n">
        <f aca="false">'Low SIPA income'!J42</f>
        <v>80945696.9102661</v>
      </c>
      <c r="U47" s="9"/>
      <c r="V47" s="82" t="n">
        <f aca="false">'Low SIPA income'!F42</f>
        <v>103583.107990474</v>
      </c>
      <c r="W47" s="67"/>
      <c r="X47" s="82" t="n">
        <f aca="false">'Low SIPA income'!M42</f>
        <v>260170.903433372</v>
      </c>
      <c r="Y47" s="9"/>
      <c r="Z47" s="9" t="n">
        <f aca="false">R47+V47-N47-L47-F47</f>
        <v>-2572966.98004408</v>
      </c>
      <c r="AA47" s="9"/>
      <c r="AB47" s="9" t="n">
        <f aca="false">T47-P47-D47</f>
        <v>-49190285.6525971</v>
      </c>
      <c r="AC47" s="50"/>
      <c r="AD47" s="9"/>
      <c r="AE47" s="9"/>
      <c r="AF47" s="9"/>
      <c r="AG47" s="9" t="n">
        <f aca="false">AG46*'Pessimist macro hypothesis'!B29/'Pessimist macro hypothesis'!B28</f>
        <v>5000173989.32165</v>
      </c>
      <c r="AH47" s="40" t="n">
        <f aca="false">(AG47-AG46)/AG46</f>
        <v>-0.0152618898547393</v>
      </c>
      <c r="AI47" s="40"/>
      <c r="AJ47" s="40" t="n">
        <f aca="false">AB47/AG47</f>
        <v>-0.00983771479905453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11789065</v>
      </c>
      <c r="AX47" s="7"/>
      <c r="AY47" s="40" t="n">
        <f aca="false">(AW47-AW46)/AW46</f>
        <v>-0.0008712348015928</v>
      </c>
      <c r="AZ47" s="39" t="n">
        <f aca="false">workers_and_wage_low!B35</f>
        <v>6037.97945013314</v>
      </c>
      <c r="BA47" s="40" t="n">
        <f aca="false">(AZ47-AZ46)/AZ46</f>
        <v>0.00226599671024614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0.0138542262207948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109523619.535396</v>
      </c>
      <c r="E48" s="9"/>
      <c r="F48" s="67" t="n">
        <f aca="false">'Low pensions'!I48</f>
        <v>19907214.3062869</v>
      </c>
      <c r="G48" s="82" t="n">
        <f aca="false">'Low pensions'!K48</f>
        <v>569767.040107469</v>
      </c>
      <c r="H48" s="82" t="n">
        <f aca="false">'Low pensions'!V48</f>
        <v>3134690.14621658</v>
      </c>
      <c r="I48" s="82" t="n">
        <f aca="false">'Low pensions'!M48</f>
        <v>17621.6610342516</v>
      </c>
      <c r="J48" s="82" t="n">
        <f aca="false">'Low pensions'!W48</f>
        <v>96949.1797798938</v>
      </c>
      <c r="K48" s="9"/>
      <c r="L48" s="82" t="n">
        <f aca="false">'Low pensions'!N48</f>
        <v>3384012.02504984</v>
      </c>
      <c r="M48" s="67"/>
      <c r="N48" s="82" t="n">
        <f aca="false">'Low pensions'!L48</f>
        <v>843347.001187112</v>
      </c>
      <c r="O48" s="9"/>
      <c r="P48" s="82" t="n">
        <f aca="false">'Low pensions'!X48</f>
        <v>22199500.8578385</v>
      </c>
      <c r="Q48" s="67"/>
      <c r="R48" s="82" t="n">
        <f aca="false">'Low SIPA income'!G43</f>
        <v>18513406.2689974</v>
      </c>
      <c r="S48" s="67"/>
      <c r="T48" s="82" t="n">
        <f aca="false">'Low SIPA income'!J43</f>
        <v>70787613.4579056</v>
      </c>
      <c r="U48" s="9"/>
      <c r="V48" s="82" t="n">
        <f aca="false">'Low SIPA income'!F43</f>
        <v>101155.414221787</v>
      </c>
      <c r="W48" s="67"/>
      <c r="X48" s="82" t="n">
        <f aca="false">'Low SIPA income'!M43</f>
        <v>254073.236609966</v>
      </c>
      <c r="Y48" s="9"/>
      <c r="Z48" s="9" t="n">
        <f aca="false">R48+V48-N48-L48-F48</f>
        <v>-5520011.64930473</v>
      </c>
      <c r="AA48" s="9"/>
      <c r="AB48" s="9" t="n">
        <f aca="false">T48-P48-D48</f>
        <v>-60935506.9353291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0.0330711552246587</v>
      </c>
      <c r="AI48" s="40"/>
      <c r="AJ48" s="40" t="n">
        <f aca="false">AB48/AG48</f>
        <v>-0.0117965517235565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11824775</v>
      </c>
      <c r="AX48" s="7"/>
      <c r="AY48" s="40" t="n">
        <f aca="false">(AW48-AW47)/AW47</f>
        <v>0.00302907821782304</v>
      </c>
      <c r="AZ48" s="39" t="n">
        <f aca="false">workers_and_wage_low!B36</f>
        <v>6046.41948109251</v>
      </c>
      <c r="BA48" s="40" t="n">
        <f aca="false">(AZ48-AZ47)/AZ47</f>
        <v>0.00139782373045198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0.0165399296192169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110911061.746016</v>
      </c>
      <c r="E49" s="9"/>
      <c r="F49" s="67" t="n">
        <f aca="false">'Low pensions'!I49</f>
        <v>20159398.3515328</v>
      </c>
      <c r="G49" s="82" t="n">
        <f aca="false">'Low pensions'!K49</f>
        <v>601941.291614737</v>
      </c>
      <c r="H49" s="82" t="n">
        <f aca="false">'Low pensions'!V49</f>
        <v>3311703.38507066</v>
      </c>
      <c r="I49" s="82" t="n">
        <f aca="false">'Low pensions'!M49</f>
        <v>18616.7409777754</v>
      </c>
      <c r="J49" s="82" t="n">
        <f aca="false">'Low pensions'!W49</f>
        <v>102423.816033113</v>
      </c>
      <c r="K49" s="9"/>
      <c r="L49" s="82" t="n">
        <f aca="false">'Low pensions'!N49</f>
        <v>3498077.85213911</v>
      </c>
      <c r="M49" s="67"/>
      <c r="N49" s="82" t="n">
        <f aca="false">'Low pensions'!L49</f>
        <v>855264.464771349</v>
      </c>
      <c r="O49" s="9"/>
      <c r="P49" s="82" t="n">
        <f aca="false">'Low pensions'!X49</f>
        <v>22856955.3452711</v>
      </c>
      <c r="Q49" s="67"/>
      <c r="R49" s="82" t="n">
        <f aca="false">'Low SIPA income'!G44</f>
        <v>21714216.2653292</v>
      </c>
      <c r="S49" s="67"/>
      <c r="T49" s="82" t="n">
        <f aca="false">'Low SIPA income'!J44</f>
        <v>83026187.8985239</v>
      </c>
      <c r="U49" s="9"/>
      <c r="V49" s="82" t="n">
        <f aca="false">'Low SIPA income'!F44</f>
        <v>101207.835177674</v>
      </c>
      <c r="W49" s="67"/>
      <c r="X49" s="82" t="n">
        <f aca="false">'Low SIPA income'!M44</f>
        <v>254204.902937772</v>
      </c>
      <c r="Y49" s="9"/>
      <c r="Z49" s="9" t="n">
        <f aca="false">R49+V49-N49-L49-F49</f>
        <v>-2697316.56793639</v>
      </c>
      <c r="AA49" s="9"/>
      <c r="AB49" s="9" t="n">
        <f aca="false">T49-P49-D49</f>
        <v>-50741829.1927634</v>
      </c>
      <c r="AC49" s="50"/>
      <c r="AD49" s="9"/>
      <c r="AE49" s="9"/>
      <c r="AF49" s="9"/>
      <c r="AG49" s="9" t="n">
        <f aca="false">AG48*'Pessimist macro hypothesis'!B31/'Pessimist macro hypothesis'!B30</f>
        <v>5285911429.86047</v>
      </c>
      <c r="AH49" s="40" t="n">
        <f aca="false">(AG49-AG48)/AG48</f>
        <v>0.0233036652122271</v>
      </c>
      <c r="AI49" s="40" t="n">
        <f aca="false">(AG49-AG45)/AG45</f>
        <v>0.0211865096067893</v>
      </c>
      <c r="AJ49" s="40" t="n">
        <f aca="false">AB49/AG49</f>
        <v>-0.00959944748716738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11863079</v>
      </c>
      <c r="AX49" s="7"/>
      <c r="AY49" s="40" t="n">
        <f aca="false">(AW49-AW48)/AW48</f>
        <v>0.00323930053637384</v>
      </c>
      <c r="AZ49" s="39" t="n">
        <f aca="false">workers_and_wage_low!B37</f>
        <v>6092.60732858762</v>
      </c>
      <c r="BA49" s="40" t="n">
        <f aca="false">(AZ49-AZ48)/AZ48</f>
        <v>0.00763887580733254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0.0139132203134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112333606.020898</v>
      </c>
      <c r="E50" s="6"/>
      <c r="F50" s="8" t="n">
        <f aca="false">'Low pensions'!I50</f>
        <v>20417962.6124691</v>
      </c>
      <c r="G50" s="81" t="n">
        <f aca="false">'Low pensions'!K50</f>
        <v>646527.798775046</v>
      </c>
      <c r="H50" s="81" t="n">
        <f aca="false">'Low pensions'!V50</f>
        <v>3557005.19232029</v>
      </c>
      <c r="I50" s="81" t="n">
        <f aca="false">'Low pensions'!M50</f>
        <v>19995.7051167539</v>
      </c>
      <c r="J50" s="81" t="n">
        <f aca="false">'Low pensions'!W50</f>
        <v>110010.469865576</v>
      </c>
      <c r="K50" s="6"/>
      <c r="L50" s="81" t="n">
        <f aca="false">'Low pensions'!N50</f>
        <v>4289980.12998894</v>
      </c>
      <c r="M50" s="8"/>
      <c r="N50" s="81" t="n">
        <f aca="false">'Low pensions'!L50</f>
        <v>867682.057790488</v>
      </c>
      <c r="O50" s="6"/>
      <c r="P50" s="81" t="n">
        <f aca="false">'Low pensions'!X50</f>
        <v>27034457.9625879</v>
      </c>
      <c r="Q50" s="8"/>
      <c r="R50" s="81" t="n">
        <f aca="false">'Low SIPA income'!G45</f>
        <v>18879751.1328753</v>
      </c>
      <c r="S50" s="8"/>
      <c r="T50" s="81" t="n">
        <f aca="false">'Low SIPA income'!J45</f>
        <v>72188364.7966751</v>
      </c>
      <c r="U50" s="6"/>
      <c r="V50" s="81" t="n">
        <f aca="false">'Low SIPA income'!F45</f>
        <v>101140.837132606</v>
      </c>
      <c r="W50" s="8"/>
      <c r="X50" s="81" t="n">
        <f aca="false">'Low SIPA income'!M45</f>
        <v>254036.623164634</v>
      </c>
      <c r="Y50" s="6"/>
      <c r="Z50" s="6" t="n">
        <f aca="false">R50+V50-N50-L50-F50</f>
        <v>-6594732.83024061</v>
      </c>
      <c r="AA50" s="6"/>
      <c r="AB50" s="6" t="n">
        <f aca="false">T50-P50-D50</f>
        <v>-67179699.1868104</v>
      </c>
      <c r="AC50" s="50"/>
      <c r="AD50" s="6"/>
      <c r="AE50" s="6"/>
      <c r="AF50" s="6"/>
      <c r="AG50" s="6" t="n">
        <f aca="false">AG49*'Pessimist macro hypothesis'!B32/'Pessimist macro hypothesis'!B31</f>
        <v>5229998875.78394</v>
      </c>
      <c r="AH50" s="61" t="n">
        <f aca="false">(AG50-AG49)/AG49</f>
        <v>-0.0105776562506649</v>
      </c>
      <c r="AI50" s="61"/>
      <c r="AJ50" s="61" t="n">
        <f aca="false">AB50/AG50</f>
        <v>-0.0128450695272359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0.00763381858286968</v>
      </c>
      <c r="AV50" s="5"/>
      <c r="AW50" s="65" t="n">
        <f aca="false">workers_and_wage_low!C38</f>
        <v>11900230</v>
      </c>
      <c r="AX50" s="5"/>
      <c r="AY50" s="61" t="n">
        <f aca="false">(AW50-AW49)/AW49</f>
        <v>0.00313164904322057</v>
      </c>
      <c r="AZ50" s="66" t="n">
        <f aca="false">workers_and_wage_low!B38</f>
        <v>6080.24828838636</v>
      </c>
      <c r="BA50" s="61" t="n">
        <f aca="false">(AZ50-AZ49)/AZ49</f>
        <v>-0.00202853056740848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0.0156880156064541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113757223.898386</v>
      </c>
      <c r="E51" s="9"/>
      <c r="F51" s="67" t="n">
        <f aca="false">'Low pensions'!I51</f>
        <v>20676722.0133878</v>
      </c>
      <c r="G51" s="82" t="n">
        <f aca="false">'Low pensions'!K51</f>
        <v>673202.798853157</v>
      </c>
      <c r="H51" s="82" t="n">
        <f aca="false">'Low pensions'!V51</f>
        <v>3703763.17235263</v>
      </c>
      <c r="I51" s="82" t="n">
        <f aca="false">'Low pensions'!M51</f>
        <v>20820.7051191697</v>
      </c>
      <c r="J51" s="82" t="n">
        <f aca="false">'Low pensions'!W51</f>
        <v>114549.376464514</v>
      </c>
      <c r="K51" s="9"/>
      <c r="L51" s="82" t="n">
        <f aca="false">'Low pensions'!N51</f>
        <v>3590493.47473115</v>
      </c>
      <c r="M51" s="67"/>
      <c r="N51" s="82" t="n">
        <f aca="false">'Low pensions'!L51</f>
        <v>880610.009464864</v>
      </c>
      <c r="O51" s="9"/>
      <c r="P51" s="82" t="n">
        <f aca="false">'Low pensions'!X51</f>
        <v>23475944.1589856</v>
      </c>
      <c r="Q51" s="67"/>
      <c r="R51" s="82" t="n">
        <f aca="false">'Low SIPA income'!G46</f>
        <v>21935013.5600918</v>
      </c>
      <c r="S51" s="67"/>
      <c r="T51" s="82" t="n">
        <f aca="false">'Low SIPA income'!J46</f>
        <v>83870425.4919259</v>
      </c>
      <c r="U51" s="9"/>
      <c r="V51" s="82" t="n">
        <f aca="false">'Low SIPA income'!F46</f>
        <v>105792.159037244</v>
      </c>
      <c r="W51" s="67"/>
      <c r="X51" s="82" t="n">
        <f aca="false">'Low SIPA income'!M46</f>
        <v>265719.402775769</v>
      </c>
      <c r="Y51" s="9"/>
      <c r="Z51" s="9" t="n">
        <f aca="false">R51+V51-N51-L51-F51</f>
        <v>-3107019.77845473</v>
      </c>
      <c r="AA51" s="9"/>
      <c r="AB51" s="9" t="n">
        <f aca="false">T51-P51-D51</f>
        <v>-53362742.5654458</v>
      </c>
      <c r="AC51" s="50"/>
      <c r="AD51" s="9"/>
      <c r="AE51" s="9"/>
      <c r="AF51" s="9"/>
      <c r="AG51" s="9" t="n">
        <f aca="false">AG50*'Pessimist macro hypothesis'!B33/'Pessimist macro hypothesis'!B32</f>
        <v>5150179209.00127</v>
      </c>
      <c r="AH51" s="40" t="n">
        <f aca="false">(AG51-AG50)/AG50</f>
        <v>-0.0152618898547479</v>
      </c>
      <c r="AI51" s="40"/>
      <c r="AJ51" s="40" t="n">
        <f aca="false">AB51/AG51</f>
        <v>-0.0103613370331232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11949985</v>
      </c>
      <c r="AX51" s="7"/>
      <c r="AY51" s="40" t="n">
        <f aca="false">(AW51-AW50)/AW50</f>
        <v>0.00418101162750636</v>
      </c>
      <c r="AZ51" s="39" t="n">
        <f aca="false">workers_and_wage_low!B39</f>
        <v>6108.9416631235</v>
      </c>
      <c r="BA51" s="40" t="n">
        <f aca="false">(AZ51-AZ50)/AZ50</f>
        <v>0.00471911234150453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0.0135815642116095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114795389.870003</v>
      </c>
      <c r="E52" s="9"/>
      <c r="F52" s="67" t="n">
        <f aca="false">'Low pensions'!I52</f>
        <v>20865420.9677334</v>
      </c>
      <c r="G52" s="82" t="n">
        <f aca="false">'Low pensions'!K52</f>
        <v>702961.860524229</v>
      </c>
      <c r="H52" s="82" t="n">
        <f aca="false">'Low pensions'!V52</f>
        <v>3867488.74932417</v>
      </c>
      <c r="I52" s="82" t="n">
        <f aca="false">'Low pensions'!M52</f>
        <v>21741.0884698217</v>
      </c>
      <c r="J52" s="82" t="n">
        <f aca="false">'Low pensions'!W52</f>
        <v>119613.054102811</v>
      </c>
      <c r="K52" s="9"/>
      <c r="L52" s="82" t="n">
        <f aca="false">'Low pensions'!N52</f>
        <v>3569451.60569279</v>
      </c>
      <c r="M52" s="67"/>
      <c r="N52" s="82" t="n">
        <f aca="false">'Low pensions'!L52</f>
        <v>890179.599351995</v>
      </c>
      <c r="O52" s="9"/>
      <c r="P52" s="82" t="n">
        <f aca="false">'Low pensions'!X52</f>
        <v>23419406.8605902</v>
      </c>
      <c r="Q52" s="67"/>
      <c r="R52" s="82" t="n">
        <f aca="false">'Low SIPA income'!G47</f>
        <v>19055880.3036258</v>
      </c>
      <c r="S52" s="67"/>
      <c r="T52" s="82" t="n">
        <f aca="false">'Low SIPA income'!J47</f>
        <v>72861809.9464543</v>
      </c>
      <c r="U52" s="9"/>
      <c r="V52" s="82" t="n">
        <f aca="false">'Low SIPA income'!F47</f>
        <v>103117.804333071</v>
      </c>
      <c r="W52" s="67"/>
      <c r="X52" s="82" t="n">
        <f aca="false">'Low SIPA income'!M47</f>
        <v>259002.194796743</v>
      </c>
      <c r="Y52" s="9"/>
      <c r="Z52" s="9" t="n">
        <f aca="false">R52+V52-N52-L52-F52</f>
        <v>-6166054.06481928</v>
      </c>
      <c r="AA52" s="9"/>
      <c r="AB52" s="9" t="n">
        <f aca="false">T52-P52-D52</f>
        <v>-65352986.7841391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0.0330711552246638</v>
      </c>
      <c r="AI52" s="40"/>
      <c r="AJ52" s="40" t="n">
        <f aca="false">AB52/AG52</f>
        <v>-0.0122832379126975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11983929</v>
      </c>
      <c r="AX52" s="7"/>
      <c r="AY52" s="40" t="n">
        <f aca="false">(AW52-AW51)/AW51</f>
        <v>0.00284050565753848</v>
      </c>
      <c r="AZ52" s="39" t="n">
        <f aca="false">workers_and_wage_low!B40</f>
        <v>6096.65114705125</v>
      </c>
      <c r="BA52" s="40" t="n">
        <f aca="false">(AZ52-AZ51)/AZ51</f>
        <v>-0.00201188957924443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0.0157541450031505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116070202.593582</v>
      </c>
      <c r="E53" s="9"/>
      <c r="F53" s="67" t="n">
        <f aca="false">'Low pensions'!I53</f>
        <v>21097133.2704889</v>
      </c>
      <c r="G53" s="82" t="n">
        <f aca="false">'Low pensions'!K53</f>
        <v>799196.531630513</v>
      </c>
      <c r="H53" s="82" t="n">
        <f aca="false">'Low pensions'!V53</f>
        <v>4396943.51593258</v>
      </c>
      <c r="I53" s="82" t="n">
        <f aca="false">'Low pensions'!M53</f>
        <v>24717.4185040364</v>
      </c>
      <c r="J53" s="82" t="n">
        <f aca="false">'Low pensions'!W53</f>
        <v>135987.943791729</v>
      </c>
      <c r="K53" s="9"/>
      <c r="L53" s="82" t="n">
        <f aca="false">'Low pensions'!N53</f>
        <v>3648883.47365615</v>
      </c>
      <c r="M53" s="67"/>
      <c r="N53" s="82" t="n">
        <f aca="false">'Low pensions'!L53</f>
        <v>902334.714611281</v>
      </c>
      <c r="O53" s="9"/>
      <c r="P53" s="82" t="n">
        <f aca="false">'Low pensions'!X53</f>
        <v>23898453.0588731</v>
      </c>
      <c r="Q53" s="67"/>
      <c r="R53" s="82" t="n">
        <f aca="false">'Low SIPA income'!G48</f>
        <v>22151341.5603033</v>
      </c>
      <c r="S53" s="67"/>
      <c r="T53" s="82" t="n">
        <f aca="false">'Low SIPA income'!J48</f>
        <v>84697574.3502501</v>
      </c>
      <c r="U53" s="9"/>
      <c r="V53" s="82" t="n">
        <f aca="false">'Low SIPA income'!F48</f>
        <v>101113.43159146</v>
      </c>
      <c r="W53" s="67"/>
      <c r="X53" s="82" t="n">
        <f aca="false">'Low SIPA income'!M48</f>
        <v>253967.788346513</v>
      </c>
      <c r="Y53" s="9"/>
      <c r="Z53" s="9" t="n">
        <f aca="false">R53+V53-N53-L53-F53</f>
        <v>-3395896.46686159</v>
      </c>
      <c r="AA53" s="9"/>
      <c r="AB53" s="9" t="n">
        <f aca="false">T53-P53-D53</f>
        <v>-55271081.3022052</v>
      </c>
      <c r="AC53" s="50"/>
      <c r="AD53" s="9"/>
      <c r="AE53" s="9"/>
      <c r="AF53" s="9"/>
      <c r="AG53" s="9" t="n">
        <f aca="false">AG52*'Pessimist macro hypothesis'!B35/'Pessimist macro hypothesis'!B34</f>
        <v>5444488772.75628</v>
      </c>
      <c r="AH53" s="40" t="n">
        <f aca="false">(AG53-AG52)/AG52</f>
        <v>0.0233036652122277</v>
      </c>
      <c r="AI53" s="40" t="n">
        <f aca="false">(AG53-AG49)/AG49</f>
        <v>0.0300000000000007</v>
      </c>
      <c r="AJ53" s="40" t="n">
        <f aca="false">AB53/AG53</f>
        <v>-0.0101517486047132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12050805</v>
      </c>
      <c r="AX53" s="7"/>
      <c r="AY53" s="40" t="n">
        <f aca="false">(AW53-AW52)/AW52</f>
        <v>0.00558047364933487</v>
      </c>
      <c r="AZ53" s="39" t="n">
        <f aca="false">workers_and_wage_low!B41</f>
        <v>6106.43666865338</v>
      </c>
      <c r="BA53" s="40" t="n">
        <f aca="false">(AZ53-AZ52)/AZ52</f>
        <v>0.00160506503752848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0.01371149247208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117274947.604377</v>
      </c>
      <c r="E54" s="6"/>
      <c r="F54" s="8" t="n">
        <f aca="false">'Low pensions'!I54</f>
        <v>21316109.9370386</v>
      </c>
      <c r="G54" s="81" t="n">
        <f aca="false">'Low pensions'!K54</f>
        <v>884772.286459994</v>
      </c>
      <c r="H54" s="81" t="n">
        <f aca="false">'Low pensions'!V54</f>
        <v>4867756.07007474</v>
      </c>
      <c r="I54" s="81" t="n">
        <f aca="false">'Low pensions'!M54</f>
        <v>27364.0913338141</v>
      </c>
      <c r="J54" s="81" t="n">
        <f aca="false">'Low pensions'!W54</f>
        <v>150549.156806434</v>
      </c>
      <c r="K54" s="6"/>
      <c r="L54" s="81" t="n">
        <f aca="false">'Low pensions'!N54</f>
        <v>4460907.00861974</v>
      </c>
      <c r="M54" s="8"/>
      <c r="N54" s="81" t="n">
        <f aca="false">'Low pensions'!L54</f>
        <v>913714.789508492</v>
      </c>
      <c r="O54" s="6"/>
      <c r="P54" s="81" t="n">
        <f aca="false">'Low pensions'!X54</f>
        <v>28174656.8564162</v>
      </c>
      <c r="Q54" s="8"/>
      <c r="R54" s="81" t="n">
        <f aca="false">'Low SIPA income'!G49</f>
        <v>19423916.2402934</v>
      </c>
      <c r="S54" s="8"/>
      <c r="T54" s="81" t="n">
        <f aca="false">'Low SIPA income'!J49</f>
        <v>74269027.2486031</v>
      </c>
      <c r="U54" s="6"/>
      <c r="V54" s="81" t="n">
        <f aca="false">'Low SIPA income'!F49</f>
        <v>98991.0907952308</v>
      </c>
      <c r="W54" s="8"/>
      <c r="X54" s="81" t="n">
        <f aca="false">'Low SIPA income'!M49</f>
        <v>248637.080154215</v>
      </c>
      <c r="Y54" s="6"/>
      <c r="Z54" s="6" t="n">
        <f aca="false">R54+V54-N54-L54-F54</f>
        <v>-7167824.4040782</v>
      </c>
      <c r="AA54" s="6"/>
      <c r="AB54" s="6" t="n">
        <f aca="false">T54-P54-D54</f>
        <v>-71180577.2121897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-0.0153806773368335</v>
      </c>
      <c r="AI54" s="61"/>
      <c r="AJ54" s="61" t="n">
        <f aca="false">AB54/AG54</f>
        <v>-0.0132781033461425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0.00767865435203331</v>
      </c>
      <c r="AV54" s="5"/>
      <c r="AW54" s="65" t="n">
        <f aca="false">workers_and_wage_low!C42</f>
        <v>12077415</v>
      </c>
      <c r="AX54" s="5"/>
      <c r="AY54" s="61" t="n">
        <f aca="false">(AW54-AW53)/AW53</f>
        <v>0.00220815123968897</v>
      </c>
      <c r="AZ54" s="66" t="n">
        <f aca="false">workers_and_wage_low!B42</f>
        <v>6114.25682829973</v>
      </c>
      <c r="BA54" s="61" t="n">
        <f aca="false">(AZ54-AZ53)/AZ53</f>
        <v>0.00128064206192336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0.0157676343881063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118416492.198644</v>
      </c>
      <c r="E55" s="9"/>
      <c r="F55" s="67" t="n">
        <f aca="false">'Low pensions'!I55</f>
        <v>21523599.1797669</v>
      </c>
      <c r="G55" s="82" t="n">
        <f aca="false">'Low pensions'!K55</f>
        <v>974160.668261136</v>
      </c>
      <c r="H55" s="82" t="n">
        <f aca="false">'Low pensions'!V55</f>
        <v>5359544.57290817</v>
      </c>
      <c r="I55" s="82" t="n">
        <f aca="false">'Low pensions'!M55</f>
        <v>30128.6804616846</v>
      </c>
      <c r="J55" s="82" t="n">
        <f aca="false">'Low pensions'!W55</f>
        <v>165759.110502314</v>
      </c>
      <c r="K55" s="9"/>
      <c r="L55" s="82" t="n">
        <f aca="false">'Low pensions'!N55</f>
        <v>3724276.50083808</v>
      </c>
      <c r="M55" s="67"/>
      <c r="N55" s="82" t="n">
        <f aca="false">'Low pensions'!L55</f>
        <v>923948.80329882</v>
      </c>
      <c r="O55" s="9"/>
      <c r="P55" s="82" t="n">
        <f aca="false">'Low pensions'!X55</f>
        <v>24408582.1740952</v>
      </c>
      <c r="Q55" s="67"/>
      <c r="R55" s="82" t="n">
        <f aca="false">'Low SIPA income'!G50</f>
        <v>22724023.576918</v>
      </c>
      <c r="S55" s="67"/>
      <c r="T55" s="82" t="n">
        <f aca="false">'Low SIPA income'!J50</f>
        <v>86887273.6761002</v>
      </c>
      <c r="U55" s="9"/>
      <c r="V55" s="82" t="n">
        <f aca="false">'Low SIPA income'!F50</f>
        <v>102049.990360082</v>
      </c>
      <c r="W55" s="67"/>
      <c r="X55" s="82" t="n">
        <f aca="false">'Low SIPA income'!M50</f>
        <v>256320.153955905</v>
      </c>
      <c r="Y55" s="9"/>
      <c r="Z55" s="9" t="n">
        <f aca="false">R55+V55-N55-L55-F55</f>
        <v>-3345750.91662574</v>
      </c>
      <c r="AA55" s="9"/>
      <c r="AB55" s="9" t="n">
        <f aca="false">T55-P55-D55</f>
        <v>-55937800.6966388</v>
      </c>
      <c r="AC55" s="50"/>
      <c r="AD55" s="9"/>
      <c r="AE55" s="9"/>
      <c r="AF55" s="9"/>
      <c r="AG55" s="9" t="n">
        <f aca="false">AG54*'Pessimist macro hypothesis'!B37/'Pessimist macro hypothesis'!B36</f>
        <v>5253182793.18131</v>
      </c>
      <c r="AH55" s="40" t="n">
        <f aca="false">(AG55-AG54)/AG54</f>
        <v>-0.0200654903920327</v>
      </c>
      <c r="AI55" s="40"/>
      <c r="AJ55" s="40" t="n">
        <f aca="false">AB55/AG55</f>
        <v>-0.0106483636490332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12209333</v>
      </c>
      <c r="AX55" s="7"/>
      <c r="AY55" s="40" t="n">
        <f aca="false">(AW55-AW54)/AW54</f>
        <v>0.0109227015880468</v>
      </c>
      <c r="AZ55" s="39" t="n">
        <f aca="false">workers_and_wage_low!B43</f>
        <v>6137.96914778165</v>
      </c>
      <c r="BA55" s="40" t="n">
        <f aca="false">(AZ55-AZ54)/AZ54</f>
        <v>0.00387820141479297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0.0137892425123627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119480297.138904</v>
      </c>
      <c r="E56" s="9"/>
      <c r="F56" s="67" t="n">
        <f aca="false">'Low pensions'!I56</f>
        <v>21716958.3201577</v>
      </c>
      <c r="G56" s="82" t="n">
        <f aca="false">'Low pensions'!K56</f>
        <v>1062851.84753879</v>
      </c>
      <c r="H56" s="82" t="n">
        <f aca="false">'Low pensions'!V56</f>
        <v>5847497.27316539</v>
      </c>
      <c r="I56" s="82" t="n">
        <f aca="false">'Low pensions'!M56</f>
        <v>32871.7066249112</v>
      </c>
      <c r="J56" s="82" t="n">
        <f aca="false">'Low pensions'!W56</f>
        <v>180850.431128826</v>
      </c>
      <c r="K56" s="9"/>
      <c r="L56" s="82" t="n">
        <f aca="false">'Low pensions'!N56</f>
        <v>3729051.09442088</v>
      </c>
      <c r="M56" s="67"/>
      <c r="N56" s="82" t="n">
        <f aca="false">'Low pensions'!L56</f>
        <v>934237.800946415</v>
      </c>
      <c r="O56" s="9"/>
      <c r="P56" s="82" t="n">
        <f aca="false">'Low pensions'!X56</f>
        <v>24489964.5922058</v>
      </c>
      <c r="Q56" s="67"/>
      <c r="R56" s="82" t="n">
        <f aca="false">'Low SIPA income'!G51</f>
        <v>19844180.3504938</v>
      </c>
      <c r="S56" s="67"/>
      <c r="T56" s="82" t="n">
        <f aca="false">'Low SIPA income'!J51</f>
        <v>75875943.4989592</v>
      </c>
      <c r="U56" s="9"/>
      <c r="V56" s="82" t="n">
        <f aca="false">'Low SIPA income'!F51</f>
        <v>104155.537832869</v>
      </c>
      <c r="W56" s="67"/>
      <c r="X56" s="82" t="n">
        <f aca="false">'Low SIPA income'!M51</f>
        <v>261608.682161366</v>
      </c>
      <c r="Y56" s="9"/>
      <c r="Z56" s="9" t="n">
        <f aca="false">R56+V56-N56-L56-F56</f>
        <v>-6431911.32719831</v>
      </c>
      <c r="AA56" s="9"/>
      <c r="AB56" s="9" t="n">
        <f aca="false">T56-P56-D56</f>
        <v>-68094318.2321509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0.0381352295149775</v>
      </c>
      <c r="AI56" s="40"/>
      <c r="AJ56" s="40" t="n">
        <f aca="false">AB56/AG56</f>
        <v>-0.0124863192201054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12224582</v>
      </c>
      <c r="AX56" s="7"/>
      <c r="AY56" s="40" t="n">
        <f aca="false">(AW56-AW55)/AW55</f>
        <v>0.00124896257641593</v>
      </c>
      <c r="AZ56" s="39" t="n">
        <f aca="false">workers_and_wage_low!B44</f>
        <v>6159.60795332782</v>
      </c>
      <c r="BA56" s="40" t="n">
        <f aca="false">(AZ56-AZ55)/AZ55</f>
        <v>0.00352540148462474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0.0158092018032633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120043957.702927</v>
      </c>
      <c r="E57" s="9"/>
      <c r="F57" s="67" t="n">
        <f aca="false">'Low pensions'!I57</f>
        <v>21819410.2998457</v>
      </c>
      <c r="G57" s="82" t="n">
        <f aca="false">'Low pensions'!K57</f>
        <v>1131090.9894591</v>
      </c>
      <c r="H57" s="82" t="n">
        <f aca="false">'Low pensions'!V57</f>
        <v>6222928.89820902</v>
      </c>
      <c r="I57" s="82" t="n">
        <f aca="false">'Low pensions'!M57</f>
        <v>34982.1955502813</v>
      </c>
      <c r="J57" s="82" t="n">
        <f aca="false">'Low pensions'!W57</f>
        <v>192461.71850131</v>
      </c>
      <c r="K57" s="9"/>
      <c r="L57" s="82" t="n">
        <f aca="false">'Low pensions'!N57</f>
        <v>3720817.94447432</v>
      </c>
      <c r="M57" s="67"/>
      <c r="N57" s="82" t="n">
        <f aca="false">'Low pensions'!L57</f>
        <v>940540.342527591</v>
      </c>
      <c r="O57" s="9"/>
      <c r="P57" s="82" t="n">
        <f aca="false">'Low pensions'!X57</f>
        <v>24481917.4622236</v>
      </c>
      <c r="Q57" s="67"/>
      <c r="R57" s="82" t="n">
        <f aca="false">'Low SIPA income'!G52</f>
        <v>23002626.4520372</v>
      </c>
      <c r="S57" s="67"/>
      <c r="T57" s="82" t="n">
        <f aca="false">'Low SIPA income'!J52</f>
        <v>87952535.9161034</v>
      </c>
      <c r="U57" s="9"/>
      <c r="V57" s="82" t="n">
        <f aca="false">'Low SIPA income'!F52</f>
        <v>103730.691594966</v>
      </c>
      <c r="W57" s="67"/>
      <c r="X57" s="82" t="n">
        <f aca="false">'Low SIPA income'!M52</f>
        <v>260541.590898321</v>
      </c>
      <c r="Y57" s="9"/>
      <c r="Z57" s="9" t="n">
        <f aca="false">R57+V57-N57-L57-F57</f>
        <v>-3374411.44321546</v>
      </c>
      <c r="AA57" s="9"/>
      <c r="AB57" s="9" t="n">
        <f aca="false">T57-P57-D57</f>
        <v>-56573339.2490471</v>
      </c>
      <c r="AC57" s="50"/>
      <c r="AD57" s="9"/>
      <c r="AE57" s="9"/>
      <c r="AF57" s="9"/>
      <c r="AG57" s="9" t="n">
        <f aca="false">AG56*'Pessimist macro hypothesis'!B39/'Pessimist macro hypothesis'!B38</f>
        <v>5606351888.12021</v>
      </c>
      <c r="AH57" s="40" t="n">
        <f aca="false">(AG57-AG56)/AG56</f>
        <v>0.0280255556220219</v>
      </c>
      <c r="AI57" s="40" t="n">
        <f aca="false">(AG57-AG53)/AG53</f>
        <v>0.0297297179073772</v>
      </c>
      <c r="AJ57" s="40" t="n">
        <f aca="false">AB57/AG57</f>
        <v>-0.0100909362055788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12294815</v>
      </c>
      <c r="AX57" s="7"/>
      <c r="AY57" s="40" t="n">
        <f aca="false">(AW57-AW56)/AW56</f>
        <v>0.00574522711696809</v>
      </c>
      <c r="AZ57" s="39" t="n">
        <f aca="false">workers_and_wage_low!B45</f>
        <v>6161.67437912439</v>
      </c>
      <c r="BA57" s="40" t="n">
        <f aca="false">(AZ57-AZ56)/AZ56</f>
        <v>0.000335480084484028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0.0137732411714995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121148963.625239</v>
      </c>
      <c r="E58" s="6"/>
      <c r="F58" s="8" t="n">
        <f aca="false">'Low pensions'!I58</f>
        <v>22020258.2064297</v>
      </c>
      <c r="G58" s="81" t="n">
        <f aca="false">'Low pensions'!K58</f>
        <v>1245643.35235673</v>
      </c>
      <c r="H58" s="81" t="n">
        <f aca="false">'Low pensions'!V58</f>
        <v>6853162.2004606</v>
      </c>
      <c r="I58" s="81" t="n">
        <f aca="false">'Low pensions'!M58</f>
        <v>38525.0521347439</v>
      </c>
      <c r="J58" s="81" t="n">
        <f aca="false">'Low pensions'!W58</f>
        <v>211953.470117336</v>
      </c>
      <c r="K58" s="6"/>
      <c r="L58" s="81" t="n">
        <f aca="false">'Low pensions'!N58</f>
        <v>4560451.96144397</v>
      </c>
      <c r="M58" s="8"/>
      <c r="N58" s="81" t="n">
        <f aca="false">'Low pensions'!L58</f>
        <v>950693.400961027</v>
      </c>
      <c r="O58" s="6"/>
      <c r="P58" s="81" t="n">
        <f aca="false">'Low pensions'!X58</f>
        <v>28894641.4995955</v>
      </c>
      <c r="Q58" s="8"/>
      <c r="R58" s="81" t="n">
        <f aca="false">'Low SIPA income'!G53</f>
        <v>19980385.185852</v>
      </c>
      <c r="S58" s="8"/>
      <c r="T58" s="81" t="n">
        <f aca="false">'Low SIPA income'!J53</f>
        <v>76396734.4920557</v>
      </c>
      <c r="U58" s="6"/>
      <c r="V58" s="81" t="n">
        <f aca="false">'Low SIPA income'!F53</f>
        <v>106312.078548229</v>
      </c>
      <c r="W58" s="8"/>
      <c r="X58" s="81" t="n">
        <f aca="false">'Low SIPA income'!M53</f>
        <v>267025.290690409</v>
      </c>
      <c r="Y58" s="6"/>
      <c r="Z58" s="6" t="n">
        <f aca="false">R58+V58-N58-L58-F58</f>
        <v>-7444706.30443455</v>
      </c>
      <c r="AA58" s="6"/>
      <c r="AB58" s="6" t="n">
        <f aca="false">T58-P58-D58</f>
        <v>-73646870.6327791</v>
      </c>
      <c r="AC58" s="50"/>
      <c r="AD58" s="6"/>
      <c r="AE58" s="6"/>
      <c r="AF58" s="6"/>
      <c r="AG58" s="6" t="n">
        <f aca="false">BF58/100*$AG$57</f>
        <v>5625032087.74376</v>
      </c>
      <c r="AH58" s="61" t="n">
        <f aca="false">(AG58-AG57)/AG57</f>
        <v>0.00333197059270001</v>
      </c>
      <c r="AI58" s="61"/>
      <c r="AJ58" s="61" t="n">
        <f aca="false">AB58/AG58</f>
        <v>-0.0130927023142226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0.00398233472896872</v>
      </c>
      <c r="AV58" s="5"/>
      <c r="AW58" s="65" t="n">
        <f aca="false">workers_and_wage_low!C46</f>
        <v>12340152</v>
      </c>
      <c r="AX58" s="5"/>
      <c r="AY58" s="61" t="n">
        <f aca="false">(AW58-AW57)/AW57</f>
        <v>0.00368748940101986</v>
      </c>
      <c r="AZ58" s="66" t="n">
        <f aca="false">workers_and_wage_low!B46</f>
        <v>6159.49183609615</v>
      </c>
      <c r="BA58" s="61" t="n">
        <f aca="false">(AZ58-AZ57)/AZ57</f>
        <v>-0.000354212652917484</v>
      </c>
      <c r="BB58" s="61"/>
      <c r="BC58" s="61"/>
      <c r="BD58" s="61"/>
      <c r="BE58" s="61"/>
      <c r="BF58" s="5" t="n">
        <f aca="false">BF57*(1+AY58)*(1+BA58)*(1-BE58)</f>
        <v>100.33319705927</v>
      </c>
      <c r="BG58" s="5"/>
      <c r="BH58" s="5"/>
      <c r="BI58" s="61" t="n">
        <f aca="false">T65/AG65</f>
        <v>0.0158468394019576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122223847.723864</v>
      </c>
      <c r="E59" s="9"/>
      <c r="F59" s="67" t="n">
        <f aca="false">'Low pensions'!I59</f>
        <v>22215631.1149998</v>
      </c>
      <c r="G59" s="82" t="n">
        <f aca="false">'Low pensions'!K59</f>
        <v>1336094.46772001</v>
      </c>
      <c r="H59" s="82" t="n">
        <f aca="false">'Low pensions'!V59</f>
        <v>7350797.54979583</v>
      </c>
      <c r="I59" s="82" t="n">
        <f aca="false">'Low pensions'!M59</f>
        <v>41322.5093109284</v>
      </c>
      <c r="J59" s="82" t="n">
        <f aca="false">'Low pensions'!W59</f>
        <v>227344.254117398</v>
      </c>
      <c r="K59" s="9"/>
      <c r="L59" s="82" t="n">
        <f aca="false">'Low pensions'!N59</f>
        <v>3866235.32898299</v>
      </c>
      <c r="M59" s="67"/>
      <c r="N59" s="82" t="n">
        <f aca="false">'Low pensions'!L59</f>
        <v>960197.987177413</v>
      </c>
      <c r="O59" s="9"/>
      <c r="P59" s="82" t="n">
        <f aca="false">'Low pensions'!X59</f>
        <v>25344639.5226447</v>
      </c>
      <c r="Q59" s="67"/>
      <c r="R59" s="82" t="n">
        <f aca="false">'Low SIPA income'!G54</f>
        <v>23278903.0539886</v>
      </c>
      <c r="S59" s="67"/>
      <c r="T59" s="82" t="n">
        <f aca="false">'Low SIPA income'!J54</f>
        <v>89008903.4490272</v>
      </c>
      <c r="U59" s="9"/>
      <c r="V59" s="82" t="n">
        <f aca="false">'Low SIPA income'!F54</f>
        <v>102752.157494305</v>
      </c>
      <c r="W59" s="67"/>
      <c r="X59" s="82" t="n">
        <f aca="false">'Low SIPA income'!M54</f>
        <v>258083.795356672</v>
      </c>
      <c r="Y59" s="9"/>
      <c r="Z59" s="9" t="n">
        <f aca="false">R59+V59-N59-L59-F59</f>
        <v>-3660409.21967733</v>
      </c>
      <c r="AA59" s="9"/>
      <c r="AB59" s="9" t="n">
        <f aca="false">T59-P59-D59</f>
        <v>-58559583.797482</v>
      </c>
      <c r="AC59" s="50"/>
      <c r="AD59" s="9"/>
      <c r="AE59" s="9"/>
      <c r="AF59" s="9"/>
      <c r="AG59" s="9" t="n">
        <f aca="false">BF59/100*$AG$57</f>
        <v>5649872045.18096</v>
      </c>
      <c r="AH59" s="40" t="n">
        <f aca="false">(AG59-AG58)/AG58</f>
        <v>0.00441596724244978</v>
      </c>
      <c r="AI59" s="40"/>
      <c r="AJ59" s="40" t="n">
        <f aca="false">AB59/AG59</f>
        <v>-0.010364762835192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12337694</v>
      </c>
      <c r="AX59" s="7"/>
      <c r="AY59" s="40" t="n">
        <f aca="false">(AW59-AW58)/AW58</f>
        <v>-0.000199187173707423</v>
      </c>
      <c r="AZ59" s="39" t="n">
        <f aca="false">workers_and_wage_low!B47</f>
        <v>6187.92450546788</v>
      </c>
      <c r="BA59" s="40" t="n">
        <f aca="false">(AZ59-AZ58)/AZ58</f>
        <v>0.00461607387887225</v>
      </c>
      <c r="BB59" s="40"/>
      <c r="BC59" s="40"/>
      <c r="BD59" s="40"/>
      <c r="BE59" s="40"/>
      <c r="BF59" s="7" t="n">
        <f aca="false">BF58*(1+AY59)*(1+BA59)*(1-BE59)</f>
        <v>100.776265170814</v>
      </c>
      <c r="BG59" s="7"/>
      <c r="BH59" s="7"/>
      <c r="BI59" s="40" t="n">
        <f aca="false">T66/AG66</f>
        <v>0.0137899375039013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123833165.843031</v>
      </c>
      <c r="E60" s="9"/>
      <c r="F60" s="67" t="n">
        <f aca="false">'Low pensions'!I60</f>
        <v>22508143.733019</v>
      </c>
      <c r="G60" s="82" t="n">
        <f aca="false">'Low pensions'!K60</f>
        <v>1420487.86090478</v>
      </c>
      <c r="H60" s="82" t="n">
        <f aca="false">'Low pensions'!V60</f>
        <v>7815105.09902188</v>
      </c>
      <c r="I60" s="82" t="n">
        <f aca="false">'Low pensions'!M60</f>
        <v>43932.6142547871</v>
      </c>
      <c r="J60" s="82" t="n">
        <f aca="false">'Low pensions'!W60</f>
        <v>241704.281413048</v>
      </c>
      <c r="K60" s="9"/>
      <c r="L60" s="82" t="n">
        <f aca="false">'Low pensions'!N60</f>
        <v>3845844.72894256</v>
      </c>
      <c r="M60" s="67"/>
      <c r="N60" s="82" t="n">
        <f aca="false">'Low pensions'!L60</f>
        <v>974549.650011815</v>
      </c>
      <c r="O60" s="9"/>
      <c r="P60" s="82" t="n">
        <f aca="false">'Low pensions'!X60</f>
        <v>25317791.2165919</v>
      </c>
      <c r="Q60" s="67"/>
      <c r="R60" s="82" t="n">
        <f aca="false">'Low SIPA income'!G55</f>
        <v>20276366.9300301</v>
      </c>
      <c r="S60" s="67"/>
      <c r="T60" s="82" t="n">
        <f aca="false">'Low SIPA income'!J55</f>
        <v>77528446.3441617</v>
      </c>
      <c r="U60" s="9"/>
      <c r="V60" s="82" t="n">
        <f aca="false">'Low SIPA income'!F55</f>
        <v>101887.528070299</v>
      </c>
      <c r="W60" s="67"/>
      <c r="X60" s="82" t="n">
        <f aca="false">'Low SIPA income'!M55</f>
        <v>255912.095523149</v>
      </c>
      <c r="Y60" s="9"/>
      <c r="Z60" s="9" t="n">
        <f aca="false">R60+V60-N60-L60-F60</f>
        <v>-6950283.65387295</v>
      </c>
      <c r="AA60" s="9"/>
      <c r="AB60" s="9" t="n">
        <f aca="false">T60-P60-D60</f>
        <v>-71622510.7154608</v>
      </c>
      <c r="AC60" s="50"/>
      <c r="AD60" s="9"/>
      <c r="AE60" s="9"/>
      <c r="AF60" s="9"/>
      <c r="AG60" s="9" t="n">
        <f aca="false">BF60/100*$AG$57</f>
        <v>5654267506.03766</v>
      </c>
      <c r="AH60" s="40" t="n">
        <f aca="false">(AG60-AG59)/AG59</f>
        <v>0.000777975292457326</v>
      </c>
      <c r="AI60" s="40"/>
      <c r="AJ60" s="40" t="n">
        <f aca="false">AB60/AG60</f>
        <v>-0.0126669830599599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12375015</v>
      </c>
      <c r="AX60" s="7"/>
      <c r="AY60" s="40" t="n">
        <f aca="false">(AW60-AW59)/AW59</f>
        <v>0.0030249575001617</v>
      </c>
      <c r="AZ60" s="39" t="n">
        <f aca="false">workers_and_wage_low!B48</f>
        <v>6174.06228183878</v>
      </c>
      <c r="BA60" s="40" t="n">
        <f aca="false">(AZ60-AZ59)/AZ59</f>
        <v>-0.00224020568073442</v>
      </c>
      <c r="BB60" s="40"/>
      <c r="BC60" s="40"/>
      <c r="BD60" s="40"/>
      <c r="BE60" s="40"/>
      <c r="BF60" s="7" t="n">
        <f aca="false">BF59*(1+AY60)*(1+BA60)*(1-BE60)</f>
        <v>100.854666615183</v>
      </c>
      <c r="BG60" s="7"/>
      <c r="BH60" s="7"/>
      <c r="BI60" s="40" t="n">
        <f aca="false">T67/AG67</f>
        <v>0.0157523840257555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125715226.552547</v>
      </c>
      <c r="E61" s="9"/>
      <c r="F61" s="67" t="n">
        <f aca="false">'Low pensions'!I61</f>
        <v>22850230.5453496</v>
      </c>
      <c r="G61" s="82" t="n">
        <f aca="false">'Low pensions'!K61</f>
        <v>1446733.4041019</v>
      </c>
      <c r="H61" s="82" t="n">
        <f aca="false">'Low pensions'!V61</f>
        <v>7959500.33400524</v>
      </c>
      <c r="I61" s="82" t="n">
        <f aca="false">'Low pensions'!M61</f>
        <v>44744.3320856255</v>
      </c>
      <c r="J61" s="82" t="n">
        <f aca="false">'Low pensions'!W61</f>
        <v>246170.113422842</v>
      </c>
      <c r="K61" s="9"/>
      <c r="L61" s="82" t="n">
        <f aca="false">'Low pensions'!N61</f>
        <v>3929585.70470691</v>
      </c>
      <c r="M61" s="67"/>
      <c r="N61" s="82" t="n">
        <f aca="false">'Low pensions'!L61</f>
        <v>989987.397318848</v>
      </c>
      <c r="O61" s="9"/>
      <c r="P61" s="82" t="n">
        <f aca="false">'Low pensions'!X61</f>
        <v>25837257.4687323</v>
      </c>
      <c r="Q61" s="67"/>
      <c r="R61" s="82" t="n">
        <f aca="false">'Low SIPA income'!G56</f>
        <v>23489586.775988</v>
      </c>
      <c r="S61" s="67"/>
      <c r="T61" s="82" t="n">
        <f aca="false">'Low SIPA income'!J56</f>
        <v>89814470.9204083</v>
      </c>
      <c r="U61" s="9"/>
      <c r="V61" s="82" t="n">
        <f aca="false">'Low SIPA income'!F56</f>
        <v>104285.622106273</v>
      </c>
      <c r="W61" s="67"/>
      <c r="X61" s="82" t="n">
        <f aca="false">'Low SIPA income'!M56</f>
        <v>261935.416351819</v>
      </c>
      <c r="Y61" s="9"/>
      <c r="Z61" s="9" t="n">
        <f aca="false">R61+V61-N61-L61-F61</f>
        <v>-4175931.24928108</v>
      </c>
      <c r="AA61" s="9"/>
      <c r="AB61" s="9" t="n">
        <f aca="false">T61-P61-D61</f>
        <v>-61738013.1008706</v>
      </c>
      <c r="AC61" s="50"/>
      <c r="AD61" s="9"/>
      <c r="AE61" s="9"/>
      <c r="AF61" s="9"/>
      <c r="AG61" s="9" t="n">
        <f aca="false">BF61/100*$AG$57</f>
        <v>5696128455.90562</v>
      </c>
      <c r="AH61" s="40" t="n">
        <f aca="false">(AG61-AG60)/AG60</f>
        <v>0.00740342578826779</v>
      </c>
      <c r="AI61" s="40" t="n">
        <f aca="false">(AG61-AG57)/AG57</f>
        <v>0.0160133665486901</v>
      </c>
      <c r="AJ61" s="40" t="n">
        <f aca="false">AB61/AG61</f>
        <v>-0.0108385921382903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12422357</v>
      </c>
      <c r="AX61" s="7"/>
      <c r="AY61" s="40" t="n">
        <f aca="false">(AW61-AW60)/AW60</f>
        <v>0.00382561152451128</v>
      </c>
      <c r="AZ61" s="39" t="n">
        <f aca="false">workers_and_wage_low!B49</f>
        <v>6196.0677455804</v>
      </c>
      <c r="BA61" s="40" t="n">
        <f aca="false">(AZ61-AZ60)/AZ60</f>
        <v>0.00356417909912519</v>
      </c>
      <c r="BB61" s="40"/>
      <c r="BC61" s="40"/>
      <c r="BD61" s="40"/>
      <c r="BE61" s="40"/>
      <c r="BF61" s="7" t="n">
        <f aca="false">BF60*(1+AY61)*(1+BA61)*(1-BE61)</f>
        <v>101.601336654869</v>
      </c>
      <c r="BG61" s="7"/>
      <c r="BH61" s="7"/>
      <c r="BI61" s="40" t="n">
        <f aca="false">T68/AG68</f>
        <v>0.0137663602470583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126240734.020471</v>
      </c>
      <c r="E62" s="6"/>
      <c r="F62" s="8" t="n">
        <f aca="false">'Low pensions'!I62</f>
        <v>22945747.7481951</v>
      </c>
      <c r="G62" s="81" t="n">
        <f aca="false">'Low pensions'!K62</f>
        <v>1517909.62067662</v>
      </c>
      <c r="H62" s="81" t="n">
        <f aca="false">'Low pensions'!V62</f>
        <v>8351090.87722037</v>
      </c>
      <c r="I62" s="81" t="n">
        <f aca="false">'Low pensions'!M62</f>
        <v>46945.658371442</v>
      </c>
      <c r="J62" s="81" t="n">
        <f aca="false">'Low pensions'!W62</f>
        <v>258281.161151146</v>
      </c>
      <c r="K62" s="6"/>
      <c r="L62" s="81" t="n">
        <f aca="false">'Low pensions'!N62</f>
        <v>4772054.84862528</v>
      </c>
      <c r="M62" s="8"/>
      <c r="N62" s="81" t="n">
        <f aca="false">'Low pensions'!L62</f>
        <v>996563.729998574</v>
      </c>
      <c r="O62" s="6"/>
      <c r="P62" s="81" t="n">
        <f aca="false">'Low pensions'!X62</f>
        <v>30245014.9035266</v>
      </c>
      <c r="Q62" s="8"/>
      <c r="R62" s="81" t="n">
        <f aca="false">'Low SIPA income'!G57</f>
        <v>20674021.6396036</v>
      </c>
      <c r="S62" s="8"/>
      <c r="T62" s="81" t="n">
        <f aca="false">'Low SIPA income'!J57</f>
        <v>79048913.5916256</v>
      </c>
      <c r="U62" s="6"/>
      <c r="V62" s="81" t="n">
        <f aca="false">'Low SIPA income'!F57</f>
        <v>100532.156759836</v>
      </c>
      <c r="W62" s="8"/>
      <c r="X62" s="81" t="n">
        <f aca="false">'Low SIPA income'!M57</f>
        <v>252507.793555657</v>
      </c>
      <c r="Y62" s="6"/>
      <c r="Z62" s="6" t="n">
        <f aca="false">R62+V62-N62-L62-F62</f>
        <v>-7939812.5304555</v>
      </c>
      <c r="AA62" s="6"/>
      <c r="AB62" s="6" t="n">
        <f aca="false">T62-P62-D62</f>
        <v>-77436835.3323723</v>
      </c>
      <c r="AC62" s="50"/>
      <c r="AD62" s="6"/>
      <c r="AE62" s="6"/>
      <c r="AF62" s="6"/>
      <c r="AG62" s="6" t="n">
        <f aca="false">BF62/100*$AG$57</f>
        <v>5732650906.73072</v>
      </c>
      <c r="AH62" s="61" t="n">
        <f aca="false">(AG62-AG61)/AG61</f>
        <v>0.00641180252654439</v>
      </c>
      <c r="AI62" s="61"/>
      <c r="AJ62" s="61" t="n">
        <f aca="false">AB62/AG62</f>
        <v>-0.0135080325999711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0.00416488243941761</v>
      </c>
      <c r="AV62" s="5"/>
      <c r="AW62" s="65" t="n">
        <f aca="false">workers_and_wage_low!C50</f>
        <v>12448552</v>
      </c>
      <c r="AX62" s="5"/>
      <c r="AY62" s="61" t="n">
        <f aca="false">(AW62-AW61)/AW61</f>
        <v>0.00210869805142454</v>
      </c>
      <c r="AZ62" s="66" t="n">
        <f aca="false">workers_and_wage_low!B50</f>
        <v>6222.67396793528</v>
      </c>
      <c r="BA62" s="61" t="n">
        <f aca="false">(AZ62-AZ61)/AZ61</f>
        <v>0.00429404962104429</v>
      </c>
      <c r="BB62" s="61"/>
      <c r="BC62" s="61"/>
      <c r="BD62" s="61"/>
      <c r="BE62" s="61"/>
      <c r="BF62" s="5" t="n">
        <f aca="false">BF61*(1+AY62)*(1+BA62)*(1-BE62)</f>
        <v>102.252784361933</v>
      </c>
      <c r="BG62" s="5"/>
      <c r="BH62" s="5"/>
      <c r="BI62" s="61" t="n">
        <f aca="false">T69/AG69</f>
        <v>0.0158647485738993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127106243.47806</v>
      </c>
      <c r="E63" s="9"/>
      <c r="F63" s="67" t="n">
        <f aca="false">'Low pensions'!I63</f>
        <v>23103064.337342</v>
      </c>
      <c r="G63" s="82" t="n">
        <f aca="false">'Low pensions'!K63</f>
        <v>1649839.12029064</v>
      </c>
      <c r="H63" s="82" t="n">
        <f aca="false">'Low pensions'!V63</f>
        <v>9076928.05860132</v>
      </c>
      <c r="I63" s="82" t="n">
        <f aca="false">'Low pensions'!M63</f>
        <v>51025.9521739373</v>
      </c>
      <c r="J63" s="82" t="n">
        <f aca="false">'Low pensions'!W63</f>
        <v>280729.733771174</v>
      </c>
      <c r="K63" s="9"/>
      <c r="L63" s="82" t="n">
        <f aca="false">'Low pensions'!N63</f>
        <v>3972938.50040237</v>
      </c>
      <c r="M63" s="67"/>
      <c r="N63" s="82" t="n">
        <f aca="false">'Low pensions'!L63</f>
        <v>1005675.63906052</v>
      </c>
      <c r="O63" s="9"/>
      <c r="P63" s="82" t="n">
        <f aca="false">'Low pensions'!X63</f>
        <v>26148527.4089697</v>
      </c>
      <c r="Q63" s="67"/>
      <c r="R63" s="82" t="n">
        <f aca="false">'Low SIPA income'!G58</f>
        <v>23763575.6761179</v>
      </c>
      <c r="S63" s="67"/>
      <c r="T63" s="82" t="n">
        <f aca="false">'Low SIPA income'!J58</f>
        <v>90862091.2271386</v>
      </c>
      <c r="U63" s="9"/>
      <c r="V63" s="82" t="n">
        <f aca="false">'Low SIPA income'!F58</f>
        <v>104556.356967892</v>
      </c>
      <c r="W63" s="67"/>
      <c r="X63" s="82" t="n">
        <f aca="false">'Low SIPA income'!M58</f>
        <v>262615.42426918</v>
      </c>
      <c r="Y63" s="9"/>
      <c r="Z63" s="9" t="n">
        <f aca="false">R63+V63-N63-L63-F63</f>
        <v>-4213546.44371908</v>
      </c>
      <c r="AA63" s="9"/>
      <c r="AB63" s="9" t="n">
        <f aca="false">T63-P63-D63</f>
        <v>-62392679.6598908</v>
      </c>
      <c r="AC63" s="50"/>
      <c r="AD63" s="9"/>
      <c r="AE63" s="9"/>
      <c r="AF63" s="9"/>
      <c r="AG63" s="9" t="n">
        <f aca="false">BF63/100*$AG$57</f>
        <v>5747418013.75343</v>
      </c>
      <c r="AH63" s="40" t="n">
        <f aca="false">(AG63-AG62)/AG62</f>
        <v>0.00257596481330683</v>
      </c>
      <c r="AI63" s="40"/>
      <c r="AJ63" s="40" t="n">
        <f aca="false">AB63/AG63</f>
        <v>-0.0108557754996394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12445702</v>
      </c>
      <c r="AX63" s="7"/>
      <c r="AY63" s="40" t="n">
        <f aca="false">(AW63-AW62)/AW62</f>
        <v>-0.000228942289834191</v>
      </c>
      <c r="AZ63" s="39" t="n">
        <f aca="false">workers_and_wage_low!B51</f>
        <v>6240.13198722738</v>
      </c>
      <c r="BA63" s="40" t="n">
        <f aca="false">(AZ63-AZ62)/AZ62</f>
        <v>0.00280554941204791</v>
      </c>
      <c r="BB63" s="40"/>
      <c r="BC63" s="40"/>
      <c r="BD63" s="40"/>
      <c r="BE63" s="40"/>
      <c r="BF63" s="7" t="n">
        <f aca="false">BF62*(1+AY63)*(1+BA63)*(1-BE63)</f>
        <v>102.516183936512</v>
      </c>
      <c r="BG63" s="7"/>
      <c r="BH63" s="7"/>
      <c r="BI63" s="40" t="n">
        <f aca="false">T70/AG70</f>
        <v>0.0138053621683457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127831544.634534</v>
      </c>
      <c r="E64" s="9"/>
      <c r="F64" s="67" t="n">
        <f aca="false">'Low pensions'!I64</f>
        <v>23234896.4080842</v>
      </c>
      <c r="G64" s="82" t="n">
        <f aca="false">'Low pensions'!K64</f>
        <v>1738187.76997171</v>
      </c>
      <c r="H64" s="82" t="n">
        <f aca="false">'Low pensions'!V64</f>
        <v>9562996.26208065</v>
      </c>
      <c r="I64" s="82" t="n">
        <f aca="false">'Low pensions'!M64</f>
        <v>53758.3846383004</v>
      </c>
      <c r="J64" s="82" t="n">
        <f aca="false">'Low pensions'!W64</f>
        <v>295762.770992186</v>
      </c>
      <c r="K64" s="9"/>
      <c r="L64" s="82" t="n">
        <f aca="false">'Low pensions'!N64</f>
        <v>3927593.94700017</v>
      </c>
      <c r="M64" s="67"/>
      <c r="N64" s="82" t="n">
        <f aca="false">'Low pensions'!L64</f>
        <v>1013126.83275173</v>
      </c>
      <c r="O64" s="9"/>
      <c r="P64" s="82" t="n">
        <f aca="false">'Low pensions'!X64</f>
        <v>25954228.5750382</v>
      </c>
      <c r="Q64" s="67"/>
      <c r="R64" s="82" t="n">
        <f aca="false">'Low SIPA income'!G59</f>
        <v>20817155.5425569</v>
      </c>
      <c r="S64" s="67"/>
      <c r="T64" s="82" t="n">
        <f aca="false">'Low SIPA income'!J59</f>
        <v>79596198.4752264</v>
      </c>
      <c r="U64" s="9"/>
      <c r="V64" s="82" t="n">
        <f aca="false">'Low SIPA income'!F59</f>
        <v>103925.506561772</v>
      </c>
      <c r="W64" s="67"/>
      <c r="X64" s="82" t="n">
        <f aca="false">'Low SIPA income'!M59</f>
        <v>261030.909928224</v>
      </c>
      <c r="Y64" s="9"/>
      <c r="Z64" s="9" t="n">
        <f aca="false">R64+V64-N64-L64-F64</f>
        <v>-7254536.13871741</v>
      </c>
      <c r="AA64" s="9"/>
      <c r="AB64" s="9" t="n">
        <f aca="false">T64-P64-D64</f>
        <v>-74189574.7343461</v>
      </c>
      <c r="AC64" s="50"/>
      <c r="AD64" s="9"/>
      <c r="AE64" s="9"/>
      <c r="AF64" s="9"/>
      <c r="AG64" s="9" t="n">
        <f aca="false">BF64/100*$AG$57</f>
        <v>5779046303.1993</v>
      </c>
      <c r="AH64" s="40" t="n">
        <f aca="false">(AG64-AG63)/AG63</f>
        <v>0.00550304317002653</v>
      </c>
      <c r="AI64" s="40"/>
      <c r="AJ64" s="40" t="n">
        <f aca="false">AB64/AG64</f>
        <v>-0.0128376847739175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12526278</v>
      </c>
      <c r="AX64" s="7"/>
      <c r="AY64" s="40" t="n">
        <f aca="false">(AW64-AW63)/AW63</f>
        <v>0.00647420290153179</v>
      </c>
      <c r="AZ64" s="39" t="n">
        <f aca="false">workers_and_wage_low!B52</f>
        <v>6234.11080467963</v>
      </c>
      <c r="BA64" s="40" t="n">
        <f aca="false">(AZ64-AZ63)/AZ63</f>
        <v>-0.000964912690962869</v>
      </c>
      <c r="BB64" s="40"/>
      <c r="BC64" s="40"/>
      <c r="BD64" s="40"/>
      <c r="BE64" s="40"/>
      <c r="BF64" s="7" t="n">
        <f aca="false">BF63*(1+AY64)*(1+BA64)*(1-BE64)</f>
        <v>103.080334922341</v>
      </c>
      <c r="BG64" s="7"/>
      <c r="BH64" s="7"/>
      <c r="BI64" s="40" t="n">
        <f aca="false">T71/AG71</f>
        <v>0.0158871337623817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127965130.689918</v>
      </c>
      <c r="E65" s="9"/>
      <c r="F65" s="67" t="n">
        <f aca="false">'Low pensions'!I65</f>
        <v>23259177.2549383</v>
      </c>
      <c r="G65" s="82" t="n">
        <f aca="false">'Low pensions'!K65</f>
        <v>1823277.85602384</v>
      </c>
      <c r="H65" s="82" t="n">
        <f aca="false">'Low pensions'!V65</f>
        <v>10031136.8099053</v>
      </c>
      <c r="I65" s="82" t="n">
        <f aca="false">'Low pensions'!M65</f>
        <v>56390.0367842421</v>
      </c>
      <c r="J65" s="82" t="n">
        <f aca="false">'Low pensions'!W65</f>
        <v>310241.344636244</v>
      </c>
      <c r="K65" s="9"/>
      <c r="L65" s="82" t="n">
        <f aca="false">'Low pensions'!N65</f>
        <v>3925645.11233013</v>
      </c>
      <c r="M65" s="67"/>
      <c r="N65" s="82" t="n">
        <f aca="false">'Low pensions'!L65</f>
        <v>1015741.30966439</v>
      </c>
      <c r="O65" s="9"/>
      <c r="P65" s="82" t="n">
        <f aca="false">'Low pensions'!X65</f>
        <v>25958500.143249</v>
      </c>
      <c r="Q65" s="67"/>
      <c r="R65" s="82" t="n">
        <f aca="false">'Low SIPA income'!G60</f>
        <v>24003177.3895088</v>
      </c>
      <c r="S65" s="67"/>
      <c r="T65" s="82" t="n">
        <f aca="false">'Low SIPA income'!J60</f>
        <v>91778229.1449768</v>
      </c>
      <c r="U65" s="9"/>
      <c r="V65" s="82" t="n">
        <f aca="false">'Low SIPA income'!F60</f>
        <v>103605.318337956</v>
      </c>
      <c r="W65" s="67"/>
      <c r="X65" s="82" t="n">
        <f aca="false">'Low SIPA income'!M60</f>
        <v>260226.689422826</v>
      </c>
      <c r="Y65" s="9"/>
      <c r="Z65" s="9" t="n">
        <f aca="false">R65+V65-N65-L65-F65</f>
        <v>-4093780.96908607</v>
      </c>
      <c r="AA65" s="9"/>
      <c r="AB65" s="9" t="n">
        <f aca="false">T65-P65-D65</f>
        <v>-62145401.68819</v>
      </c>
      <c r="AC65" s="50"/>
      <c r="AD65" s="9"/>
      <c r="AE65" s="9"/>
      <c r="AF65" s="9"/>
      <c r="AG65" s="9" t="n">
        <f aca="false">BF65/100*$AG$57</f>
        <v>5791579432.15094</v>
      </c>
      <c r="AH65" s="40" t="n">
        <f aca="false">(AG65-AG64)/AG64</f>
        <v>0.00216871924779268</v>
      </c>
      <c r="AI65" s="40" t="n">
        <f aca="false">(AG65-AG61)/AG61</f>
        <v>0.0167571670800984</v>
      </c>
      <c r="AJ65" s="40" t="n">
        <f aca="false">AB65/AG65</f>
        <v>-0.010730302919304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12501908</v>
      </c>
      <c r="AX65" s="7"/>
      <c r="AY65" s="40" t="n">
        <f aca="false">(AW65-AW64)/AW64</f>
        <v>-0.00194551007090853</v>
      </c>
      <c r="AZ65" s="39" t="n">
        <f aca="false">workers_and_wage_low!B53</f>
        <v>6259.80936293216</v>
      </c>
      <c r="BA65" s="40" t="n">
        <f aca="false">(AZ65-AZ64)/AZ64</f>
        <v>0.00412224919602746</v>
      </c>
      <c r="BB65" s="40"/>
      <c r="BC65" s="40"/>
      <c r="BD65" s="40"/>
      <c r="BE65" s="40"/>
      <c r="BF65" s="7" t="n">
        <f aca="false">BF64*(1+AY65)*(1+BA65)*(1-BE65)</f>
        <v>103.303887228756</v>
      </c>
      <c r="BG65" s="7"/>
      <c r="BH65" s="7"/>
      <c r="BI65" s="40" t="n">
        <f aca="false">T72/AG72</f>
        <v>0.0138454246448582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128376338.374138</v>
      </c>
      <c r="E66" s="6"/>
      <c r="F66" s="8" t="n">
        <f aca="false">'Low pensions'!I66</f>
        <v>23333919.1191032</v>
      </c>
      <c r="G66" s="81" t="n">
        <f aca="false">'Low pensions'!K66</f>
        <v>1905188.42244576</v>
      </c>
      <c r="H66" s="81" t="n">
        <f aca="false">'Low pensions'!V66</f>
        <v>10481784.5788345</v>
      </c>
      <c r="I66" s="81" t="n">
        <f aca="false">'Low pensions'!M66</f>
        <v>58923.3532715184</v>
      </c>
      <c r="J66" s="81" t="n">
        <f aca="false">'Low pensions'!W66</f>
        <v>324178.904500035</v>
      </c>
      <c r="K66" s="6"/>
      <c r="L66" s="81" t="n">
        <f aca="false">'Low pensions'!N66</f>
        <v>4715355.74494515</v>
      </c>
      <c r="M66" s="8"/>
      <c r="N66" s="81" t="n">
        <f aca="false">'Low pensions'!L66</f>
        <v>1021050.28216035</v>
      </c>
      <c r="O66" s="6"/>
      <c r="P66" s="81" t="n">
        <f aca="false">'Low pensions'!X66</f>
        <v>30085520.7702874</v>
      </c>
      <c r="Q66" s="8"/>
      <c r="R66" s="81" t="n">
        <f aca="false">'Low SIPA income'!G61</f>
        <v>21026343.0997032</v>
      </c>
      <c r="S66" s="8"/>
      <c r="T66" s="81" t="n">
        <f aca="false">'Low SIPA income'!J61</f>
        <v>80396045.2306163</v>
      </c>
      <c r="U66" s="6"/>
      <c r="V66" s="81" t="n">
        <f aca="false">'Low SIPA income'!F61</f>
        <v>106433.495252669</v>
      </c>
      <c r="W66" s="8"/>
      <c r="X66" s="81" t="n">
        <f aca="false">'Low SIPA income'!M61</f>
        <v>267330.254446555</v>
      </c>
      <c r="Y66" s="6"/>
      <c r="Z66" s="6" t="n">
        <f aca="false">R66+V66-N66-L66-F66</f>
        <v>-7937548.55125289</v>
      </c>
      <c r="AA66" s="6"/>
      <c r="AB66" s="6" t="n">
        <f aca="false">T66-P66-D66</f>
        <v>-78065813.913809</v>
      </c>
      <c r="AC66" s="50"/>
      <c r="AD66" s="6"/>
      <c r="AE66" s="6"/>
      <c r="AF66" s="6"/>
      <c r="AG66" s="6" t="n">
        <f aca="false">BF66/100*$AG$57</f>
        <v>5830051456.56907</v>
      </c>
      <c r="AH66" s="61" t="n">
        <f aca="false">(AG66-AG65)/AG65</f>
        <v>0.0066427517517172</v>
      </c>
      <c r="AI66" s="61"/>
      <c r="AJ66" s="61" t="n">
        <f aca="false">AB66/AG66</f>
        <v>-0.0133902444078513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0.0048148527438205</v>
      </c>
      <c r="AV66" s="5"/>
      <c r="AW66" s="65" t="n">
        <f aca="false">workers_and_wage_low!C54</f>
        <v>12559486</v>
      </c>
      <c r="AX66" s="5"/>
      <c r="AY66" s="61" t="n">
        <f aca="false">(AW66-AW65)/AW65</f>
        <v>0.00460553701083067</v>
      </c>
      <c r="AZ66" s="66" t="n">
        <f aca="false">workers_and_wage_low!B54</f>
        <v>6272.50347563562</v>
      </c>
      <c r="BA66" s="61" t="n">
        <f aca="false">(AZ66-AZ65)/AZ65</f>
        <v>0.00202787528620753</v>
      </c>
      <c r="BB66" s="61"/>
      <c r="BC66" s="61"/>
      <c r="BD66" s="61"/>
      <c r="BE66" s="61"/>
      <c r="BF66" s="5" t="n">
        <f aca="false">BF65*(1+AY66)*(1+BA66)*(1-BE66)</f>
        <v>103.990109306604</v>
      </c>
      <c r="BG66" s="5"/>
      <c r="BH66" s="5"/>
      <c r="BI66" s="61" t="n">
        <f aca="false">T73/AG73</f>
        <v>0.0158648095802946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128885934.259607</v>
      </c>
      <c r="E67" s="9"/>
      <c r="F67" s="67" t="n">
        <f aca="false">'Low pensions'!I67</f>
        <v>23426544.2034884</v>
      </c>
      <c r="G67" s="82" t="n">
        <f aca="false">'Low pensions'!K67</f>
        <v>1970673.83000892</v>
      </c>
      <c r="H67" s="82" t="n">
        <f aca="false">'Low pensions'!V67</f>
        <v>10842065.9699281</v>
      </c>
      <c r="I67" s="82" t="n">
        <f aca="false">'Low pensions'!M67</f>
        <v>60948.6751549149</v>
      </c>
      <c r="J67" s="82" t="n">
        <f aca="false">'Low pensions'!W67</f>
        <v>335321.627935919</v>
      </c>
      <c r="K67" s="9"/>
      <c r="L67" s="82" t="n">
        <f aca="false">'Low pensions'!N67</f>
        <v>3896922.32732327</v>
      </c>
      <c r="M67" s="67"/>
      <c r="N67" s="82" t="n">
        <f aca="false">'Low pensions'!L67</f>
        <v>1026682.72212233</v>
      </c>
      <c r="O67" s="9"/>
      <c r="P67" s="82" t="n">
        <f aca="false">'Low pensions'!X67</f>
        <v>25869653.8984111</v>
      </c>
      <c r="Q67" s="67"/>
      <c r="R67" s="82" t="n">
        <f aca="false">'Low SIPA income'!G62</f>
        <v>24080730.5656455</v>
      </c>
      <c r="S67" s="67"/>
      <c r="T67" s="82" t="n">
        <f aca="false">'Low SIPA income'!J62</f>
        <v>92074760.4356011</v>
      </c>
      <c r="U67" s="9"/>
      <c r="V67" s="82" t="n">
        <f aca="false">'Low SIPA income'!F62</f>
        <v>112881.887745857</v>
      </c>
      <c r="W67" s="67"/>
      <c r="X67" s="82" t="n">
        <f aca="false">'Low SIPA income'!M62</f>
        <v>283526.7572663</v>
      </c>
      <c r="Y67" s="9"/>
      <c r="Z67" s="9" t="n">
        <f aca="false">R67+V67-N67-L67-F67</f>
        <v>-4156536.7995426</v>
      </c>
      <c r="AA67" s="9"/>
      <c r="AB67" s="9" t="n">
        <f aca="false">T67-P67-D67</f>
        <v>-62680827.722417</v>
      </c>
      <c r="AC67" s="50"/>
      <c r="AD67" s="9"/>
      <c r="AE67" s="9"/>
      <c r="AF67" s="9"/>
      <c r="AG67" s="9" t="n">
        <f aca="false">BF67/100*$AG$57</f>
        <v>5845131777.20002</v>
      </c>
      <c r="AH67" s="40" t="n">
        <f aca="false">(AG67-AG66)/AG66</f>
        <v>0.00258665309273712</v>
      </c>
      <c r="AI67" s="40"/>
      <c r="AJ67" s="40" t="n">
        <f aca="false">AB67/AG67</f>
        <v>-0.0107235953117284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12600481</v>
      </c>
      <c r="AX67" s="7"/>
      <c r="AY67" s="40" t="n">
        <f aca="false">(AW67-AW66)/AW66</f>
        <v>0.00326406669827093</v>
      </c>
      <c r="AZ67" s="39" t="n">
        <f aca="false">workers_and_wage_low!B55</f>
        <v>6268.26822059537</v>
      </c>
      <c r="BA67" s="40" t="n">
        <f aca="false">(AZ67-AZ66)/AZ66</f>
        <v>-0.000675209676121038</v>
      </c>
      <c r="BB67" s="40"/>
      <c r="BC67" s="40"/>
      <c r="BD67" s="40"/>
      <c r="BE67" s="40"/>
      <c r="BF67" s="7" t="n">
        <f aca="false">BF66*(1+AY67)*(1+BA67)*(1-BE67)</f>
        <v>104.259095644456</v>
      </c>
      <c r="BG67" s="7"/>
      <c r="BH67" s="7"/>
      <c r="BI67" s="40" t="n">
        <f aca="false">T74/AG74</f>
        <v>0.0138133407189847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129855615.557751</v>
      </c>
      <c r="E68" s="9"/>
      <c r="F68" s="67" t="n">
        <f aca="false">'Low pensions'!I68</f>
        <v>23602795.2577617</v>
      </c>
      <c r="G68" s="82" t="n">
        <f aca="false">'Low pensions'!K68</f>
        <v>2036000.16831012</v>
      </c>
      <c r="H68" s="82" t="n">
        <f aca="false">'Low pensions'!V68</f>
        <v>11201472.2088754</v>
      </c>
      <c r="I68" s="82" t="n">
        <f aca="false">'Low pensions'!M68</f>
        <v>62969.0773704161</v>
      </c>
      <c r="J68" s="82" t="n">
        <f aca="false">'Low pensions'!W68</f>
        <v>346437.28481058</v>
      </c>
      <c r="K68" s="9"/>
      <c r="L68" s="82" t="n">
        <f aca="false">'Low pensions'!N68</f>
        <v>3875830.07045742</v>
      </c>
      <c r="M68" s="67"/>
      <c r="N68" s="82" t="n">
        <f aca="false">'Low pensions'!L68</f>
        <v>1037353.52362797</v>
      </c>
      <c r="O68" s="9"/>
      <c r="P68" s="82" t="n">
        <f aca="false">'Low pensions'!X68</f>
        <v>25818913.6787544</v>
      </c>
      <c r="Q68" s="67"/>
      <c r="R68" s="82" t="n">
        <f aca="false">'Low SIPA income'!G63</f>
        <v>21296484.3652198</v>
      </c>
      <c r="S68" s="67"/>
      <c r="T68" s="82" t="n">
        <f aca="false">'Low SIPA income'!J63</f>
        <v>81428953.7729219</v>
      </c>
      <c r="U68" s="9"/>
      <c r="V68" s="82" t="n">
        <f aca="false">'Low SIPA income'!F63</f>
        <v>112224.599702279</v>
      </c>
      <c r="W68" s="67"/>
      <c r="X68" s="82" t="n">
        <f aca="false">'Low SIPA income'!M63</f>
        <v>281875.839202235</v>
      </c>
      <c r="Y68" s="9"/>
      <c r="Z68" s="9" t="n">
        <f aca="false">R68+V68-N68-L68-F68</f>
        <v>-7107269.88692506</v>
      </c>
      <c r="AA68" s="9"/>
      <c r="AB68" s="9" t="n">
        <f aca="false">T68-P68-D68</f>
        <v>-74245575.4635833</v>
      </c>
      <c r="AC68" s="50"/>
      <c r="AD68" s="9"/>
      <c r="AE68" s="9"/>
      <c r="AF68" s="9"/>
      <c r="AG68" s="9" t="n">
        <f aca="false">BF68/100*$AG$57</f>
        <v>5915067767.48214</v>
      </c>
      <c r="AH68" s="40" t="n">
        <f aca="false">(AG68-AG67)/AG67</f>
        <v>0.0119648269616304</v>
      </c>
      <c r="AI68" s="40"/>
      <c r="AJ68" s="40" t="n">
        <f aca="false">AB68/AG68</f>
        <v>-0.0125519399577712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12679887</v>
      </c>
      <c r="AX68" s="7"/>
      <c r="AY68" s="40" t="n">
        <f aca="false">(AW68-AW67)/AW67</f>
        <v>0.00630182292247415</v>
      </c>
      <c r="AZ68" s="39" t="n">
        <f aca="false">workers_and_wage_low!B56</f>
        <v>6303.54315247285</v>
      </c>
      <c r="BA68" s="40" t="n">
        <f aca="false">(AZ68-AZ67)/AZ67</f>
        <v>0.00562754027684756</v>
      </c>
      <c r="BB68" s="40"/>
      <c r="BC68" s="40"/>
      <c r="BD68" s="40"/>
      <c r="BE68" s="40"/>
      <c r="BF68" s="7" t="n">
        <f aca="false">BF67*(1+AY68)*(1+BA68)*(1-BE68)</f>
        <v>105.506537683018</v>
      </c>
      <c r="BG68" s="7"/>
      <c r="BH68" s="7"/>
      <c r="BI68" s="40" t="n">
        <f aca="false">T75/AG75</f>
        <v>0.0159109484752579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130935021.938403</v>
      </c>
      <c r="E69" s="9"/>
      <c r="F69" s="67" t="n">
        <f aca="false">'Low pensions'!I69</f>
        <v>23798990.1446214</v>
      </c>
      <c r="G69" s="82" t="n">
        <f aca="false">'Low pensions'!K69</f>
        <v>2121872.42348842</v>
      </c>
      <c r="H69" s="82" t="n">
        <f aca="false">'Low pensions'!V69</f>
        <v>11673916.0204551</v>
      </c>
      <c r="I69" s="82" t="n">
        <f aca="false">'Low pensions'!M69</f>
        <v>65624.9203140754</v>
      </c>
      <c r="J69" s="82" t="n">
        <f aca="false">'Low pensions'!W69</f>
        <v>361048.949086242</v>
      </c>
      <c r="K69" s="9"/>
      <c r="L69" s="82" t="n">
        <f aca="false">'Low pensions'!N69</f>
        <v>3875561.31414154</v>
      </c>
      <c r="M69" s="67"/>
      <c r="N69" s="82" t="n">
        <f aca="false">'Low pensions'!L69</f>
        <v>1047172.54784777</v>
      </c>
      <c r="O69" s="9"/>
      <c r="P69" s="82" t="n">
        <f aca="false">'Low pensions'!X69</f>
        <v>25871540.4751305</v>
      </c>
      <c r="Q69" s="67"/>
      <c r="R69" s="82" t="n">
        <f aca="false">'Low SIPA income'!G64</f>
        <v>24495193.9964001</v>
      </c>
      <c r="S69" s="67"/>
      <c r="T69" s="82" t="n">
        <f aca="false">'Low SIPA income'!J64</f>
        <v>93659497.2853412</v>
      </c>
      <c r="U69" s="9"/>
      <c r="V69" s="82" t="n">
        <f aca="false">'Low SIPA income'!F64</f>
        <v>109264.13502887</v>
      </c>
      <c r="W69" s="67"/>
      <c r="X69" s="82" t="n">
        <f aca="false">'Low SIPA income'!M64</f>
        <v>274440.00546828</v>
      </c>
      <c r="Y69" s="9"/>
      <c r="Z69" s="9" t="n">
        <f aca="false">R69+V69-N69-L69-F69</f>
        <v>-4117265.87518177</v>
      </c>
      <c r="AA69" s="9"/>
      <c r="AB69" s="9" t="n">
        <f aca="false">T69-P69-D69</f>
        <v>-63147065.1281918</v>
      </c>
      <c r="AC69" s="50"/>
      <c r="AD69" s="9"/>
      <c r="AE69" s="9"/>
      <c r="AF69" s="9"/>
      <c r="AG69" s="9" t="n">
        <f aca="false">BF69/100*$AG$57</f>
        <v>5903623171.15001</v>
      </c>
      <c r="AH69" s="40" t="n">
        <f aca="false">(AG69-AG68)/AG68</f>
        <v>-0.00193482083080273</v>
      </c>
      <c r="AI69" s="40" t="n">
        <f aca="false">(AG69-AG65)/AG65</f>
        <v>0.0193459729442854</v>
      </c>
      <c r="AJ69" s="40" t="n">
        <f aca="false">AB69/AG69</f>
        <v>-0.010696323816327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12649077</v>
      </c>
      <c r="AX69" s="7"/>
      <c r="AY69" s="40" t="n">
        <f aca="false">(AW69-AW68)/AW68</f>
        <v>-0.00242983237942105</v>
      </c>
      <c r="AZ69" s="39" t="n">
        <f aca="false">workers_and_wage_low!B57</f>
        <v>6306.67107946886</v>
      </c>
      <c r="BA69" s="40" t="n">
        <f aca="false">(AZ69-AZ68)/AZ68</f>
        <v>0.000496217273419512</v>
      </c>
      <c r="BB69" s="40"/>
      <c r="BC69" s="40"/>
      <c r="BD69" s="40"/>
      <c r="BE69" s="40"/>
      <c r="BF69" s="7" t="n">
        <f aca="false">BF68*(1+AY69)*(1+BA69)*(1-BE69)</f>
        <v>105.302401436123</v>
      </c>
      <c r="BG69" s="7"/>
      <c r="BH69" s="7"/>
      <c r="BI69" s="40" t="n">
        <f aca="false">T76/AG76</f>
        <v>0.0138482687950736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131232586.486628</v>
      </c>
      <c r="E70" s="6"/>
      <c r="F70" s="8" t="n">
        <f aca="false">'Low pensions'!I70</f>
        <v>23853076.0236</v>
      </c>
      <c r="G70" s="81" t="n">
        <f aca="false">'Low pensions'!K70</f>
        <v>2171616.00028467</v>
      </c>
      <c r="H70" s="81" t="n">
        <f aca="false">'Low pensions'!V70</f>
        <v>11947590.5032601</v>
      </c>
      <c r="I70" s="81" t="n">
        <f aca="false">'Low pensions'!M70</f>
        <v>67163.3814521027</v>
      </c>
      <c r="J70" s="81" t="n">
        <f aca="false">'Low pensions'!W70</f>
        <v>369513.108348247</v>
      </c>
      <c r="K70" s="6"/>
      <c r="L70" s="81" t="n">
        <f aca="false">'Low pensions'!N70</f>
        <v>4679688.98959711</v>
      </c>
      <c r="M70" s="8"/>
      <c r="N70" s="81" t="n">
        <f aca="false">'Low pensions'!L70</f>
        <v>1050697.93805028</v>
      </c>
      <c r="O70" s="6"/>
      <c r="P70" s="81" t="n">
        <f aca="false">'Low pensions'!X70</f>
        <v>30063558.4624676</v>
      </c>
      <c r="Q70" s="8"/>
      <c r="R70" s="81" t="n">
        <f aca="false">'Low SIPA income'!G65</f>
        <v>21490312.9469638</v>
      </c>
      <c r="S70" s="8"/>
      <c r="T70" s="81" t="n">
        <f aca="false">'Low SIPA income'!J65</f>
        <v>82170074.1546726</v>
      </c>
      <c r="U70" s="6"/>
      <c r="V70" s="81" t="n">
        <f aca="false">'Low SIPA income'!F65</f>
        <v>110544.90980277</v>
      </c>
      <c r="W70" s="8"/>
      <c r="X70" s="81" t="n">
        <f aca="false">'Low SIPA income'!M65</f>
        <v>277656.942442702</v>
      </c>
      <c r="Y70" s="6"/>
      <c r="Z70" s="6" t="n">
        <f aca="false">R70+V70-N70-L70-F70</f>
        <v>-7982605.09448083</v>
      </c>
      <c r="AA70" s="6"/>
      <c r="AB70" s="6" t="n">
        <f aca="false">T70-P70-D70</f>
        <v>-79126070.7944233</v>
      </c>
      <c r="AC70" s="50"/>
      <c r="AD70" s="6"/>
      <c r="AE70" s="6"/>
      <c r="AF70" s="6"/>
      <c r="AG70" s="6" t="n">
        <f aca="false">BF70/100*$AG$57</f>
        <v>5952040457.37246</v>
      </c>
      <c r="AH70" s="61" t="n">
        <f aca="false">(AG70-AG69)/AG69</f>
        <v>0.00820128331683742</v>
      </c>
      <c r="AI70" s="61"/>
      <c r="AJ70" s="61" t="n">
        <f aca="false">AB70/AG70</f>
        <v>-0.0132939403488789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0.00326842550139261</v>
      </c>
      <c r="AV70" s="5"/>
      <c r="AW70" s="65" t="n">
        <f aca="false">workers_and_wage_low!C58</f>
        <v>12744378</v>
      </c>
      <c r="AX70" s="5"/>
      <c r="AY70" s="61" t="n">
        <f aca="false">(AW70-AW69)/AW69</f>
        <v>0.00753422561978238</v>
      </c>
      <c r="AZ70" s="66" t="n">
        <f aca="false">workers_and_wage_low!B58</f>
        <v>6310.84653413767</v>
      </c>
      <c r="BA70" s="61" t="n">
        <f aca="false">(AZ70-AZ69)/AZ69</f>
        <v>0.000662069515945247</v>
      </c>
      <c r="BB70" s="61"/>
      <c r="BC70" s="61"/>
      <c r="BD70" s="61"/>
      <c r="BE70" s="61"/>
      <c r="BF70" s="5" t="n">
        <f aca="false">BF69*(1+AY70)*(1+BA70)*(1-BE70)</f>
        <v>106.166016264244</v>
      </c>
      <c r="BG70" s="5"/>
      <c r="BH70" s="5"/>
      <c r="BI70" s="61" t="n">
        <f aca="false">T77/AG77</f>
        <v>0.0158979347863248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131165168.494124</v>
      </c>
      <c r="E71" s="9"/>
      <c r="F71" s="67" t="n">
        <f aca="false">'Low pensions'!I71</f>
        <v>23840822.0054204</v>
      </c>
      <c r="G71" s="82" t="n">
        <f aca="false">'Low pensions'!K71</f>
        <v>2261534.33455542</v>
      </c>
      <c r="H71" s="82" t="n">
        <f aca="false">'Low pensions'!V71</f>
        <v>12442294.64822</v>
      </c>
      <c r="I71" s="82" t="n">
        <f aca="false">'Low pensions'!M71</f>
        <v>69944.3608625391</v>
      </c>
      <c r="J71" s="82" t="n">
        <f aca="false">'Low pensions'!W71</f>
        <v>384813.23654289</v>
      </c>
      <c r="K71" s="9"/>
      <c r="L71" s="82" t="n">
        <f aca="false">'Low pensions'!N71</f>
        <v>3969766.20619079</v>
      </c>
      <c r="M71" s="67"/>
      <c r="N71" s="82" t="n">
        <f aca="false">'Low pensions'!L71</f>
        <v>1051332.11786655</v>
      </c>
      <c r="O71" s="9"/>
      <c r="P71" s="82" t="n">
        <f aca="false">'Low pensions'!X71</f>
        <v>26383254.834777</v>
      </c>
      <c r="Q71" s="67"/>
      <c r="R71" s="82" t="n">
        <f aca="false">'Low SIPA income'!G66</f>
        <v>24741196.6330197</v>
      </c>
      <c r="S71" s="67"/>
      <c r="T71" s="82" t="n">
        <f aca="false">'Low SIPA income'!J66</f>
        <v>94600109.687923</v>
      </c>
      <c r="U71" s="9"/>
      <c r="V71" s="82" t="n">
        <f aca="false">'Low SIPA income'!F66</f>
        <v>110052.032404504</v>
      </c>
      <c r="W71" s="67"/>
      <c r="X71" s="82" t="n">
        <f aca="false">'Low SIPA income'!M66</f>
        <v>276418.976518756</v>
      </c>
      <c r="Y71" s="9"/>
      <c r="Z71" s="9" t="n">
        <f aca="false">R71+V71-N71-L71-F71</f>
        <v>-4010671.66405351</v>
      </c>
      <c r="AA71" s="9"/>
      <c r="AB71" s="9" t="n">
        <f aca="false">T71-P71-D71</f>
        <v>-62948313.6409781</v>
      </c>
      <c r="AC71" s="50"/>
      <c r="AD71" s="9"/>
      <c r="AE71" s="9"/>
      <c r="AF71" s="9"/>
      <c r="AG71" s="9" t="n">
        <f aca="false">BF71/100*$AG$57</f>
        <v>5954510807.47627</v>
      </c>
      <c r="AH71" s="40" t="n">
        <f aca="false">(AG71-AG70)/AG70</f>
        <v>0.000415042559186965</v>
      </c>
      <c r="AI71" s="40"/>
      <c r="AJ71" s="40" t="n">
        <f aca="false">AB71/AG71</f>
        <v>-0.0105715340312998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12724751</v>
      </c>
      <c r="AX71" s="7"/>
      <c r="AY71" s="40" t="n">
        <f aca="false">(AW71-AW70)/AW70</f>
        <v>-0.00154005162119328</v>
      </c>
      <c r="AZ71" s="39" t="n">
        <f aca="false">workers_and_wage_low!B59</f>
        <v>6323.20386439632</v>
      </c>
      <c r="BA71" s="40" t="n">
        <f aca="false">(AZ71-AZ70)/AZ70</f>
        <v>0.0019581097705049</v>
      </c>
      <c r="BB71" s="40"/>
      <c r="BC71" s="40"/>
      <c r="BD71" s="40"/>
      <c r="BE71" s="40"/>
      <c r="BF71" s="7" t="n">
        <f aca="false">BF70*(1+AY71)*(1+BA71)*(1-BE71)</f>
        <v>106.210079679333</v>
      </c>
      <c r="BG71" s="7"/>
      <c r="BH71" s="7"/>
      <c r="BI71" s="40" t="n">
        <f aca="false">T78/AG78</f>
        <v>0.0138354909697118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131390502.098291</v>
      </c>
      <c r="E72" s="9"/>
      <c r="F72" s="67" t="n">
        <f aca="false">'Low pensions'!I72</f>
        <v>23881779.0553023</v>
      </c>
      <c r="G72" s="82" t="n">
        <f aca="false">'Low pensions'!K72</f>
        <v>2341929.7345331</v>
      </c>
      <c r="H72" s="82" t="n">
        <f aca="false">'Low pensions'!V72</f>
        <v>12884606.4184194</v>
      </c>
      <c r="I72" s="82" t="n">
        <f aca="false">'Low pensions'!M72</f>
        <v>72430.816531952</v>
      </c>
      <c r="J72" s="82" t="n">
        <f aca="false">'Low pensions'!W72</f>
        <v>398492.982012973</v>
      </c>
      <c r="K72" s="9"/>
      <c r="L72" s="82" t="n">
        <f aca="false">'Low pensions'!N72</f>
        <v>3950491.49190959</v>
      </c>
      <c r="M72" s="67"/>
      <c r="N72" s="82" t="n">
        <f aca="false">'Low pensions'!L72</f>
        <v>1054690.44337461</v>
      </c>
      <c r="O72" s="9"/>
      <c r="P72" s="82" t="n">
        <f aca="false">'Low pensions'!X72</f>
        <v>26301714.7668229</v>
      </c>
      <c r="Q72" s="67"/>
      <c r="R72" s="82" t="n">
        <f aca="false">'Low SIPA income'!G67</f>
        <v>21553778.6089355</v>
      </c>
      <c r="S72" s="67"/>
      <c r="T72" s="82" t="n">
        <f aca="false">'Low SIPA income'!J67</f>
        <v>82412740.6138983</v>
      </c>
      <c r="U72" s="9"/>
      <c r="V72" s="82" t="n">
        <f aca="false">'Low SIPA income'!F67</f>
        <v>106167.83496615</v>
      </c>
      <c r="W72" s="67"/>
      <c r="X72" s="82" t="n">
        <f aca="false">'Low SIPA income'!M67</f>
        <v>266662.992398806</v>
      </c>
      <c r="Y72" s="9"/>
      <c r="Z72" s="9" t="n">
        <f aca="false">R72+V72-N72-L72-F72</f>
        <v>-7227014.54668491</v>
      </c>
      <c r="AA72" s="9"/>
      <c r="AB72" s="9" t="n">
        <f aca="false">T72-P72-D72</f>
        <v>-75279476.2512159</v>
      </c>
      <c r="AC72" s="50"/>
      <c r="AD72" s="9"/>
      <c r="AE72" s="9"/>
      <c r="AF72" s="9"/>
      <c r="AG72" s="9" t="n">
        <f aca="false">BF72/100*$AG$57</f>
        <v>5952344744.04539</v>
      </c>
      <c r="AH72" s="40" t="n">
        <f aca="false">(AG72-AG71)/AG71</f>
        <v>-0.000363768494324217</v>
      </c>
      <c r="AI72" s="40"/>
      <c r="AJ72" s="40" t="n">
        <f aca="false">AB72/AG72</f>
        <v>-0.0126470289420861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12711154</v>
      </c>
      <c r="AX72" s="7"/>
      <c r="AY72" s="40" t="n">
        <f aca="false">(AW72-AW71)/AW71</f>
        <v>-0.00106854743169434</v>
      </c>
      <c r="AZ72" s="39" t="n">
        <f aca="false">workers_and_wage_low!B60</f>
        <v>6327.66509233027</v>
      </c>
      <c r="BA72" s="40" t="n">
        <f aca="false">(AZ72-AZ71)/AZ71</f>
        <v>0.000705532832663345</v>
      </c>
      <c r="BB72" s="40"/>
      <c r="BC72" s="40"/>
      <c r="BD72" s="40"/>
      <c r="BE72" s="40"/>
      <c r="BF72" s="7" t="n">
        <f aca="false">BF71*(1+AY72)*(1+BA72)*(1-BE72)</f>
        <v>106.171443798566</v>
      </c>
      <c r="BG72" s="7"/>
      <c r="BH72" s="7"/>
      <c r="BI72" s="40" t="n">
        <f aca="false">T79/AG79</f>
        <v>0.0159096180006484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131565752.213206</v>
      </c>
      <c r="E73" s="9"/>
      <c r="F73" s="67" t="n">
        <f aca="false">'Low pensions'!I73</f>
        <v>23913632.8381632</v>
      </c>
      <c r="G73" s="82" t="n">
        <f aca="false">'Low pensions'!K73</f>
        <v>2399395.68411529</v>
      </c>
      <c r="H73" s="82" t="n">
        <f aca="false">'Low pensions'!V73</f>
        <v>13200767.1178244</v>
      </c>
      <c r="I73" s="82" t="n">
        <f aca="false">'Low pensions'!M73</f>
        <v>74208.11394171</v>
      </c>
      <c r="J73" s="82" t="n">
        <f aca="false">'Low pensions'!W73</f>
        <v>408271.147973948</v>
      </c>
      <c r="K73" s="9"/>
      <c r="L73" s="82" t="n">
        <f aca="false">'Low pensions'!N73</f>
        <v>3946832.89573952</v>
      </c>
      <c r="M73" s="67"/>
      <c r="N73" s="82" t="n">
        <f aca="false">'Low pensions'!L73</f>
        <v>1057897.08384863</v>
      </c>
      <c r="O73" s="9"/>
      <c r="P73" s="82" t="n">
        <f aca="false">'Low pensions'!X73</f>
        <v>26300372.2836804</v>
      </c>
      <c r="Q73" s="67"/>
      <c r="R73" s="82" t="n">
        <f aca="false">'Low SIPA income'!G68</f>
        <v>24816513.4808235</v>
      </c>
      <c r="S73" s="67"/>
      <c r="T73" s="82" t="n">
        <f aca="false">'Low SIPA income'!J68</f>
        <v>94888090.18334</v>
      </c>
      <c r="U73" s="9"/>
      <c r="V73" s="82" t="n">
        <f aca="false">'Low SIPA income'!F68</f>
        <v>108170.973024147</v>
      </c>
      <c r="W73" s="67"/>
      <c r="X73" s="82" t="n">
        <f aca="false">'Low SIPA income'!M68</f>
        <v>271694.297679766</v>
      </c>
      <c r="Y73" s="9"/>
      <c r="Z73" s="9" t="n">
        <f aca="false">R73+V73-N73-L73-F73</f>
        <v>-3993678.36390375</v>
      </c>
      <c r="AA73" s="9"/>
      <c r="AB73" s="9" t="n">
        <f aca="false">T73-P73-D73</f>
        <v>-62978034.3135468</v>
      </c>
      <c r="AC73" s="50"/>
      <c r="AD73" s="9"/>
      <c r="AE73" s="9"/>
      <c r="AF73" s="9"/>
      <c r="AG73" s="9" t="n">
        <f aca="false">BF73/100*$AG$57</f>
        <v>5981041858.90757</v>
      </c>
      <c r="AH73" s="40" t="n">
        <f aca="false">(AG73-AG72)/AG72</f>
        <v>0.00482114462387027</v>
      </c>
      <c r="AI73" s="40" t="n">
        <f aca="false">(AG73-AG69)/AG69</f>
        <v>0.0131137583672168</v>
      </c>
      <c r="AJ73" s="40" t="n">
        <f aca="false">AB73/AG73</f>
        <v>-0.0105296093555596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12758536</v>
      </c>
      <c r="AX73" s="7"/>
      <c r="AY73" s="40" t="n">
        <f aca="false">(AW73-AW72)/AW72</f>
        <v>0.00372759231773921</v>
      </c>
      <c r="AZ73" s="39" t="n">
        <f aca="false">workers_and_wage_low!B61</f>
        <v>6334.55902730537</v>
      </c>
      <c r="BA73" s="40" t="n">
        <f aca="false">(AZ73-AZ72)/AZ72</f>
        <v>0.00108949112737487</v>
      </c>
      <c r="BB73" s="40"/>
      <c r="BC73" s="40"/>
      <c r="BD73" s="40"/>
      <c r="BE73" s="40"/>
      <c r="BF73" s="7" t="n">
        <f aca="false">BF72*(1+AY73)*(1+BA73)*(1-BE73)</f>
        <v>106.683311684044</v>
      </c>
      <c r="BG73" s="7"/>
      <c r="BH73" s="7"/>
      <c r="BI73" s="40" t="n">
        <f aca="false">T80/AG80</f>
        <v>0.0138540813883056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131394949.253896</v>
      </c>
      <c r="E74" s="6"/>
      <c r="F74" s="8" t="n">
        <f aca="false">'Low pensions'!I74</f>
        <v>23882587.3784755</v>
      </c>
      <c r="G74" s="81" t="n">
        <f aca="false">'Low pensions'!K74</f>
        <v>2438096.8938543</v>
      </c>
      <c r="H74" s="81" t="n">
        <f aca="false">'Low pensions'!V74</f>
        <v>13413689.7551055</v>
      </c>
      <c r="I74" s="81" t="n">
        <f aca="false">'Low pensions'!M74</f>
        <v>75405.0585728134</v>
      </c>
      <c r="J74" s="81" t="n">
        <f aca="false">'Low pensions'!W74</f>
        <v>414856.384178519</v>
      </c>
      <c r="K74" s="6"/>
      <c r="L74" s="81" t="n">
        <f aca="false">'Low pensions'!N74</f>
        <v>4752546.49835665</v>
      </c>
      <c r="M74" s="8"/>
      <c r="N74" s="81" t="n">
        <f aca="false">'Low pensions'!L74</f>
        <v>1056449.16536339</v>
      </c>
      <c r="O74" s="6"/>
      <c r="P74" s="81" t="n">
        <f aca="false">'Low pensions'!X74</f>
        <v>30473257.9775612</v>
      </c>
      <c r="Q74" s="8"/>
      <c r="R74" s="81" t="n">
        <f aca="false">'Low SIPA income'!G69</f>
        <v>21754335.8426256</v>
      </c>
      <c r="S74" s="8"/>
      <c r="T74" s="81" t="n">
        <f aca="false">'Low SIPA income'!J69</f>
        <v>83179588.5795488</v>
      </c>
      <c r="U74" s="6"/>
      <c r="V74" s="81" t="n">
        <f aca="false">'Low SIPA income'!F69</f>
        <v>111746.566503713</v>
      </c>
      <c r="W74" s="8"/>
      <c r="X74" s="81" t="n">
        <f aca="false">'Low SIPA income'!M69</f>
        <v>280675.157628231</v>
      </c>
      <c r="Y74" s="6"/>
      <c r="Z74" s="6" t="n">
        <f aca="false">R74+V74-N74-L74-F74</f>
        <v>-7825500.63306627</v>
      </c>
      <c r="AA74" s="6"/>
      <c r="AB74" s="6" t="n">
        <f aca="false">T74-P74-D74</f>
        <v>-78688618.6519086</v>
      </c>
      <c r="AC74" s="50"/>
      <c r="AD74" s="6"/>
      <c r="AE74" s="6"/>
      <c r="AF74" s="6"/>
      <c r="AG74" s="6" t="n">
        <f aca="false">BF74/100*$AG$57</f>
        <v>6021685142.77138</v>
      </c>
      <c r="AH74" s="61" t="n">
        <f aca="false">(AG74-AG73)/AG73</f>
        <v>0.00679535185049399</v>
      </c>
      <c r="AI74" s="61"/>
      <c r="AJ74" s="61" t="n">
        <f aca="false">AB74/AG74</f>
        <v>-0.0130675411925794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0.00470602442154055</v>
      </c>
      <c r="AV74" s="5"/>
      <c r="AW74" s="65" t="n">
        <f aca="false">workers_and_wage_low!C62</f>
        <v>12807037</v>
      </c>
      <c r="AX74" s="5"/>
      <c r="AY74" s="61" t="n">
        <f aca="false">(AW74-AW73)/AW73</f>
        <v>0.00380145496317132</v>
      </c>
      <c r="AZ74" s="66" t="n">
        <f aca="false">workers_and_wage_low!B62</f>
        <v>6353.45222223018</v>
      </c>
      <c r="BA74" s="61" t="n">
        <f aca="false">(AZ74-AZ73)/AZ73</f>
        <v>0.00298255882428065</v>
      </c>
      <c r="BB74" s="61"/>
      <c r="BC74" s="61"/>
      <c r="BD74" s="61"/>
      <c r="BE74" s="61"/>
      <c r="BF74" s="5" t="n">
        <f aca="false">BF73*(1+AY74)*(1+BA74)*(1-BE74)</f>
        <v>107.408262323513</v>
      </c>
      <c r="BG74" s="5"/>
      <c r="BH74" s="5"/>
      <c r="BI74" s="61" t="n">
        <f aca="false">T81/AG81</f>
        <v>0.0159083377750572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130971268.383344</v>
      </c>
      <c r="E75" s="9"/>
      <c r="F75" s="67" t="n">
        <f aca="false">'Low pensions'!I75</f>
        <v>23805578.3650468</v>
      </c>
      <c r="G75" s="82" t="n">
        <f aca="false">'Low pensions'!K75</f>
        <v>2513626.68044475</v>
      </c>
      <c r="H75" s="82" t="n">
        <f aca="false">'Low pensions'!V75</f>
        <v>13829232.3560363</v>
      </c>
      <c r="I75" s="82" t="n">
        <f aca="false">'Low pensions'!M75</f>
        <v>77741.0313539612</v>
      </c>
      <c r="J75" s="82" t="n">
        <f aca="false">'Low pensions'!W75</f>
        <v>427708.217196998</v>
      </c>
      <c r="K75" s="9"/>
      <c r="L75" s="82" t="n">
        <f aca="false">'Low pensions'!N75</f>
        <v>3860728.19160313</v>
      </c>
      <c r="M75" s="67"/>
      <c r="N75" s="82" t="n">
        <f aca="false">'Low pensions'!L75</f>
        <v>1053860.42102543</v>
      </c>
      <c r="O75" s="9"/>
      <c r="P75" s="82" t="n">
        <f aca="false">'Low pensions'!X75</f>
        <v>25831366.0367469</v>
      </c>
      <c r="Q75" s="67"/>
      <c r="R75" s="82" t="n">
        <f aca="false">'Low SIPA income'!G70</f>
        <v>25208743.7764826</v>
      </c>
      <c r="S75" s="67"/>
      <c r="T75" s="82" t="n">
        <f aca="false">'Low SIPA income'!J70</f>
        <v>96387816.7140593</v>
      </c>
      <c r="U75" s="9"/>
      <c r="V75" s="82" t="n">
        <f aca="false">'Low SIPA income'!F70</f>
        <v>111860.08984732</v>
      </c>
      <c r="W75" s="67"/>
      <c r="X75" s="82" t="n">
        <f aca="false">'Low SIPA income'!M70</f>
        <v>280960.295537684</v>
      </c>
      <c r="Y75" s="9"/>
      <c r="Z75" s="9" t="n">
        <f aca="false">R75+V75-N75-L75-F75</f>
        <v>-3399563.1113454</v>
      </c>
      <c r="AA75" s="9"/>
      <c r="AB75" s="9" t="n">
        <f aca="false">T75-P75-D75</f>
        <v>-60414817.7060313</v>
      </c>
      <c r="AC75" s="50"/>
      <c r="AD75" s="9"/>
      <c r="AE75" s="9"/>
      <c r="AF75" s="9"/>
      <c r="AG75" s="9" t="n">
        <f aca="false">BF75/100*$AG$57</f>
        <v>6057955430.12071</v>
      </c>
      <c r="AH75" s="40" t="n">
        <f aca="false">(AG75-AG74)/AG74</f>
        <v>0.00602327861543279</v>
      </c>
      <c r="AI75" s="40"/>
      <c r="AJ75" s="40" t="n">
        <f aca="false">AB75/AG75</f>
        <v>-0.0099728065686392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12858636</v>
      </c>
      <c r="AX75" s="7"/>
      <c r="AY75" s="40" t="n">
        <f aca="false">(AW75-AW74)/AW74</f>
        <v>0.00402895689299562</v>
      </c>
      <c r="AZ75" s="39" t="n">
        <f aca="false">workers_and_wage_low!B63</f>
        <v>6366.07220464429</v>
      </c>
      <c r="BA75" s="40" t="n">
        <f aca="false">(AZ75-AZ74)/AZ74</f>
        <v>0.00198631892909389</v>
      </c>
      <c r="BB75" s="40"/>
      <c r="BC75" s="40"/>
      <c r="BD75" s="40"/>
      <c r="BE75" s="40"/>
      <c r="BF75" s="7" t="n">
        <f aca="false">BF74*(1+AY75)*(1+BA75)*(1-BE75)</f>
        <v>108.055212213087</v>
      </c>
      <c r="BG75" s="7"/>
      <c r="BH75" s="7"/>
      <c r="BI75" s="40" t="n">
        <f aca="false">T82/AG82</f>
        <v>0.0138508282363437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131707591.820237</v>
      </c>
      <c r="E76" s="9"/>
      <c r="F76" s="67" t="n">
        <f aca="false">'Low pensions'!I76</f>
        <v>23939413.8657283</v>
      </c>
      <c r="G76" s="82" t="n">
        <f aca="false">'Low pensions'!K76</f>
        <v>2603528.48947198</v>
      </c>
      <c r="H76" s="82" t="n">
        <f aca="false">'Low pensions'!V76</f>
        <v>14323845.5839821</v>
      </c>
      <c r="I76" s="82" t="n">
        <f aca="false">'Low pensions'!M76</f>
        <v>80521.499674391</v>
      </c>
      <c r="J76" s="82" t="n">
        <f aca="false">'Low pensions'!W76</f>
        <v>443005.53352522</v>
      </c>
      <c r="K76" s="9"/>
      <c r="L76" s="82" t="n">
        <f aca="false">'Low pensions'!N76</f>
        <v>3902405.37027898</v>
      </c>
      <c r="M76" s="67"/>
      <c r="N76" s="82" t="n">
        <f aca="false">'Low pensions'!L76</f>
        <v>1061980.77714806</v>
      </c>
      <c r="O76" s="9"/>
      <c r="P76" s="82" t="n">
        <f aca="false">'Low pensions'!X76</f>
        <v>26092304.9185152</v>
      </c>
      <c r="Q76" s="67"/>
      <c r="R76" s="82" t="n">
        <f aca="false">'Low SIPA income'!G71</f>
        <v>22003722.0096857</v>
      </c>
      <c r="S76" s="67"/>
      <c r="T76" s="82" t="n">
        <f aca="false">'Low SIPA income'!J71</f>
        <v>84133138.204026</v>
      </c>
      <c r="U76" s="9"/>
      <c r="V76" s="82" t="n">
        <f aca="false">'Low SIPA income'!F71</f>
        <v>114917.178423686</v>
      </c>
      <c r="W76" s="67"/>
      <c r="X76" s="82" t="n">
        <f aca="false">'Low SIPA income'!M71</f>
        <v>288638.820658421</v>
      </c>
      <c r="Y76" s="9"/>
      <c r="Z76" s="9" t="n">
        <f aca="false">R76+V76-N76-L76-F76</f>
        <v>-6785160.82504599</v>
      </c>
      <c r="AA76" s="9"/>
      <c r="AB76" s="9" t="n">
        <f aca="false">T76-P76-D76</f>
        <v>-73666758.5347258</v>
      </c>
      <c r="AC76" s="50"/>
      <c r="AD76" s="9"/>
      <c r="AE76" s="9"/>
      <c r="AF76" s="9"/>
      <c r="AG76" s="9" t="n">
        <f aca="false">BF76/100*$AG$57</f>
        <v>6075354215.6804</v>
      </c>
      <c r="AH76" s="40" t="n">
        <f aca="false">(AG76-AG75)/AG75</f>
        <v>0.00287205572249489</v>
      </c>
      <c r="AI76" s="40"/>
      <c r="AJ76" s="40" t="n">
        <f aca="false">AB76/AG76</f>
        <v>-0.0121255083933366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12871602</v>
      </c>
      <c r="AX76" s="7"/>
      <c r="AY76" s="40" t="n">
        <f aca="false">(AW76-AW75)/AW75</f>
        <v>0.00100834956367067</v>
      </c>
      <c r="AZ76" s="39" t="n">
        <f aca="false">workers_and_wage_low!B64</f>
        <v>6377.92474111961</v>
      </c>
      <c r="BA76" s="40" t="n">
        <f aca="false">(AZ76-AZ75)/AZ75</f>
        <v>0.00186182878457842</v>
      </c>
      <c r="BB76" s="40"/>
      <c r="BC76" s="40"/>
      <c r="BD76" s="40"/>
      <c r="BE76" s="40"/>
      <c r="BF76" s="7" t="n">
        <f aca="false">BF75*(1+AY76)*(1+BA76)*(1-BE76)</f>
        <v>108.365552803669</v>
      </c>
      <c r="BG76" s="7"/>
      <c r="BH76" s="7"/>
      <c r="BI76" s="40" t="n">
        <f aca="false">T83/AG83</f>
        <v>0.0159505353189084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132266175.546708</v>
      </c>
      <c r="E77" s="9"/>
      <c r="F77" s="67" t="n">
        <f aca="false">'Low pensions'!I77</f>
        <v>24040943.0700958</v>
      </c>
      <c r="G77" s="82" t="n">
        <f aca="false">'Low pensions'!K77</f>
        <v>2670703.65255323</v>
      </c>
      <c r="H77" s="82" t="n">
        <f aca="false">'Low pensions'!V77</f>
        <v>14693423.5113778</v>
      </c>
      <c r="I77" s="82" t="n">
        <f aca="false">'Low pensions'!M77</f>
        <v>82599.0820377288</v>
      </c>
      <c r="J77" s="82" t="n">
        <f aca="false">'Low pensions'!W77</f>
        <v>454435.778702406</v>
      </c>
      <c r="K77" s="9"/>
      <c r="L77" s="82" t="n">
        <f aca="false">'Low pensions'!N77</f>
        <v>3915165.18201317</v>
      </c>
      <c r="M77" s="67"/>
      <c r="N77" s="82" t="n">
        <f aca="false">'Low pensions'!L77</f>
        <v>1067301.12310962</v>
      </c>
      <c r="O77" s="9"/>
      <c r="P77" s="82" t="n">
        <f aca="false">'Low pensions'!X77</f>
        <v>26187786.6159862</v>
      </c>
      <c r="Q77" s="67"/>
      <c r="R77" s="82" t="n">
        <f aca="false">'Low SIPA income'!G72</f>
        <v>25339618.4856401</v>
      </c>
      <c r="S77" s="67"/>
      <c r="T77" s="82" t="n">
        <f aca="false">'Low SIPA income'!J72</f>
        <v>96888227.5076565</v>
      </c>
      <c r="U77" s="9"/>
      <c r="V77" s="82" t="n">
        <f aca="false">'Low SIPA income'!F72</f>
        <v>116141.635816478</v>
      </c>
      <c r="W77" s="67"/>
      <c r="X77" s="82" t="n">
        <f aca="false">'Low SIPA income'!M72</f>
        <v>291714.304608253</v>
      </c>
      <c r="Y77" s="9"/>
      <c r="Z77" s="9" t="n">
        <f aca="false">R77+V77-N77-L77-F77</f>
        <v>-3567649.253762</v>
      </c>
      <c r="AA77" s="9"/>
      <c r="AB77" s="9" t="n">
        <f aca="false">T77-P77-D77</f>
        <v>-61565734.6550381</v>
      </c>
      <c r="AC77" s="50"/>
      <c r="AD77" s="9"/>
      <c r="AE77" s="9"/>
      <c r="AF77" s="9"/>
      <c r="AG77" s="9" t="n">
        <f aca="false">BF77/100*$AG$57</f>
        <v>6094390800.43266</v>
      </c>
      <c r="AH77" s="40" t="n">
        <f aca="false">(AG77-AG76)/AG76</f>
        <v>0.00313341149774051</v>
      </c>
      <c r="AI77" s="40" t="n">
        <f aca="false">(AG77-AG73)/AG73</f>
        <v>0.018951370714164</v>
      </c>
      <c r="AJ77" s="40" t="n">
        <f aca="false">AB77/AG77</f>
        <v>-0.0101020326183656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12898514</v>
      </c>
      <c r="AX77" s="7"/>
      <c r="AY77" s="40" t="n">
        <f aca="false">(AW77-AW76)/AW76</f>
        <v>0.0020908042371105</v>
      </c>
      <c r="AZ77" s="39" t="n">
        <f aca="false">workers_and_wage_low!B65</f>
        <v>6384.56053761105</v>
      </c>
      <c r="BA77" s="40" t="n">
        <f aca="false">(AZ77-AZ76)/AZ76</f>
        <v>0.00104043192116511</v>
      </c>
      <c r="BB77" s="40"/>
      <c r="BC77" s="40"/>
      <c r="BD77" s="40"/>
      <c r="BE77" s="40"/>
      <c r="BF77" s="7" t="n">
        <f aca="false">BF76*(1+AY77)*(1+BA77)*(1-BE77)</f>
        <v>108.705106672783</v>
      </c>
      <c r="BG77" s="7"/>
      <c r="BH77" s="7"/>
      <c r="BI77" s="40" t="n">
        <f aca="false">T84/AG84</f>
        <v>0.0139087489170925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132107411.978432</v>
      </c>
      <c r="E78" s="6"/>
      <c r="F78" s="8" t="n">
        <f aca="false">'Low pensions'!I78</f>
        <v>24012085.9122415</v>
      </c>
      <c r="G78" s="81" t="n">
        <f aca="false">'Low pensions'!K78</f>
        <v>2790800.78209311</v>
      </c>
      <c r="H78" s="81" t="n">
        <f aca="false">'Low pensions'!V78</f>
        <v>15354162.4837244</v>
      </c>
      <c r="I78" s="81" t="n">
        <f aca="false">'Low pensions'!M78</f>
        <v>86313.4262503027</v>
      </c>
      <c r="J78" s="81" t="n">
        <f aca="false">'Low pensions'!W78</f>
        <v>474871.004651271</v>
      </c>
      <c r="K78" s="6"/>
      <c r="L78" s="81" t="n">
        <f aca="false">'Low pensions'!N78</f>
        <v>4764760.84011053</v>
      </c>
      <c r="M78" s="8"/>
      <c r="N78" s="81" t="n">
        <f aca="false">'Low pensions'!L78</f>
        <v>1067350.98792037</v>
      </c>
      <c r="O78" s="6"/>
      <c r="P78" s="81" t="n">
        <f aca="false">'Low pensions'!X78</f>
        <v>30596616.8661374</v>
      </c>
      <c r="Q78" s="8"/>
      <c r="R78" s="81" t="n">
        <f aca="false">'Low SIPA income'!G73</f>
        <v>22157362.0718019</v>
      </c>
      <c r="S78" s="8"/>
      <c r="T78" s="81" t="n">
        <f aca="false">'Low SIPA income'!J73</f>
        <v>84720594.2977728</v>
      </c>
      <c r="U78" s="6"/>
      <c r="V78" s="81" t="n">
        <f aca="false">'Low SIPA income'!F73</f>
        <v>116481.425757424</v>
      </c>
      <c r="W78" s="8"/>
      <c r="X78" s="81" t="n">
        <f aca="false">'Low SIPA income'!M73</f>
        <v>292567.758975751</v>
      </c>
      <c r="Y78" s="6"/>
      <c r="Z78" s="6" t="n">
        <f aca="false">R78+V78-N78-L78-F78</f>
        <v>-7570354.24271305</v>
      </c>
      <c r="AA78" s="6"/>
      <c r="AB78" s="6" t="n">
        <f aca="false">T78-P78-D78</f>
        <v>-77983434.5467965</v>
      </c>
      <c r="AC78" s="50"/>
      <c r="AD78" s="6"/>
      <c r="AE78" s="6"/>
      <c r="AF78" s="6"/>
      <c r="AG78" s="6" t="n">
        <f aca="false">BF78/100*$AG$57</f>
        <v>6123425217.30816</v>
      </c>
      <c r="AH78" s="61" t="n">
        <f aca="false">(AG78-AG77)/AG77</f>
        <v>0.00476412127581901</v>
      </c>
      <c r="AI78" s="61"/>
      <c r="AJ78" s="61" t="n">
        <f aca="false">AB78/AG78</f>
        <v>-0.0127352636440097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0.00313722741357235</v>
      </c>
      <c r="AV78" s="5"/>
      <c r="AW78" s="65" t="n">
        <f aca="false">workers_and_wage_low!C66</f>
        <v>12934106</v>
      </c>
      <c r="AX78" s="5"/>
      <c r="AY78" s="61" t="n">
        <f aca="false">(AW78-AW77)/AW77</f>
        <v>0.00275938763178456</v>
      </c>
      <c r="AZ78" s="66" t="n">
        <f aca="false">workers_and_wage_low!B66</f>
        <v>6397.3246597624</v>
      </c>
      <c r="BA78" s="61" t="n">
        <f aca="false">(AZ78-AZ77)/AZ77</f>
        <v>0.00199921702929328</v>
      </c>
      <c r="BB78" s="61"/>
      <c r="BC78" s="61"/>
      <c r="BD78" s="61"/>
      <c r="BE78" s="61"/>
      <c r="BF78" s="5" t="n">
        <f aca="false">BF77*(1+AY78)*(1+BA78)*(1-BE78)</f>
        <v>109.222990984273</v>
      </c>
      <c r="BG78" s="5"/>
      <c r="BH78" s="5"/>
      <c r="BI78" s="61" t="n">
        <f aca="false">T85/AG85</f>
        <v>0.0159825789603115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132680402.808729</v>
      </c>
      <c r="E79" s="9"/>
      <c r="F79" s="67" t="n">
        <f aca="false">'Low pensions'!I79</f>
        <v>24116233.7782693</v>
      </c>
      <c r="G79" s="82" t="n">
        <f aca="false">'Low pensions'!K79</f>
        <v>2835389.41468175</v>
      </c>
      <c r="H79" s="82" t="n">
        <f aca="false">'Low pensions'!V79</f>
        <v>15599475.9844536</v>
      </c>
      <c r="I79" s="82" t="n">
        <f aca="false">'Low pensions'!M79</f>
        <v>87692.4561241777</v>
      </c>
      <c r="J79" s="82" t="n">
        <f aca="false">'Low pensions'!W79</f>
        <v>482458.020137739</v>
      </c>
      <c r="K79" s="9"/>
      <c r="L79" s="82" t="n">
        <f aca="false">'Low pensions'!N79</f>
        <v>3914943.97933431</v>
      </c>
      <c r="M79" s="67"/>
      <c r="N79" s="82" t="n">
        <f aca="false">'Low pensions'!L79</f>
        <v>1072639.18904424</v>
      </c>
      <c r="O79" s="9"/>
      <c r="P79" s="82" t="n">
        <f aca="false">'Low pensions'!X79</f>
        <v>26216007.2580222</v>
      </c>
      <c r="Q79" s="67"/>
      <c r="R79" s="82" t="n">
        <f aca="false">'Low SIPA income'!G74</f>
        <v>25597126.7722056</v>
      </c>
      <c r="S79" s="67"/>
      <c r="T79" s="82" t="n">
        <f aca="false">'Low SIPA income'!J74</f>
        <v>97872832.7600206</v>
      </c>
      <c r="U79" s="9"/>
      <c r="V79" s="82" t="n">
        <f aca="false">'Low SIPA income'!F74</f>
        <v>113765.924728525</v>
      </c>
      <c r="W79" s="67"/>
      <c r="X79" s="82" t="n">
        <f aca="false">'Low SIPA income'!M74</f>
        <v>285747.203291828</v>
      </c>
      <c r="Y79" s="9"/>
      <c r="Z79" s="9" t="n">
        <f aca="false">R79+V79-N79-L79-F79</f>
        <v>-3392924.2497137</v>
      </c>
      <c r="AA79" s="9"/>
      <c r="AB79" s="9" t="n">
        <f aca="false">T79-P79-D79</f>
        <v>-61023577.3067302</v>
      </c>
      <c r="AC79" s="50"/>
      <c r="AD79" s="9"/>
      <c r="AE79" s="9"/>
      <c r="AF79" s="9"/>
      <c r="AG79" s="9" t="n">
        <f aca="false">BF79/100*$AG$57</f>
        <v>6151802812.36369</v>
      </c>
      <c r="AH79" s="40" t="n">
        <f aca="false">(AG79-AG78)/AG78</f>
        <v>0.00463426824832035</v>
      </c>
      <c r="AI79" s="40"/>
      <c r="AJ79" s="40" t="n">
        <f aca="false">AB79/AG79</f>
        <v>-0.0099196250543153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12986579</v>
      </c>
      <c r="AX79" s="7"/>
      <c r="AY79" s="40" t="n">
        <f aca="false">(AW79-AW78)/AW78</f>
        <v>0.00405694835035371</v>
      </c>
      <c r="AZ79" s="39" t="n">
        <f aca="false">workers_and_wage_low!B67</f>
        <v>6401.00303958524</v>
      </c>
      <c r="BA79" s="40" t="n">
        <f aca="false">(AZ79-AZ78)/AZ78</f>
        <v>0.000574987204569423</v>
      </c>
      <c r="BB79" s="40"/>
      <c r="BC79" s="40"/>
      <c r="BD79" s="40"/>
      <c r="BE79" s="40"/>
      <c r="BF79" s="7" t="n">
        <f aca="false">BF78*(1+AY79)*(1+BA79)*(1-BE79)</f>
        <v>109.729159623378</v>
      </c>
      <c r="BG79" s="7"/>
      <c r="BH79" s="7"/>
      <c r="BI79" s="40" t="n">
        <f aca="false">T86/AG86</f>
        <v>0.0139117448191115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133343766.117549</v>
      </c>
      <c r="E80" s="9"/>
      <c r="F80" s="67" t="n">
        <f aca="false">'Low pensions'!I80</f>
        <v>24236807.9120281</v>
      </c>
      <c r="G80" s="82" t="n">
        <f aca="false">'Low pensions'!K80</f>
        <v>2923148.11819594</v>
      </c>
      <c r="H80" s="82" t="n">
        <f aca="false">'Low pensions'!V80</f>
        <v>16082298.478185</v>
      </c>
      <c r="I80" s="82" t="n">
        <f aca="false">'Low pensions'!M80</f>
        <v>90406.6428308017</v>
      </c>
      <c r="J80" s="82" t="n">
        <f aca="false">'Low pensions'!W80</f>
        <v>497390.674583039</v>
      </c>
      <c r="K80" s="9"/>
      <c r="L80" s="82" t="n">
        <f aca="false">'Low pensions'!N80</f>
        <v>3925249.65753166</v>
      </c>
      <c r="M80" s="67"/>
      <c r="N80" s="82" t="n">
        <f aca="false">'Low pensions'!L80</f>
        <v>1079793.73077736</v>
      </c>
      <c r="O80" s="9"/>
      <c r="P80" s="82" t="n">
        <f aca="false">'Low pensions'!X80</f>
        <v>26308845.6488639</v>
      </c>
      <c r="Q80" s="67"/>
      <c r="R80" s="82" t="n">
        <f aca="false">'Low SIPA income'!G75</f>
        <v>22239894.5001815</v>
      </c>
      <c r="S80" s="67"/>
      <c r="T80" s="82" t="n">
        <f aca="false">'Low SIPA income'!J75</f>
        <v>85036164.1909083</v>
      </c>
      <c r="U80" s="9"/>
      <c r="V80" s="82" t="n">
        <f aca="false">'Low SIPA income'!F75</f>
        <v>116011.827291056</v>
      </c>
      <c r="W80" s="67"/>
      <c r="X80" s="82" t="n">
        <f aca="false">'Low SIPA income'!M75</f>
        <v>291388.26301723</v>
      </c>
      <c r="Y80" s="9"/>
      <c r="Z80" s="9" t="n">
        <f aca="false">R80+V80-N80-L80-F80</f>
        <v>-6885944.97286456</v>
      </c>
      <c r="AA80" s="9"/>
      <c r="AB80" s="9" t="n">
        <f aca="false">T80-P80-D80</f>
        <v>-74616447.5755047</v>
      </c>
      <c r="AC80" s="50"/>
      <c r="AD80" s="9"/>
      <c r="AE80" s="9"/>
      <c r="AF80" s="9"/>
      <c r="AG80" s="9" t="n">
        <f aca="false">BF80/100*$AG$57</f>
        <v>6137986475.42869</v>
      </c>
      <c r="AH80" s="40" t="n">
        <f aca="false">(AG80-AG79)/AG79</f>
        <v>-0.00224590048745346</v>
      </c>
      <c r="AI80" s="40"/>
      <c r="AJ80" s="40" t="n">
        <f aca="false">AB80/AG80</f>
        <v>-0.012156502441673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12951742</v>
      </c>
      <c r="AX80" s="7"/>
      <c r="AY80" s="40" t="n">
        <f aca="false">(AW80-AW79)/AW79</f>
        <v>-0.00268253864239381</v>
      </c>
      <c r="AZ80" s="39" t="n">
        <f aca="false">workers_and_wage_low!B68</f>
        <v>6403.80547939532</v>
      </c>
      <c r="BA80" s="40" t="n">
        <f aca="false">(AZ80-AZ79)/AZ79</f>
        <v>0.000437812604173648</v>
      </c>
      <c r="BB80" s="40"/>
      <c r="BC80" s="40"/>
      <c r="BD80" s="40"/>
      <c r="BE80" s="40"/>
      <c r="BF80" s="7" t="n">
        <f aca="false">BF79*(1+AY80)*(1+BA80)*(1-BE80)</f>
        <v>109.482718850292</v>
      </c>
      <c r="BG80" s="7"/>
      <c r="BH80" s="7"/>
      <c r="BI80" s="40" t="n">
        <f aca="false">T87/AG87</f>
        <v>0.016004149982063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133929165.437117</v>
      </c>
      <c r="E81" s="9"/>
      <c r="F81" s="67" t="n">
        <f aca="false">'Low pensions'!I81</f>
        <v>24343211.1678632</v>
      </c>
      <c r="G81" s="82" t="n">
        <f aca="false">'Low pensions'!K81</f>
        <v>2942868.01587803</v>
      </c>
      <c r="H81" s="82" t="n">
        <f aca="false">'Low pensions'!V81</f>
        <v>16190791.5369214</v>
      </c>
      <c r="I81" s="82" t="n">
        <f aca="false">'Low pensions'!M81</f>
        <v>91016.5365735474</v>
      </c>
      <c r="J81" s="82" t="n">
        <f aca="false">'Low pensions'!W81</f>
        <v>500746.13000788</v>
      </c>
      <c r="K81" s="9"/>
      <c r="L81" s="82" t="n">
        <f aca="false">'Low pensions'!N81</f>
        <v>3857057.57479044</v>
      </c>
      <c r="M81" s="67"/>
      <c r="N81" s="82" t="n">
        <f aca="false">'Low pensions'!L81</f>
        <v>1085276.67105122</v>
      </c>
      <c r="O81" s="9"/>
      <c r="P81" s="82" t="n">
        <f aca="false">'Low pensions'!X81</f>
        <v>25985162.127006</v>
      </c>
      <c r="Q81" s="67"/>
      <c r="R81" s="82" t="n">
        <f aca="false">'Low SIPA income'!G76</f>
        <v>25675394.5719303</v>
      </c>
      <c r="S81" s="67"/>
      <c r="T81" s="82" t="n">
        <f aca="false">'Low SIPA income'!J76</f>
        <v>98172096.4758714</v>
      </c>
      <c r="U81" s="9"/>
      <c r="V81" s="82" t="n">
        <f aca="false">'Low SIPA income'!F76</f>
        <v>116838.395618489</v>
      </c>
      <c r="W81" s="67"/>
      <c r="X81" s="82" t="n">
        <f aca="false">'Low SIPA income'!M76</f>
        <v>293464.36434948</v>
      </c>
      <c r="Y81" s="9"/>
      <c r="Z81" s="9" t="n">
        <f aca="false">R81+V81-N81-L81-F81</f>
        <v>-3493312.44615599</v>
      </c>
      <c r="AA81" s="9"/>
      <c r="AB81" s="9" t="n">
        <f aca="false">T81-P81-D81</f>
        <v>-61742231.0882521</v>
      </c>
      <c r="AC81" s="50"/>
      <c r="AD81" s="9"/>
      <c r="AE81" s="9"/>
      <c r="AF81" s="9"/>
      <c r="AG81" s="9" t="n">
        <f aca="false">BF81/100*$AG$57</f>
        <v>6171109632.19526</v>
      </c>
      <c r="AH81" s="40" t="n">
        <f aca="false">(AG81-AG80)/AG80</f>
        <v>0.00539642061760351</v>
      </c>
      <c r="AI81" s="40" t="n">
        <f aca="false">(AG81-AG77)/AG77</f>
        <v>0.012588433245396</v>
      </c>
      <c r="AJ81" s="40" t="n">
        <f aca="false">AB81/AG81</f>
        <v>-0.0100050452460182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13010303</v>
      </c>
      <c r="AX81" s="7"/>
      <c r="AY81" s="40" t="n">
        <f aca="false">(AW81-AW80)/AW80</f>
        <v>0.00452147672490697</v>
      </c>
      <c r="AZ81" s="39" t="n">
        <f aca="false">workers_and_wage_low!B69</f>
        <v>6409.383230219</v>
      </c>
      <c r="BA81" s="40" t="n">
        <f aca="false">(AZ81-AZ80)/AZ80</f>
        <v>0.000871005660871371</v>
      </c>
      <c r="BB81" s="40"/>
      <c r="BC81" s="40"/>
      <c r="BD81" s="40"/>
      <c r="BE81" s="40"/>
      <c r="BF81" s="7" t="n">
        <f aca="false">BF80*(1+AY81)*(1+BA81)*(1-BE81)</f>
        <v>110.073533651567</v>
      </c>
      <c r="BG81" s="7"/>
      <c r="BH81" s="7"/>
      <c r="BI81" s="40" t="n">
        <f aca="false">T88/AG88</f>
        <v>0.0139831186037106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134969191.773746</v>
      </c>
      <c r="E82" s="6"/>
      <c r="F82" s="8" t="n">
        <f aca="false">'Low pensions'!I82</f>
        <v>24532248.2655711</v>
      </c>
      <c r="G82" s="81" t="n">
        <f aca="false">'Low pensions'!K82</f>
        <v>3033320.72492035</v>
      </c>
      <c r="H82" s="81" t="n">
        <f aca="false">'Low pensions'!V82</f>
        <v>16688435.6542085</v>
      </c>
      <c r="I82" s="81" t="n">
        <f aca="false">'Low pensions'!M82</f>
        <v>93814.0430387747</v>
      </c>
      <c r="J82" s="81" t="n">
        <f aca="false">'Low pensions'!W82</f>
        <v>516137.185181712</v>
      </c>
      <c r="K82" s="6"/>
      <c r="L82" s="81" t="n">
        <f aca="false">'Low pensions'!N82</f>
        <v>4662703.45937305</v>
      </c>
      <c r="M82" s="8"/>
      <c r="N82" s="81" t="n">
        <f aca="false">'Low pensions'!L82</f>
        <v>1095259.71369677</v>
      </c>
      <c r="O82" s="6"/>
      <c r="P82" s="81" t="n">
        <f aca="false">'Low pensions'!X82</f>
        <v>30220586.2071467</v>
      </c>
      <c r="Q82" s="8"/>
      <c r="R82" s="81" t="n">
        <f aca="false">'Low SIPA income'!G77</f>
        <v>22285565.6921951</v>
      </c>
      <c r="S82" s="8"/>
      <c r="T82" s="81" t="n">
        <f aca="false">'Low SIPA income'!J77</f>
        <v>85210791.9519721</v>
      </c>
      <c r="U82" s="6"/>
      <c r="V82" s="81" t="n">
        <f aca="false">'Low SIPA income'!F77</f>
        <v>117362.63190076</v>
      </c>
      <c r="W82" s="8"/>
      <c r="X82" s="81" t="n">
        <f aca="false">'Low SIPA income'!M77</f>
        <v>294781.094749032</v>
      </c>
      <c r="Y82" s="6"/>
      <c r="Z82" s="6" t="n">
        <f aca="false">R82+V82-N82-L82-F82</f>
        <v>-7887283.11454506</v>
      </c>
      <c r="AA82" s="6"/>
      <c r="AB82" s="6" t="n">
        <f aca="false">T82-P82-D82</f>
        <v>-79978986.0289204</v>
      </c>
      <c r="AC82" s="50"/>
      <c r="AD82" s="6"/>
      <c r="AE82" s="6"/>
      <c r="AF82" s="6"/>
      <c r="AG82" s="6" t="n">
        <f aca="false">BF82/100*$AG$57</f>
        <v>6152035856.48288</v>
      </c>
      <c r="AH82" s="61" t="n">
        <f aca="false">(AG82-AG81)/AG81</f>
        <v>-0.0030908178349115</v>
      </c>
      <c r="AI82" s="61"/>
      <c r="AJ82" s="61" t="n">
        <f aca="false">AB82/AG82</f>
        <v>-0.0130004096033739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0.00403372851146749</v>
      </c>
      <c r="AV82" s="5"/>
      <c r="AW82" s="65" t="n">
        <f aca="false">workers_and_wage_low!C70</f>
        <v>12980553</v>
      </c>
      <c r="AX82" s="5"/>
      <c r="AY82" s="61" t="n">
        <f aca="false">(AW82-AW81)/AW81</f>
        <v>-0.00228664928095833</v>
      </c>
      <c r="AZ82" s="66" t="n">
        <f aca="false">workers_and_wage_low!B70</f>
        <v>6404.21719285938</v>
      </c>
      <c r="BA82" s="61" t="n">
        <f aca="false">(AZ82-AZ81)/AZ81</f>
        <v>-0.000806011619848656</v>
      </c>
      <c r="BB82" s="61"/>
      <c r="BC82" s="61"/>
      <c r="BD82" s="61"/>
      <c r="BE82" s="61"/>
      <c r="BF82" s="5" t="n">
        <f aca="false">BF81*(1+AY82)*(1+BA82)*(1-BE82)</f>
        <v>109.733316410605</v>
      </c>
      <c r="BG82" s="5"/>
      <c r="BH82" s="5"/>
      <c r="BI82" s="61" t="n">
        <f aca="false">T89/AG89</f>
        <v>0.0161154544473672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135612681.923116</v>
      </c>
      <c r="E83" s="9"/>
      <c r="F83" s="67" t="n">
        <f aca="false">'Low pensions'!I83</f>
        <v>24649210.2173568</v>
      </c>
      <c r="G83" s="82" t="n">
        <f aca="false">'Low pensions'!K83</f>
        <v>3114111.66132326</v>
      </c>
      <c r="H83" s="82" t="n">
        <f aca="false">'Low pensions'!V83</f>
        <v>17132923.5491173</v>
      </c>
      <c r="I83" s="82" t="n">
        <f aca="false">'Low pensions'!M83</f>
        <v>96312.7317935028</v>
      </c>
      <c r="J83" s="82" t="n">
        <f aca="false">'Low pensions'!W83</f>
        <v>529884.233477856</v>
      </c>
      <c r="K83" s="9"/>
      <c r="L83" s="82" t="n">
        <f aca="false">'Low pensions'!N83</f>
        <v>3882838.52857558</v>
      </c>
      <c r="M83" s="67"/>
      <c r="N83" s="82" t="n">
        <f aca="false">'Low pensions'!L83</f>
        <v>1101868.13865453</v>
      </c>
      <c r="O83" s="9"/>
      <c r="P83" s="82" t="n">
        <f aca="false">'Low pensions'!X83</f>
        <v>26210220.9782336</v>
      </c>
      <c r="Q83" s="67"/>
      <c r="R83" s="82" t="n">
        <f aca="false">'Low SIPA income'!G78</f>
        <v>25872740.7865856</v>
      </c>
      <c r="S83" s="67"/>
      <c r="T83" s="82" t="n">
        <f aca="false">'Low SIPA income'!J78</f>
        <v>98926666.8319378</v>
      </c>
      <c r="U83" s="9"/>
      <c r="V83" s="82" t="n">
        <f aca="false">'Low SIPA income'!F78</f>
        <v>121986.281153451</v>
      </c>
      <c r="W83" s="67"/>
      <c r="X83" s="82" t="n">
        <f aca="false">'Low SIPA income'!M78</f>
        <v>306394.368636723</v>
      </c>
      <c r="Y83" s="9"/>
      <c r="Z83" s="9" t="n">
        <f aca="false">R83+V83-N83-L83-F83</f>
        <v>-3639189.81684786</v>
      </c>
      <c r="AA83" s="9"/>
      <c r="AB83" s="9" t="n">
        <f aca="false">T83-P83-D83</f>
        <v>-62896236.0694118</v>
      </c>
      <c r="AC83" s="50"/>
      <c r="AD83" s="9"/>
      <c r="AE83" s="9"/>
      <c r="AF83" s="9"/>
      <c r="AG83" s="9" t="n">
        <f aca="false">BF83/100*$AG$57</f>
        <v>6202090704.42084</v>
      </c>
      <c r="AH83" s="40" t="n">
        <f aca="false">(AG83-AG82)/AG82</f>
        <v>0.00813630627416012</v>
      </c>
      <c r="AI83" s="40"/>
      <c r="AJ83" s="40" t="n">
        <f aca="false">AB83/AG83</f>
        <v>-0.0101411345088164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12999144</v>
      </c>
      <c r="AX83" s="7"/>
      <c r="AY83" s="40" t="n">
        <f aca="false">(AW83-AW82)/AW82</f>
        <v>0.00143221941314827</v>
      </c>
      <c r="AZ83" s="39" t="n">
        <f aca="false">workers_and_wage_low!B71</f>
        <v>6447.09021761875</v>
      </c>
      <c r="BA83" s="40" t="n">
        <f aca="false">(AZ83-AZ82)/AZ82</f>
        <v>0.00669449886977267</v>
      </c>
      <c r="BB83" s="40"/>
      <c r="BC83" s="40"/>
      <c r="BD83" s="40"/>
      <c r="BE83" s="40"/>
      <c r="BF83" s="7" t="n">
        <f aca="false">BF82*(1+AY83)*(1+BA83)*(1-BE83)</f>
        <v>110.626140281401</v>
      </c>
      <c r="BG83" s="7"/>
      <c r="BH83" s="7"/>
      <c r="BI83" s="40" t="n">
        <f aca="false">T90/AG90</f>
        <v>0.0140261188772341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135906099.497058</v>
      </c>
      <c r="E84" s="9"/>
      <c r="F84" s="67" t="n">
        <f aca="false">'Low pensions'!I84</f>
        <v>24702542.3346706</v>
      </c>
      <c r="G84" s="82" t="n">
        <f aca="false">'Low pensions'!K84</f>
        <v>3200841.21719424</v>
      </c>
      <c r="H84" s="82" t="n">
        <f aca="false">'Low pensions'!V84</f>
        <v>17610083.9761635</v>
      </c>
      <c r="I84" s="82" t="n">
        <f aca="false">'Low pensions'!M84</f>
        <v>98995.0891915746</v>
      </c>
      <c r="J84" s="82" t="n">
        <f aca="false">'Low pensions'!W84</f>
        <v>544641.772458666</v>
      </c>
      <c r="K84" s="9"/>
      <c r="L84" s="82" t="n">
        <f aca="false">'Low pensions'!N84</f>
        <v>3817503.67554416</v>
      </c>
      <c r="M84" s="67"/>
      <c r="N84" s="82" t="n">
        <f aca="false">'Low pensions'!L84</f>
        <v>1105077.11725049</v>
      </c>
      <c r="O84" s="9"/>
      <c r="P84" s="82" t="n">
        <f aca="false">'Low pensions'!X84</f>
        <v>25888852.968698</v>
      </c>
      <c r="Q84" s="67"/>
      <c r="R84" s="82" t="n">
        <f aca="false">'Low SIPA income'!G79</f>
        <v>22729342.4883885</v>
      </c>
      <c r="S84" s="67"/>
      <c r="T84" s="82" t="n">
        <f aca="false">'Low SIPA income'!J79</f>
        <v>86907610.995107</v>
      </c>
      <c r="U84" s="9"/>
      <c r="V84" s="82" t="n">
        <f aca="false">'Low SIPA income'!F79</f>
        <v>118965.376792654</v>
      </c>
      <c r="W84" s="67"/>
      <c r="X84" s="82" t="n">
        <f aca="false">'Low SIPA income'!M79</f>
        <v>298806.727833293</v>
      </c>
      <c r="Y84" s="9"/>
      <c r="Z84" s="9" t="n">
        <f aca="false">R84+V84-N84-L84-F84</f>
        <v>-6776815.2622841</v>
      </c>
      <c r="AA84" s="9"/>
      <c r="AB84" s="9" t="n">
        <f aca="false">T84-P84-D84</f>
        <v>-74887341.470649</v>
      </c>
      <c r="AC84" s="50"/>
      <c r="AD84" s="9"/>
      <c r="AE84" s="9"/>
      <c r="AF84" s="9"/>
      <c r="AG84" s="9" t="n">
        <f aca="false">BF84/100*$AG$57</f>
        <v>6248413247.88788</v>
      </c>
      <c r="AH84" s="40" t="n">
        <f aca="false">(AG84-AG83)/AG83</f>
        <v>0.00746885940155962</v>
      </c>
      <c r="AI84" s="40"/>
      <c r="AJ84" s="40" t="n">
        <f aca="false">AB84/AG84</f>
        <v>-0.0119850173955704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13058584</v>
      </c>
      <c r="AX84" s="7"/>
      <c r="AY84" s="40" t="n">
        <f aca="false">(AW84-AW83)/AW83</f>
        <v>0.00457260878100897</v>
      </c>
      <c r="AZ84" s="39" t="n">
        <f aca="false">workers_and_wage_low!B72</f>
        <v>6465.67761377145</v>
      </c>
      <c r="BA84" s="40" t="n">
        <f aca="false">(AZ84-AZ83)/AZ83</f>
        <v>0.00288306748087643</v>
      </c>
      <c r="BB84" s="40"/>
      <c r="BC84" s="40"/>
      <c r="BD84" s="40"/>
      <c r="BE84" s="40"/>
      <c r="BF84" s="7" t="n">
        <f aca="false">BF83*(1+AY84)*(1+BA84)*(1-BE84)</f>
        <v>111.4523913693</v>
      </c>
      <c r="BG84" s="7"/>
      <c r="BH84" s="7"/>
      <c r="BI84" s="40" t="n">
        <f aca="false">T91/AG91</f>
        <v>0.0161132487442011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135929605.056703</v>
      </c>
      <c r="E85" s="9"/>
      <c r="F85" s="67" t="n">
        <f aca="false">'Low pensions'!I85</f>
        <v>24706814.7483767</v>
      </c>
      <c r="G85" s="82" t="n">
        <f aca="false">'Low pensions'!K85</f>
        <v>3307622.95313449</v>
      </c>
      <c r="H85" s="82" t="n">
        <f aca="false">'Low pensions'!V85</f>
        <v>18197565.5816012</v>
      </c>
      <c r="I85" s="82" t="n">
        <f aca="false">'Low pensions'!M85</f>
        <v>102297.617107253</v>
      </c>
      <c r="J85" s="82" t="n">
        <f aca="false">'Low pensions'!W85</f>
        <v>562811.306647463</v>
      </c>
      <c r="K85" s="9"/>
      <c r="L85" s="82" t="n">
        <f aca="false">'Low pensions'!N85</f>
        <v>3796968.55483185</v>
      </c>
      <c r="M85" s="67"/>
      <c r="N85" s="82" t="n">
        <f aca="false">'Low pensions'!L85</f>
        <v>1105887.31087267</v>
      </c>
      <c r="O85" s="9"/>
      <c r="P85" s="82" t="n">
        <f aca="false">'Low pensions'!X85</f>
        <v>25786753.5759655</v>
      </c>
      <c r="Q85" s="67"/>
      <c r="R85" s="82" t="n">
        <f aca="false">'Low SIPA income'!G80</f>
        <v>26212908.7962643</v>
      </c>
      <c r="S85" s="67"/>
      <c r="T85" s="82" t="n">
        <f aca="false">'Low SIPA income'!J80</f>
        <v>100227328.699884</v>
      </c>
      <c r="U85" s="9"/>
      <c r="V85" s="82" t="n">
        <f aca="false">'Low SIPA income'!F80</f>
        <v>118546.848537114</v>
      </c>
      <c r="W85" s="67"/>
      <c r="X85" s="82" t="n">
        <f aca="false">'Low SIPA income'!M80</f>
        <v>297755.505520421</v>
      </c>
      <c r="Y85" s="9"/>
      <c r="Z85" s="9" t="n">
        <f aca="false">R85+V85-N85-L85-F85</f>
        <v>-3278214.9692798</v>
      </c>
      <c r="AA85" s="9"/>
      <c r="AB85" s="9" t="n">
        <f aca="false">T85-P85-D85</f>
        <v>-61489029.9327843</v>
      </c>
      <c r="AC85" s="50"/>
      <c r="AD85" s="9"/>
      <c r="AE85" s="9"/>
      <c r="AF85" s="9"/>
      <c r="AG85" s="9" t="n">
        <f aca="false">BF85/100*$AG$57</f>
        <v>6271036041.72844</v>
      </c>
      <c r="AH85" s="40" t="n">
        <f aca="false">(AG85-AG84)/AG84</f>
        <v>0.00362056620506172</v>
      </c>
      <c r="AI85" s="40" t="n">
        <f aca="false">(AG85-AG81)/AG81</f>
        <v>0.0161926161563964</v>
      </c>
      <c r="AJ85" s="40" t="n">
        <f aca="false">AB85/AG85</f>
        <v>-0.00980524263034478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13080038</v>
      </c>
      <c r="AX85" s="7"/>
      <c r="AY85" s="40" t="n">
        <f aca="false">(AW85-AW84)/AW84</f>
        <v>0.00164290400858163</v>
      </c>
      <c r="AZ85" s="39" t="n">
        <f aca="false">workers_and_wage_low!B73</f>
        <v>6478.44356672752</v>
      </c>
      <c r="BA85" s="40" t="n">
        <f aca="false">(AZ85-AZ84)/AZ84</f>
        <v>0.00197441841654504</v>
      </c>
      <c r="BB85" s="40"/>
      <c r="BC85" s="40"/>
      <c r="BD85" s="40"/>
      <c r="BE85" s="40"/>
      <c r="BF85" s="7" t="n">
        <f aca="false">BF84*(1+AY85)*(1+BA85)*(1-BE85)</f>
        <v>111.855912130965</v>
      </c>
      <c r="BG85" s="7"/>
      <c r="BH85" s="7"/>
      <c r="BI85" s="40" t="n">
        <f aca="false">T92/AG92</f>
        <v>0.014006495200861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136108325.912352</v>
      </c>
      <c r="E86" s="6"/>
      <c r="F86" s="8" t="n">
        <f aca="false">'Low pensions'!I86</f>
        <v>24739299.3794499</v>
      </c>
      <c r="G86" s="81" t="n">
        <f aca="false">'Low pensions'!K86</f>
        <v>3383445.80486554</v>
      </c>
      <c r="H86" s="81" t="n">
        <f aca="false">'Low pensions'!V86</f>
        <v>18614720.5404674</v>
      </c>
      <c r="I86" s="81" t="n">
        <f aca="false">'Low pensions'!M86</f>
        <v>104642.653758728</v>
      </c>
      <c r="J86" s="81" t="n">
        <f aca="false">'Low pensions'!W86</f>
        <v>575713.006406208</v>
      </c>
      <c r="K86" s="6"/>
      <c r="L86" s="81" t="n">
        <f aca="false">'Low pensions'!N86</f>
        <v>4638861.68821333</v>
      </c>
      <c r="M86" s="8"/>
      <c r="N86" s="81" t="n">
        <f aca="false">'Low pensions'!L86</f>
        <v>1109309.30368195</v>
      </c>
      <c r="O86" s="6"/>
      <c r="P86" s="81" t="n">
        <f aca="false">'Low pensions'!X86</f>
        <v>30174167.8420591</v>
      </c>
      <c r="Q86" s="8"/>
      <c r="R86" s="81" t="n">
        <f aca="false">'Low SIPA income'!G81</f>
        <v>22814166.4170175</v>
      </c>
      <c r="S86" s="8"/>
      <c r="T86" s="81" t="n">
        <f aca="false">'Low SIPA income'!J81</f>
        <v>87231942.6380539</v>
      </c>
      <c r="U86" s="6"/>
      <c r="V86" s="81" t="n">
        <f aca="false">'Low SIPA income'!F81</f>
        <v>119989.585130568</v>
      </c>
      <c r="W86" s="8"/>
      <c r="X86" s="81" t="n">
        <f aca="false">'Low SIPA income'!M81</f>
        <v>301379.243890676</v>
      </c>
      <c r="Y86" s="6"/>
      <c r="Z86" s="6" t="n">
        <f aca="false">R86+V86-N86-L86-F86</f>
        <v>-7553314.3691971</v>
      </c>
      <c r="AA86" s="6"/>
      <c r="AB86" s="6" t="n">
        <f aca="false">T86-P86-D86</f>
        <v>-79050551.116357</v>
      </c>
      <c r="AC86" s="50"/>
      <c r="AD86" s="6"/>
      <c r="AE86" s="6"/>
      <c r="AF86" s="6"/>
      <c r="AG86" s="6" t="n">
        <f aca="false">BF86/100*$AG$57</f>
        <v>6270381161.55044</v>
      </c>
      <c r="AH86" s="61" t="n">
        <f aca="false">(AG86-AG85)/AG85</f>
        <v>-0.000104429343675076</v>
      </c>
      <c r="AI86" s="61"/>
      <c r="AJ86" s="61" t="n">
        <f aca="false">AB86/AG86</f>
        <v>-0.0126069770050168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0.00378860327892092</v>
      </c>
      <c r="AV86" s="5"/>
      <c r="AW86" s="65" t="n">
        <f aca="false">workers_and_wage_low!C74</f>
        <v>13111482</v>
      </c>
      <c r="AX86" s="5"/>
      <c r="AY86" s="61" t="n">
        <f aca="false">(AW86-AW85)/AW85</f>
        <v>0.0024039685511617</v>
      </c>
      <c r="AZ86" s="66" t="n">
        <f aca="false">workers_and_wage_low!B74</f>
        <v>6462.23202456047</v>
      </c>
      <c r="BA86" s="61" t="n">
        <f aca="false">(AZ86-AZ85)/AZ85</f>
        <v>-0.00250238224661091</v>
      </c>
      <c r="BB86" s="61"/>
      <c r="BC86" s="61"/>
      <c r="BD86" s="61"/>
      <c r="BE86" s="61"/>
      <c r="BF86" s="5" t="n">
        <f aca="false">BF85*(1+AY86)*(1+BA86)*(1-BE86)</f>
        <v>111.844231091475</v>
      </c>
      <c r="BG86" s="5"/>
      <c r="BH86" s="5"/>
      <c r="BI86" s="61" t="n">
        <f aca="false">T93/AG93</f>
        <v>0.0160874741556759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136049535.618519</v>
      </c>
      <c r="E87" s="9"/>
      <c r="F87" s="67" t="n">
        <f aca="false">'Low pensions'!I87</f>
        <v>24728613.5476319</v>
      </c>
      <c r="G87" s="82" t="n">
        <f aca="false">'Low pensions'!K87</f>
        <v>3453027.98377899</v>
      </c>
      <c r="H87" s="82" t="n">
        <f aca="false">'Low pensions'!V87</f>
        <v>18997541.1587874</v>
      </c>
      <c r="I87" s="82" t="n">
        <f aca="false">'Low pensions'!M87</f>
        <v>106794.679910691</v>
      </c>
      <c r="J87" s="82" t="n">
        <f aca="false">'Low pensions'!W87</f>
        <v>587552.819343942</v>
      </c>
      <c r="K87" s="9"/>
      <c r="L87" s="82" t="n">
        <f aca="false">'Low pensions'!N87</f>
        <v>3839684.56544111</v>
      </c>
      <c r="M87" s="67"/>
      <c r="N87" s="82" t="n">
        <f aca="false">'Low pensions'!L87</f>
        <v>1109686.85537186</v>
      </c>
      <c r="O87" s="9"/>
      <c r="P87" s="82" t="n">
        <f aca="false">'Low pensions'!X87</f>
        <v>26029311.130868</v>
      </c>
      <c r="Q87" s="67"/>
      <c r="R87" s="82" t="n">
        <f aca="false">'Low SIPA income'!G82</f>
        <v>26415134.0264826</v>
      </c>
      <c r="S87" s="67"/>
      <c r="T87" s="82" t="n">
        <f aca="false">'Low SIPA income'!J82</f>
        <v>101000554.394828</v>
      </c>
      <c r="U87" s="9"/>
      <c r="V87" s="82" t="n">
        <f aca="false">'Low SIPA income'!F82</f>
        <v>117694.914615596</v>
      </c>
      <c r="W87" s="67"/>
      <c r="X87" s="82" t="n">
        <f aca="false">'Low SIPA income'!M82</f>
        <v>295615.693128935</v>
      </c>
      <c r="Y87" s="9"/>
      <c r="Z87" s="9" t="n">
        <f aca="false">R87+V87-N87-L87-F87</f>
        <v>-3145156.02734668</v>
      </c>
      <c r="AA87" s="9"/>
      <c r="AB87" s="9" t="n">
        <f aca="false">T87-P87-D87</f>
        <v>-61078292.3545593</v>
      </c>
      <c r="AC87" s="50"/>
      <c r="AD87" s="9"/>
      <c r="AE87" s="9"/>
      <c r="AF87" s="9"/>
      <c r="AG87" s="9" t="n">
        <f aca="false">BF87/100*$AG$57</f>
        <v>6310897767.64317</v>
      </c>
      <c r="AH87" s="40" t="n">
        <f aca="false">(AG87-AG86)/AG86</f>
        <v>0.00646158583487357</v>
      </c>
      <c r="AI87" s="40"/>
      <c r="AJ87" s="40" t="n">
        <f aca="false">AB87/AG87</f>
        <v>-0.00967822560329149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13100728</v>
      </c>
      <c r="AX87" s="7"/>
      <c r="AY87" s="40" t="n">
        <f aca="false">(AW87-AW86)/AW86</f>
        <v>-0.000820197137135222</v>
      </c>
      <c r="AZ87" s="39" t="n">
        <f aca="false">workers_and_wage_low!B75</f>
        <v>6509.32722302503</v>
      </c>
      <c r="BA87" s="40" t="n">
        <f aca="false">(AZ87-AZ86)/AZ86</f>
        <v>0.00728776037220069</v>
      </c>
      <c r="BB87" s="40"/>
      <c r="BC87" s="40"/>
      <c r="BD87" s="40"/>
      <c r="BE87" s="40"/>
      <c r="BF87" s="7" t="n">
        <f aca="false">BF86*(1+AY87)*(1+BA87)*(1-BE87)</f>
        <v>112.566922190808</v>
      </c>
      <c r="BG87" s="7"/>
      <c r="BH87" s="7"/>
      <c r="BI87" s="40" t="n">
        <f aca="false">T94/AG94</f>
        <v>0.0139858422032435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136279004.564994</v>
      </c>
      <c r="E88" s="9"/>
      <c r="F88" s="67" t="n">
        <f aca="false">'Low pensions'!I88</f>
        <v>24770322.2449292</v>
      </c>
      <c r="G88" s="82" t="n">
        <f aca="false">'Low pensions'!K88</f>
        <v>3498644.48969564</v>
      </c>
      <c r="H88" s="82" t="n">
        <f aca="false">'Low pensions'!V88</f>
        <v>19248509.7152956</v>
      </c>
      <c r="I88" s="82" t="n">
        <f aca="false">'Low pensions'!M88</f>
        <v>108205.499681308</v>
      </c>
      <c r="J88" s="82" t="n">
        <f aca="false">'Low pensions'!W88</f>
        <v>595314.733462748</v>
      </c>
      <c r="K88" s="9"/>
      <c r="L88" s="82" t="n">
        <f aca="false">'Low pensions'!N88</f>
        <v>3817206.67664823</v>
      </c>
      <c r="M88" s="67"/>
      <c r="N88" s="82" t="n">
        <f aca="false">'Low pensions'!L88</f>
        <v>1112467.64263674</v>
      </c>
      <c r="O88" s="9"/>
      <c r="P88" s="82" t="n">
        <f aca="false">'Low pensions'!X88</f>
        <v>25927972.3301329</v>
      </c>
      <c r="Q88" s="67"/>
      <c r="R88" s="82" t="n">
        <f aca="false">'Low SIPA income'!G83</f>
        <v>23174835.0271301</v>
      </c>
      <c r="S88" s="67"/>
      <c r="T88" s="82" t="n">
        <f aca="false">'Low SIPA income'!J83</f>
        <v>88610990.3285808</v>
      </c>
      <c r="U88" s="9"/>
      <c r="V88" s="82" t="n">
        <f aca="false">'Low SIPA income'!F83</f>
        <v>117569.503365626</v>
      </c>
      <c r="W88" s="67"/>
      <c r="X88" s="82" t="n">
        <f aca="false">'Low SIPA income'!M83</f>
        <v>295300.696226077</v>
      </c>
      <c r="Y88" s="9"/>
      <c r="Z88" s="9" t="n">
        <f aca="false">R88+V88-N88-L88-F88</f>
        <v>-6407592.03371852</v>
      </c>
      <c r="AA88" s="9"/>
      <c r="AB88" s="9" t="n">
        <f aca="false">T88-P88-D88</f>
        <v>-73595986.566546</v>
      </c>
      <c r="AC88" s="50"/>
      <c r="AD88" s="9"/>
      <c r="AE88" s="9"/>
      <c r="AF88" s="9"/>
      <c r="AG88" s="9" t="n">
        <f aca="false">BF88/100*$AG$57</f>
        <v>6336997692.70831</v>
      </c>
      <c r="AH88" s="40" t="n">
        <f aca="false">(AG88-AG87)/AG87</f>
        <v>0.00413569131145711</v>
      </c>
      <c r="AI88" s="40"/>
      <c r="AJ88" s="40" t="n">
        <f aca="false">AB88/AG88</f>
        <v>-0.0116136994418081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13107701</v>
      </c>
      <c r="AX88" s="7"/>
      <c r="AY88" s="40" t="n">
        <f aca="false">(AW88-AW87)/AW87</f>
        <v>0.000532260497279235</v>
      </c>
      <c r="AZ88" s="39" t="n">
        <f aca="false">workers_and_wage_low!B76</f>
        <v>6532.77065530711</v>
      </c>
      <c r="BA88" s="40" t="n">
        <f aca="false">(AZ88-AZ87)/AZ87</f>
        <v>0.00360151387061258</v>
      </c>
      <c r="BB88" s="40"/>
      <c r="BC88" s="40"/>
      <c r="BD88" s="40"/>
      <c r="BE88" s="40"/>
      <c r="BF88" s="7" t="n">
        <f aca="false">BF87*(1+AY88)*(1+BA88)*(1-BE88)</f>
        <v>113.03246423287</v>
      </c>
      <c r="BG88" s="7"/>
      <c r="BH88" s="7"/>
      <c r="BI88" s="40" t="n">
        <f aca="false">T95/AG95</f>
        <v>0.0161227474007088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136756284.514436</v>
      </c>
      <c r="E89" s="9"/>
      <c r="F89" s="67" t="n">
        <f aca="false">'Low pensions'!I89</f>
        <v>24857073.5254105</v>
      </c>
      <c r="G89" s="82" t="n">
        <f aca="false">'Low pensions'!K89</f>
        <v>3581946.30118082</v>
      </c>
      <c r="H89" s="82" t="n">
        <f aca="false">'Low pensions'!V89</f>
        <v>19706811.7040792</v>
      </c>
      <c r="I89" s="82" t="n">
        <f aca="false">'Low pensions'!M89</f>
        <v>110781.844366417</v>
      </c>
      <c r="J89" s="82" t="n">
        <f aca="false">'Low pensions'!W89</f>
        <v>609489.021775646</v>
      </c>
      <c r="K89" s="9"/>
      <c r="L89" s="82" t="n">
        <f aca="false">'Low pensions'!N89</f>
        <v>3866715.88480648</v>
      </c>
      <c r="M89" s="67"/>
      <c r="N89" s="82" t="n">
        <f aca="false">'Low pensions'!L89</f>
        <v>1117625.65050947</v>
      </c>
      <c r="O89" s="9"/>
      <c r="P89" s="82" t="n">
        <f aca="false">'Low pensions'!X89</f>
        <v>26213253.6840802</v>
      </c>
      <c r="Q89" s="67"/>
      <c r="R89" s="82" t="n">
        <f aca="false">'Low SIPA income'!G84</f>
        <v>26833353.6754226</v>
      </c>
      <c r="S89" s="67"/>
      <c r="T89" s="82" t="n">
        <f aca="false">'Low SIPA income'!J84</f>
        <v>102599653.470358</v>
      </c>
      <c r="U89" s="9"/>
      <c r="V89" s="82" t="n">
        <f aca="false">'Low SIPA income'!F84</f>
        <v>120179.521354658</v>
      </c>
      <c r="W89" s="67"/>
      <c r="X89" s="82" t="n">
        <f aca="false">'Low SIPA income'!M84</f>
        <v>301856.308925458</v>
      </c>
      <c r="Y89" s="9"/>
      <c r="Z89" s="9" t="n">
        <f aca="false">R89+V89-N89-L89-F89</f>
        <v>-2887881.86394916</v>
      </c>
      <c r="AA89" s="9"/>
      <c r="AB89" s="9" t="n">
        <f aca="false">T89-P89-D89</f>
        <v>-60369884.7281582</v>
      </c>
      <c r="AC89" s="50"/>
      <c r="AD89" s="9"/>
      <c r="AE89" s="9"/>
      <c r="AF89" s="9"/>
      <c r="AG89" s="9" t="n">
        <f aca="false">BF89/100*$AG$57</f>
        <v>6366538021.34138</v>
      </c>
      <c r="AH89" s="40" t="n">
        <f aca="false">(AG89-AG88)/AG88</f>
        <v>0.00466156531302809</v>
      </c>
      <c r="AI89" s="40" t="n">
        <f aca="false">(AG89-AG85)/AG85</f>
        <v>0.0152290592778372</v>
      </c>
      <c r="AJ89" s="40" t="n">
        <f aca="false">AB89/AG89</f>
        <v>-0.00948237244885546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13122379</v>
      </c>
      <c r="AX89" s="7"/>
      <c r="AY89" s="40" t="n">
        <f aca="false">(AW89-AW88)/AW88</f>
        <v>0.00111979972689337</v>
      </c>
      <c r="AZ89" s="39" t="n">
        <f aca="false">workers_and_wage_low!B77</f>
        <v>6555.88231716358</v>
      </c>
      <c r="BA89" s="40" t="n">
        <f aca="false">(AZ89-AZ88)/AZ88</f>
        <v>0.00353780395423677</v>
      </c>
      <c r="BB89" s="40"/>
      <c r="BC89" s="40"/>
      <c r="BD89" s="40"/>
      <c r="BE89" s="40"/>
      <c r="BF89" s="7" t="n">
        <f aca="false">BF88*(1+AY89)*(1+BA89)*(1-BE89)</f>
        <v>113.559372447384</v>
      </c>
      <c r="BG89" s="7"/>
      <c r="BH89" s="7"/>
      <c r="BI89" s="40" t="n">
        <f aca="false">T96/AG96</f>
        <v>0.0140425781038732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136854742.530345</v>
      </c>
      <c r="E90" s="6"/>
      <c r="F90" s="8" t="n">
        <f aca="false">'Low pensions'!I90</f>
        <v>24874969.4352716</v>
      </c>
      <c r="G90" s="81" t="n">
        <f aca="false">'Low pensions'!K90</f>
        <v>3693808.68309895</v>
      </c>
      <c r="H90" s="81" t="n">
        <f aca="false">'Low pensions'!V90</f>
        <v>20322245.5246543</v>
      </c>
      <c r="I90" s="81" t="n">
        <f aca="false">'Low pensions'!M90</f>
        <v>114241.505662854</v>
      </c>
      <c r="J90" s="81" t="n">
        <f aca="false">'Low pensions'!W90</f>
        <v>628523.057463531</v>
      </c>
      <c r="K90" s="6"/>
      <c r="L90" s="81" t="n">
        <f aca="false">'Low pensions'!N90</f>
        <v>4653598.53090222</v>
      </c>
      <c r="M90" s="8"/>
      <c r="N90" s="81" t="n">
        <f aca="false">'Low pensions'!L90</f>
        <v>1119906.43131118</v>
      </c>
      <c r="O90" s="6"/>
      <c r="P90" s="81" t="n">
        <f aca="false">'Low pensions'!X90</f>
        <v>30308939.6583856</v>
      </c>
      <c r="Q90" s="8"/>
      <c r="R90" s="81" t="n">
        <f aca="false">'Low SIPA income'!G85</f>
        <v>23381684.9366479</v>
      </c>
      <c r="S90" s="8"/>
      <c r="T90" s="81" t="n">
        <f aca="false">'Low SIPA income'!J85</f>
        <v>89401898.8856555</v>
      </c>
      <c r="U90" s="6"/>
      <c r="V90" s="81" t="n">
        <f aca="false">'Low SIPA income'!F85</f>
        <v>117233.447557696</v>
      </c>
      <c r="W90" s="8"/>
      <c r="X90" s="81" t="n">
        <f aca="false">'Low SIPA income'!M85</f>
        <v>294456.620924133</v>
      </c>
      <c r="Y90" s="6"/>
      <c r="Z90" s="6" t="n">
        <f aca="false">R90+V90-N90-L90-F90</f>
        <v>-7149556.01327938</v>
      </c>
      <c r="AA90" s="6"/>
      <c r="AB90" s="6" t="n">
        <f aca="false">T90-P90-D90</f>
        <v>-77761783.3030748</v>
      </c>
      <c r="AC90" s="50"/>
      <c r="AD90" s="6"/>
      <c r="AE90" s="6"/>
      <c r="AF90" s="6"/>
      <c r="AG90" s="6" t="n">
        <f aca="false">BF90/100*$AG$57</f>
        <v>6373958446.25021</v>
      </c>
      <c r="AH90" s="61" t="n">
        <f aca="false">(AG90-AG89)/AG89</f>
        <v>0.00116553531667594</v>
      </c>
      <c r="AI90" s="61"/>
      <c r="AJ90" s="61" t="n">
        <f aca="false">AB90/AG90</f>
        <v>-0.0121999200275336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0.00108470221363112</v>
      </c>
      <c r="AV90" s="5"/>
      <c r="AW90" s="65" t="n">
        <f aca="false">workers_and_wage_low!C78</f>
        <v>13129897</v>
      </c>
      <c r="AX90" s="5"/>
      <c r="AY90" s="61" t="n">
        <f aca="false">(AW90-AW89)/AW89</f>
        <v>0.000572914408279169</v>
      </c>
      <c r="AZ90" s="66" t="n">
        <f aca="false">workers_and_wage_low!B78</f>
        <v>6559.76524551209</v>
      </c>
      <c r="BA90" s="61" t="n">
        <f aca="false">(AZ90-AZ89)/AZ89</f>
        <v>0.0005922815817403</v>
      </c>
      <c r="BB90" s="61"/>
      <c r="BC90" s="61"/>
      <c r="BD90" s="61"/>
      <c r="BE90" s="61"/>
      <c r="BF90" s="5" t="n">
        <f aca="false">BF89*(1+AY90)*(1+BA90)*(1-BE90)</f>
        <v>113.691729906511</v>
      </c>
      <c r="BG90" s="5"/>
      <c r="BH90" s="5"/>
      <c r="BI90" s="61" t="n">
        <f aca="false">T97/AG97</f>
        <v>0.016123305894026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136872794.058286</v>
      </c>
      <c r="E91" s="9"/>
      <c r="F91" s="67" t="n">
        <f aca="false">'Low pensions'!I91</f>
        <v>24878250.5141548</v>
      </c>
      <c r="G91" s="82" t="n">
        <f aca="false">'Low pensions'!K91</f>
        <v>3706133.85802706</v>
      </c>
      <c r="H91" s="82" t="n">
        <f aca="false">'Low pensions'!V91</f>
        <v>20390055.0005942</v>
      </c>
      <c r="I91" s="82" t="n">
        <f aca="false">'Low pensions'!M91</f>
        <v>114622.696640012</v>
      </c>
      <c r="J91" s="82" t="n">
        <f aca="false">'Low pensions'!W91</f>
        <v>630620.257750336</v>
      </c>
      <c r="K91" s="9"/>
      <c r="L91" s="82" t="n">
        <f aca="false">'Low pensions'!N91</f>
        <v>3816346.81296173</v>
      </c>
      <c r="M91" s="67"/>
      <c r="N91" s="82" t="n">
        <f aca="false">'Low pensions'!L91</f>
        <v>1119525.57148501</v>
      </c>
      <c r="O91" s="9"/>
      <c r="P91" s="82" t="n">
        <f aca="false">'Low pensions'!X91</f>
        <v>25962341.1354735</v>
      </c>
      <c r="Q91" s="67"/>
      <c r="R91" s="82" t="n">
        <f aca="false">'Low SIPA income'!G86</f>
        <v>26795883.7842303</v>
      </c>
      <c r="S91" s="67"/>
      <c r="T91" s="82" t="n">
        <f aca="false">'Low SIPA income'!J86</f>
        <v>102456384.093805</v>
      </c>
      <c r="U91" s="9"/>
      <c r="V91" s="82" t="n">
        <f aca="false">'Low SIPA income'!F86</f>
        <v>116865.620419535</v>
      </c>
      <c r="W91" s="67"/>
      <c r="X91" s="82" t="n">
        <f aca="false">'Low SIPA income'!M86</f>
        <v>293532.74520058</v>
      </c>
      <c r="Y91" s="9"/>
      <c r="Z91" s="9" t="n">
        <f aca="false">R91+V91-N91-L91-F91</f>
        <v>-2901373.49395173</v>
      </c>
      <c r="AA91" s="9"/>
      <c r="AB91" s="9" t="n">
        <f aca="false">T91-P91-D91</f>
        <v>-60378751.099954</v>
      </c>
      <c r="AC91" s="50"/>
      <c r="AD91" s="9"/>
      <c r="AE91" s="9"/>
      <c r="AF91" s="9"/>
      <c r="AG91" s="9" t="n">
        <f aca="false">BF91/100*$AG$57</f>
        <v>6358518118.86645</v>
      </c>
      <c r="AH91" s="40" t="n">
        <f aca="false">(AG91-AG90)/AG90</f>
        <v>-0.00242240791400966</v>
      </c>
      <c r="AI91" s="40"/>
      <c r="AJ91" s="40" t="n">
        <f aca="false">AB91/AG91</f>
        <v>-0.00949572682993595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13109519</v>
      </c>
      <c r="AX91" s="7"/>
      <c r="AY91" s="40" t="n">
        <f aca="false">(AW91-AW90)/AW90</f>
        <v>-0.00155203045385657</v>
      </c>
      <c r="AZ91" s="39" t="n">
        <f aca="false">workers_and_wage_low!B79</f>
        <v>6554.04689865002</v>
      </c>
      <c r="BA91" s="40" t="n">
        <f aca="false">(AZ91-AZ90)/AZ90</f>
        <v>-0.000871730412301389</v>
      </c>
      <c r="BB91" s="40"/>
      <c r="BC91" s="40"/>
      <c r="BD91" s="40"/>
      <c r="BE91" s="40"/>
      <c r="BF91" s="7" t="n">
        <f aca="false">BF90*(1+AY91)*(1+BA91)*(1-BE91)</f>
        <v>113.416322160228</v>
      </c>
      <c r="BG91" s="7"/>
      <c r="BH91" s="7"/>
      <c r="BI91" s="40" t="n">
        <f aca="false">T98/AG98</f>
        <v>0.0140344748700083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137074145.870233</v>
      </c>
      <c r="E92" s="9"/>
      <c r="F92" s="67" t="n">
        <f aca="false">'Low pensions'!I92</f>
        <v>24914848.5894229</v>
      </c>
      <c r="G92" s="82" t="n">
        <f aca="false">'Low pensions'!K92</f>
        <v>3754880.59517207</v>
      </c>
      <c r="H92" s="82" t="n">
        <f aca="false">'Low pensions'!V92</f>
        <v>20658245.1657533</v>
      </c>
      <c r="I92" s="82" t="n">
        <f aca="false">'Low pensions'!M92</f>
        <v>116130.327685734</v>
      </c>
      <c r="J92" s="82" t="n">
        <f aca="false">'Low pensions'!W92</f>
        <v>638914.798940826</v>
      </c>
      <c r="K92" s="9"/>
      <c r="L92" s="82" t="n">
        <f aca="false">'Low pensions'!N92</f>
        <v>3748597.0697724</v>
      </c>
      <c r="M92" s="67"/>
      <c r="N92" s="82" t="n">
        <f aca="false">'Low pensions'!L92</f>
        <v>1121810.8248634</v>
      </c>
      <c r="O92" s="9"/>
      <c r="P92" s="82" t="n">
        <f aca="false">'Low pensions'!X92</f>
        <v>25623360.1858244</v>
      </c>
      <c r="Q92" s="67"/>
      <c r="R92" s="82" t="n">
        <f aca="false">'Low SIPA income'!G87</f>
        <v>23326129.0359207</v>
      </c>
      <c r="S92" s="67"/>
      <c r="T92" s="82" t="n">
        <f aca="false">'Low SIPA income'!J87</f>
        <v>89189476.0841007</v>
      </c>
      <c r="U92" s="9"/>
      <c r="V92" s="82" t="n">
        <f aca="false">'Low SIPA income'!F87</f>
        <v>122011.671260234</v>
      </c>
      <c r="W92" s="67"/>
      <c r="X92" s="82" t="n">
        <f aca="false">'Low SIPA income'!M87</f>
        <v>306458.141264791</v>
      </c>
      <c r="Y92" s="9"/>
      <c r="Z92" s="9" t="n">
        <f aca="false">R92+V92-N92-L92-F92</f>
        <v>-6337115.77687778</v>
      </c>
      <c r="AA92" s="9"/>
      <c r="AB92" s="9" t="n">
        <f aca="false">T92-P92-D92</f>
        <v>-73508029.9719563</v>
      </c>
      <c r="AC92" s="50"/>
      <c r="AD92" s="9"/>
      <c r="AE92" s="9"/>
      <c r="AF92" s="9"/>
      <c r="AG92" s="9" t="n">
        <f aca="false">BF92/100*$AG$57</f>
        <v>6367722603.34035</v>
      </c>
      <c r="AH92" s="40" t="n">
        <f aca="false">(AG92-AG91)/AG91</f>
        <v>0.001447583273623</v>
      </c>
      <c r="AI92" s="40"/>
      <c r="AJ92" s="40" t="n">
        <f aca="false">AB92/AG92</f>
        <v>-0.0115438492771962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13182390</v>
      </c>
      <c r="AX92" s="7"/>
      <c r="AY92" s="40" t="n">
        <f aca="false">(AW92-AW91)/AW91</f>
        <v>0.00555863262412603</v>
      </c>
      <c r="AZ92" s="39" t="n">
        <f aca="false">workers_and_wage_low!B80</f>
        <v>6527.25183233394</v>
      </c>
      <c r="BA92" s="40" t="n">
        <f aca="false">(AZ92-AZ91)/AZ91</f>
        <v>-0.00408832386011723</v>
      </c>
      <c r="BB92" s="40"/>
      <c r="BC92" s="40"/>
      <c r="BD92" s="40"/>
      <c r="BE92" s="40"/>
      <c r="BF92" s="7" t="n">
        <f aca="false">BF91*(1+AY92)*(1+BA92)*(1-BE92)</f>
        <v>113.580501731143</v>
      </c>
      <c r="BG92" s="7"/>
      <c r="BH92" s="7"/>
      <c r="BI92" s="40" t="n">
        <f aca="false">T99/AG99</f>
        <v>0.0161905337919039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137177355.705719</v>
      </c>
      <c r="E93" s="9"/>
      <c r="F93" s="67" t="n">
        <f aca="false">'Low pensions'!I93</f>
        <v>24933608.1987405</v>
      </c>
      <c r="G93" s="82" t="n">
        <f aca="false">'Low pensions'!K93</f>
        <v>3833117.87509558</v>
      </c>
      <c r="H93" s="82" t="n">
        <f aca="false">'Low pensions'!V93</f>
        <v>21088683.596163</v>
      </c>
      <c r="I93" s="82" t="n">
        <f aca="false">'Low pensions'!M93</f>
        <v>118550.03737409</v>
      </c>
      <c r="J93" s="82" t="n">
        <f aca="false">'Low pensions'!W93</f>
        <v>652227.327716381</v>
      </c>
      <c r="K93" s="9"/>
      <c r="L93" s="82" t="n">
        <f aca="false">'Low pensions'!N93</f>
        <v>3795382.66439909</v>
      </c>
      <c r="M93" s="67"/>
      <c r="N93" s="82" t="n">
        <f aca="false">'Low pensions'!L93</f>
        <v>1122612.67071371</v>
      </c>
      <c r="O93" s="9"/>
      <c r="P93" s="82" t="n">
        <f aca="false">'Low pensions'!X93</f>
        <v>25870542.3780373</v>
      </c>
      <c r="Q93" s="67"/>
      <c r="R93" s="82" t="n">
        <f aca="false">'Low SIPA income'!G88</f>
        <v>26902883.3912829</v>
      </c>
      <c r="S93" s="67"/>
      <c r="T93" s="82" t="n">
        <f aca="false">'Low SIPA income'!J88</f>
        <v>102865506.365209</v>
      </c>
      <c r="U93" s="9"/>
      <c r="V93" s="82" t="n">
        <f aca="false">'Low SIPA income'!F88</f>
        <v>121801.40052756</v>
      </c>
      <c r="W93" s="67"/>
      <c r="X93" s="82" t="n">
        <f aca="false">'Low SIPA income'!M88</f>
        <v>305930.001807047</v>
      </c>
      <c r="Y93" s="9"/>
      <c r="Z93" s="9" t="n">
        <f aca="false">R93+V93-N93-L93-F93</f>
        <v>-2826918.74204283</v>
      </c>
      <c r="AA93" s="9"/>
      <c r="AB93" s="9" t="n">
        <f aca="false">T93-P93-D93</f>
        <v>-60182391.7185472</v>
      </c>
      <c r="AC93" s="50"/>
      <c r="AD93" s="9"/>
      <c r="AE93" s="9"/>
      <c r="AF93" s="9"/>
      <c r="AG93" s="9" t="n">
        <f aca="false">BF93/100*$AG$57</f>
        <v>6394136541.87077</v>
      </c>
      <c r="AH93" s="40" t="n">
        <f aca="false">(AG93-AG92)/AG92</f>
        <v>0.0041480981782352</v>
      </c>
      <c r="AI93" s="40" t="n">
        <f aca="false">(AG93-AG89)/AG89</f>
        <v>0.00433493374843248</v>
      </c>
      <c r="AJ93" s="40" t="n">
        <f aca="false">AB93/AG93</f>
        <v>-0.00941212176569181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13213582</v>
      </c>
      <c r="AX93" s="7"/>
      <c r="AY93" s="40" t="n">
        <f aca="false">(AW93-AW92)/AW92</f>
        <v>0.0023661870116117</v>
      </c>
      <c r="AZ93" s="39" t="n">
        <f aca="false">workers_and_wage_low!B81</f>
        <v>6538.85535914691</v>
      </c>
      <c r="BA93" s="40" t="n">
        <f aca="false">(AZ93-AZ92)/AZ92</f>
        <v>0.00177770478465234</v>
      </c>
      <c r="BB93" s="40"/>
      <c r="BC93" s="40"/>
      <c r="BD93" s="40"/>
      <c r="BE93" s="40"/>
      <c r="BF93" s="7" t="n">
        <f aca="false">BF92*(1+AY93)*(1+BA93)*(1-BE93)</f>
        <v>114.051644803457</v>
      </c>
      <c r="BG93" s="7"/>
      <c r="BH93" s="7"/>
      <c r="BI93" s="40" t="n">
        <f aca="false">T100/AG100</f>
        <v>0.0140647823319676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137398931.98114</v>
      </c>
      <c r="E94" s="6"/>
      <c r="F94" s="8" t="n">
        <f aca="false">'Low pensions'!I94</f>
        <v>24973882.3096466</v>
      </c>
      <c r="G94" s="81" t="n">
        <f aca="false">'Low pensions'!K94</f>
        <v>3940430.12829523</v>
      </c>
      <c r="H94" s="81" t="n">
        <f aca="false">'Low pensions'!V94</f>
        <v>21679083.951034</v>
      </c>
      <c r="I94" s="81" t="n">
        <f aca="false">'Low pensions'!M94</f>
        <v>121868.97304006</v>
      </c>
      <c r="J94" s="81" t="n">
        <f aca="false">'Low pensions'!W94</f>
        <v>670487.132506212</v>
      </c>
      <c r="K94" s="6"/>
      <c r="L94" s="81" t="n">
        <f aca="false">'Low pensions'!N94</f>
        <v>4539271.29613541</v>
      </c>
      <c r="M94" s="8"/>
      <c r="N94" s="81" t="n">
        <f aca="false">'Low pensions'!L94</f>
        <v>1124728.63975208</v>
      </c>
      <c r="O94" s="6"/>
      <c r="P94" s="81" t="n">
        <f aca="false">'Low pensions'!X94</f>
        <v>29742225.4617522</v>
      </c>
      <c r="Q94" s="8"/>
      <c r="R94" s="81" t="n">
        <f aca="false">'Low SIPA income'!G89</f>
        <v>23452993.9518587</v>
      </c>
      <c r="S94" s="8"/>
      <c r="T94" s="81" t="n">
        <f aca="false">'Low SIPA income'!J89</f>
        <v>89674555.0857875</v>
      </c>
      <c r="U94" s="6"/>
      <c r="V94" s="81" t="n">
        <f aca="false">'Low SIPA income'!F89</f>
        <v>121704.533174449</v>
      </c>
      <c r="W94" s="8"/>
      <c r="X94" s="81" t="n">
        <f aca="false">'Low SIPA income'!M89</f>
        <v>305686.698943666</v>
      </c>
      <c r="Y94" s="6"/>
      <c r="Z94" s="6" t="n">
        <f aca="false">R94+V94-N94-L94-F94</f>
        <v>-7063183.76050103</v>
      </c>
      <c r="AA94" s="6"/>
      <c r="AB94" s="6" t="n">
        <f aca="false">T94-P94-D94</f>
        <v>-77466602.357105</v>
      </c>
      <c r="AC94" s="50"/>
      <c r="AD94" s="6"/>
      <c r="AE94" s="6"/>
      <c r="AF94" s="6"/>
      <c r="AG94" s="6" t="n">
        <f aca="false">BF94/100*$AG$57</f>
        <v>6411809441.47866</v>
      </c>
      <c r="AH94" s="61" t="n">
        <f aca="false">(AG94-AG93)/AG93</f>
        <v>0.00276392277396102</v>
      </c>
      <c r="AI94" s="61"/>
      <c r="AJ94" s="61" t="n">
        <f aca="false">AB94/AG94</f>
        <v>-0.0120818628601102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0.0028747139618013</v>
      </c>
      <c r="AV94" s="5"/>
      <c r="AW94" s="65" t="n">
        <f aca="false">workers_and_wage_low!C82</f>
        <v>13204625</v>
      </c>
      <c r="AX94" s="5"/>
      <c r="AY94" s="61" t="n">
        <f aca="false">(AW94-AW93)/AW93</f>
        <v>-0.00067786312598658</v>
      </c>
      <c r="AZ94" s="66" t="n">
        <f aca="false">workers_and_wage_low!B82</f>
        <v>6561.37596521229</v>
      </c>
      <c r="BA94" s="61" t="n">
        <f aca="false">(AZ94-AZ93)/AZ93</f>
        <v>0.0034441205422715</v>
      </c>
      <c r="BB94" s="61"/>
      <c r="BC94" s="61"/>
      <c r="BD94" s="61"/>
      <c r="BE94" s="61"/>
      <c r="BF94" s="5" t="n">
        <f aca="false">BF93*(1+AY94)*(1+BA94)*(1-BE94)</f>
        <v>114.366874741937</v>
      </c>
      <c r="BG94" s="5"/>
      <c r="BH94" s="5"/>
      <c r="BI94" s="61" t="n">
        <f aca="false">T101/AG101</f>
        <v>0.0161005274894494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138300375.032356</v>
      </c>
      <c r="E95" s="9"/>
      <c r="F95" s="67" t="n">
        <f aca="false">'Low pensions'!I95</f>
        <v>25137730.2547893</v>
      </c>
      <c r="G95" s="82" t="n">
        <f aca="false">'Low pensions'!K95</f>
        <v>4042820.62897995</v>
      </c>
      <c r="H95" s="82" t="n">
        <f aca="false">'Low pensions'!V95</f>
        <v>22242406.2757196</v>
      </c>
      <c r="I95" s="82" t="n">
        <f aca="false">'Low pensions'!M95</f>
        <v>125035.689556082</v>
      </c>
      <c r="J95" s="82" t="n">
        <f aca="false">'Low pensions'!W95</f>
        <v>687909.472444941</v>
      </c>
      <c r="K95" s="9"/>
      <c r="L95" s="82" t="n">
        <f aca="false">'Low pensions'!N95</f>
        <v>3766524.71765131</v>
      </c>
      <c r="M95" s="67"/>
      <c r="N95" s="82" t="n">
        <f aca="false">'Low pensions'!L95</f>
        <v>1132940.21005984</v>
      </c>
      <c r="O95" s="9"/>
      <c r="P95" s="82" t="n">
        <f aca="false">'Low pensions'!X95</f>
        <v>25777617.4295439</v>
      </c>
      <c r="Q95" s="67"/>
      <c r="R95" s="82" t="n">
        <f aca="false">'Low SIPA income'!G90</f>
        <v>27081791.823478</v>
      </c>
      <c r="S95" s="67"/>
      <c r="T95" s="82" t="n">
        <f aca="false">'Low SIPA income'!J90</f>
        <v>103549578.262004</v>
      </c>
      <c r="U95" s="9"/>
      <c r="V95" s="82" t="n">
        <f aca="false">'Low SIPA income'!F90</f>
        <v>118593.422900914</v>
      </c>
      <c r="W95" s="67"/>
      <c r="X95" s="82" t="n">
        <f aca="false">'Low SIPA income'!M90</f>
        <v>297872.486894526</v>
      </c>
      <c r="Y95" s="9"/>
      <c r="Z95" s="9" t="n">
        <f aca="false">R95+V95-N95-L95-F95</f>
        <v>-2836809.93612157</v>
      </c>
      <c r="AA95" s="9"/>
      <c r="AB95" s="9" t="n">
        <f aca="false">T95-P95-D95</f>
        <v>-60528414.1998953</v>
      </c>
      <c r="AC95" s="50"/>
      <c r="AD95" s="9"/>
      <c r="AE95" s="9"/>
      <c r="AF95" s="9"/>
      <c r="AG95" s="9" t="n">
        <f aca="false">BF95/100*$AG$57</f>
        <v>6422576480.82062</v>
      </c>
      <c r="AH95" s="40" t="n">
        <f aca="false">(AG95-AG94)/AG94</f>
        <v>0.0016792513003119</v>
      </c>
      <c r="AI95" s="40"/>
      <c r="AJ95" s="40" t="n">
        <f aca="false">AB95/AG95</f>
        <v>-0.00942431972287881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13263394</v>
      </c>
      <c r="AX95" s="7"/>
      <c r="AY95" s="40" t="n">
        <f aca="false">(AW95-AW94)/AW94</f>
        <v>0.00445063756070316</v>
      </c>
      <c r="AZ95" s="39" t="n">
        <f aca="false">workers_and_wage_low!B83</f>
        <v>6543.27243028555</v>
      </c>
      <c r="BA95" s="40" t="n">
        <f aca="false">(AZ95-AZ94)/AZ94</f>
        <v>-0.00275910647747096</v>
      </c>
      <c r="BB95" s="40"/>
      <c r="BC95" s="40"/>
      <c r="BD95" s="40"/>
      <c r="BE95" s="40"/>
      <c r="BF95" s="7" t="n">
        <f aca="false">BF94*(1+AY95)*(1+BA95)*(1-BE95)</f>
        <v>114.55892546506</v>
      </c>
      <c r="BG95" s="7"/>
      <c r="BH95" s="7"/>
      <c r="BI95" s="40" t="n">
        <f aca="false">T102/AG102</f>
        <v>0.0140366843407179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138797853.510669</v>
      </c>
      <c r="E96" s="9"/>
      <c r="F96" s="67" t="n">
        <f aca="false">'Low pensions'!I96</f>
        <v>25228152.8569874</v>
      </c>
      <c r="G96" s="82" t="n">
        <f aca="false">'Low pensions'!K96</f>
        <v>4085394.18816782</v>
      </c>
      <c r="H96" s="82" t="n">
        <f aca="false">'Low pensions'!V96</f>
        <v>22476633.4371405</v>
      </c>
      <c r="I96" s="82" t="n">
        <f aca="false">'Low pensions'!M96</f>
        <v>126352.397572201</v>
      </c>
      <c r="J96" s="82" t="n">
        <f aca="false">'Low pensions'!W96</f>
        <v>695153.611457958</v>
      </c>
      <c r="K96" s="9"/>
      <c r="L96" s="82" t="n">
        <f aca="false">'Low pensions'!N96</f>
        <v>3775564.01054809</v>
      </c>
      <c r="M96" s="67"/>
      <c r="N96" s="82" t="n">
        <f aca="false">'Low pensions'!L96</f>
        <v>1137142.65582215</v>
      </c>
      <c r="O96" s="9"/>
      <c r="P96" s="82" t="n">
        <f aca="false">'Low pensions'!X96</f>
        <v>25847642.9800185</v>
      </c>
      <c r="Q96" s="67"/>
      <c r="R96" s="82" t="n">
        <f aca="false">'Low SIPA income'!G91</f>
        <v>23623980.7794779</v>
      </c>
      <c r="S96" s="67"/>
      <c r="T96" s="82" t="n">
        <f aca="false">'Low SIPA income'!J91</f>
        <v>90328338.0409085</v>
      </c>
      <c r="U96" s="9"/>
      <c r="V96" s="82" t="n">
        <f aca="false">'Low SIPA income'!F91</f>
        <v>121303.89602513</v>
      </c>
      <c r="W96" s="67"/>
      <c r="X96" s="82" t="n">
        <f aca="false">'Low SIPA income'!M91</f>
        <v>304680.413931471</v>
      </c>
      <c r="Y96" s="9"/>
      <c r="Z96" s="9" t="n">
        <f aca="false">R96+V96-N96-L96-F96</f>
        <v>-6395574.8478546</v>
      </c>
      <c r="AA96" s="9"/>
      <c r="AB96" s="9" t="n">
        <f aca="false">T96-P96-D96</f>
        <v>-74317158.4497787</v>
      </c>
      <c r="AC96" s="50"/>
      <c r="AD96" s="9"/>
      <c r="AE96" s="9"/>
      <c r="AF96" s="9"/>
      <c r="AG96" s="9" t="n">
        <f aca="false">BF96/100*$AG$57</f>
        <v>6432461145.86284</v>
      </c>
      <c r="AH96" s="40" t="n">
        <f aca="false">(AG96-AG95)/AG95</f>
        <v>0.0015390497990554</v>
      </c>
      <c r="AI96" s="40"/>
      <c r="AJ96" s="40" t="n">
        <f aca="false">AB96/AG96</f>
        <v>-0.0115534562533001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13237395</v>
      </c>
      <c r="AX96" s="7"/>
      <c r="AY96" s="40" t="n">
        <f aca="false">(AW96-AW95)/AW95</f>
        <v>-0.00196020716869302</v>
      </c>
      <c r="AZ96" s="39" t="n">
        <f aca="false">workers_and_wage_low!B84</f>
        <v>6566.21399214308</v>
      </c>
      <c r="BA96" s="40" t="n">
        <f aca="false">(AZ96-AZ95)/AZ95</f>
        <v>0.00350612970833188</v>
      </c>
      <c r="BB96" s="40"/>
      <c r="BC96" s="40"/>
      <c r="BD96" s="40"/>
      <c r="BE96" s="40"/>
      <c r="BF96" s="7" t="n">
        <f aca="false">BF95*(1+AY96)*(1+BA96)*(1-BE96)</f>
        <v>114.735237356277</v>
      </c>
      <c r="BG96" s="7"/>
      <c r="BH96" s="7"/>
      <c r="BI96" s="40" t="n">
        <f aca="false">T103/AG103</f>
        <v>0.0161405324968806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139234258.136295</v>
      </c>
      <c r="E97" s="9"/>
      <c r="F97" s="67" t="n">
        <f aca="false">'Low pensions'!I97</f>
        <v>25307474.5635146</v>
      </c>
      <c r="G97" s="82" t="n">
        <f aca="false">'Low pensions'!K97</f>
        <v>4170569.11590169</v>
      </c>
      <c r="H97" s="82" t="n">
        <f aca="false">'Low pensions'!V97</f>
        <v>22945240.7588658</v>
      </c>
      <c r="I97" s="82" t="n">
        <f aca="false">'Low pensions'!M97</f>
        <v>128986.673687681</v>
      </c>
      <c r="J97" s="82" t="n">
        <f aca="false">'Low pensions'!W97</f>
        <v>709646.621408219</v>
      </c>
      <c r="K97" s="9"/>
      <c r="L97" s="82" t="n">
        <f aca="false">'Low pensions'!N97</f>
        <v>3768556.16669151</v>
      </c>
      <c r="M97" s="67"/>
      <c r="N97" s="82" t="n">
        <f aca="false">'Low pensions'!L97</f>
        <v>1142734.66374201</v>
      </c>
      <c r="O97" s="9"/>
      <c r="P97" s="82" t="n">
        <f aca="false">'Low pensions'!X97</f>
        <v>25842044.8225988</v>
      </c>
      <c r="Q97" s="67"/>
      <c r="R97" s="82" t="n">
        <f aca="false">'Low SIPA income'!G92</f>
        <v>27274047.0054352</v>
      </c>
      <c r="S97" s="67"/>
      <c r="T97" s="82" t="n">
        <f aca="false">'Low SIPA income'!J92</f>
        <v>104284682.613302</v>
      </c>
      <c r="U97" s="9"/>
      <c r="V97" s="82" t="n">
        <f aca="false">'Low SIPA income'!F92</f>
        <v>118085.338330983</v>
      </c>
      <c r="W97" s="67"/>
      <c r="X97" s="82" t="n">
        <f aca="false">'Low SIPA income'!M92</f>
        <v>296596.324939706</v>
      </c>
      <c r="Y97" s="9"/>
      <c r="Z97" s="9" t="n">
        <f aca="false">R97+V97-N97-L97-F97</f>
        <v>-2826633.05018193</v>
      </c>
      <c r="AA97" s="9"/>
      <c r="AB97" s="9" t="n">
        <f aca="false">T97-P97-D97</f>
        <v>-60791620.3455921</v>
      </c>
      <c r="AC97" s="50"/>
      <c r="AD97" s="9"/>
      <c r="AE97" s="9"/>
      <c r="AF97" s="9"/>
      <c r="AG97" s="9" t="n">
        <f aca="false">BF97/100*$AG$57</f>
        <v>6467946666.69083</v>
      </c>
      <c r="AH97" s="40" t="n">
        <f aca="false">(AG97-AG96)/AG96</f>
        <v>0.00551663197387688</v>
      </c>
      <c r="AI97" s="40" t="n">
        <f aca="false">(AG97-AG93)/AG93</f>
        <v>0.0115434076730657</v>
      </c>
      <c r="AJ97" s="40" t="n">
        <f aca="false">AB97/AG97</f>
        <v>-0.0093989056308491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13301333</v>
      </c>
      <c r="AX97" s="7"/>
      <c r="AY97" s="40" t="n">
        <f aca="false">(AW97-AW96)/AW96</f>
        <v>0.00483010441253736</v>
      </c>
      <c r="AZ97" s="39" t="n">
        <f aca="false">workers_and_wage_low!B85</f>
        <v>6570.70021012113</v>
      </c>
      <c r="BA97" s="40" t="n">
        <f aca="false">(AZ97-AZ96)/AZ96</f>
        <v>0.000683227501176498</v>
      </c>
      <c r="BB97" s="40"/>
      <c r="BC97" s="40"/>
      <c r="BD97" s="40"/>
      <c r="BE97" s="40"/>
      <c r="BF97" s="7" t="n">
        <f aca="false">BF96*(1+AY97)*(1+BA97)*(1-BE97)</f>
        <v>115.368189435207</v>
      </c>
      <c r="BG97" s="7"/>
      <c r="BH97" s="7"/>
      <c r="BI97" s="40" t="n">
        <f aca="false">T104/AG104</f>
        <v>0.0139950307213116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138888795.58466</v>
      </c>
      <c r="E98" s="6"/>
      <c r="F98" s="8" t="n">
        <f aca="false">'Low pensions'!I98</f>
        <v>25244682.6554371</v>
      </c>
      <c r="G98" s="81" t="n">
        <f aca="false">'Low pensions'!K98</f>
        <v>4277140.79063388</v>
      </c>
      <c r="H98" s="81" t="n">
        <f aca="false">'Low pensions'!V98</f>
        <v>23531566.6695148</v>
      </c>
      <c r="I98" s="81" t="n">
        <f aca="false">'Low pensions'!M98</f>
        <v>132282.704864966</v>
      </c>
      <c r="J98" s="81" t="n">
        <f aca="false">'Low pensions'!W98</f>
        <v>727780.412459221</v>
      </c>
      <c r="K98" s="6"/>
      <c r="L98" s="81" t="n">
        <f aca="false">'Low pensions'!N98</f>
        <v>4569545.94569922</v>
      </c>
      <c r="M98" s="8"/>
      <c r="N98" s="81" t="n">
        <f aca="false">'Low pensions'!L98</f>
        <v>1140111.87824274</v>
      </c>
      <c r="O98" s="6"/>
      <c r="P98" s="81" t="n">
        <f aca="false">'Low pensions'!X98</f>
        <v>29983954.8016449</v>
      </c>
      <c r="Q98" s="8"/>
      <c r="R98" s="81" t="n">
        <f aca="false">'Low SIPA income'!G93</f>
        <v>23833351.1406449</v>
      </c>
      <c r="S98" s="8"/>
      <c r="T98" s="81" t="n">
        <f aca="false">'Low SIPA income'!J93</f>
        <v>91128883.763316</v>
      </c>
      <c r="U98" s="6"/>
      <c r="V98" s="81" t="n">
        <f aca="false">'Low SIPA income'!F93</f>
        <v>118267.270882434</v>
      </c>
      <c r="W98" s="8"/>
      <c r="X98" s="81" t="n">
        <f aca="false">'Low SIPA income'!M93</f>
        <v>297053.28705634</v>
      </c>
      <c r="Y98" s="6"/>
      <c r="Z98" s="6" t="n">
        <f aca="false">R98+V98-N98-L98-F98</f>
        <v>-7002722.06785165</v>
      </c>
      <c r="AA98" s="6"/>
      <c r="AB98" s="6" t="n">
        <f aca="false">T98-P98-D98</f>
        <v>-77743866.6229889</v>
      </c>
      <c r="AC98" s="50"/>
      <c r="AD98" s="6"/>
      <c r="AE98" s="6"/>
      <c r="AF98" s="6"/>
      <c r="AG98" s="6" t="n">
        <f aca="false">BF98/100*$AG$57</f>
        <v>6493216497.75857</v>
      </c>
      <c r="AH98" s="61" t="n">
        <f aca="false">(AG98-AG97)/AG97</f>
        <v>0.00390693250423368</v>
      </c>
      <c r="AI98" s="61"/>
      <c r="AJ98" s="61" t="n">
        <f aca="false">AB98/AG98</f>
        <v>-0.0119730901703071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0.00341213001183811</v>
      </c>
      <c r="AV98" s="5"/>
      <c r="AW98" s="65" t="n">
        <f aca="false">workers_and_wage_low!C86</f>
        <v>13267085</v>
      </c>
      <c r="AX98" s="5"/>
      <c r="AY98" s="61" t="n">
        <f aca="false">(AW98-AW97)/AW97</f>
        <v>-0.0025747795352541</v>
      </c>
      <c r="AZ98" s="66" t="n">
        <f aca="false">workers_and_wage_low!B86</f>
        <v>6613.39953813684</v>
      </c>
      <c r="BA98" s="61" t="n">
        <f aca="false">(AZ98-AZ97)/AZ97</f>
        <v>0.00649844410036303</v>
      </c>
      <c r="BB98" s="61"/>
      <c r="BC98" s="61"/>
      <c r="BD98" s="61"/>
      <c r="BE98" s="61"/>
      <c r="BF98" s="5" t="n">
        <f aca="false">BF97*(1+AY98)*(1+BA98)*(1-BE98)</f>
        <v>115.818925164466</v>
      </c>
      <c r="BG98" s="5"/>
      <c r="BH98" s="5"/>
      <c r="BI98" s="61" t="n">
        <f aca="false">T105/AG105</f>
        <v>0.0160032003128095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139275412.020751</v>
      </c>
      <c r="E99" s="9"/>
      <c r="F99" s="67" t="n">
        <f aca="false">'Low pensions'!I99</f>
        <v>25314954.7691624</v>
      </c>
      <c r="G99" s="82" t="n">
        <f aca="false">'Low pensions'!K99</f>
        <v>4337134.80233675</v>
      </c>
      <c r="H99" s="82" t="n">
        <f aca="false">'Low pensions'!V99</f>
        <v>23861636.0208088</v>
      </c>
      <c r="I99" s="82" t="n">
        <f aca="false">'Low pensions'!M99</f>
        <v>134138.189762993</v>
      </c>
      <c r="J99" s="82" t="n">
        <f aca="false">'Low pensions'!W99</f>
        <v>737988.742911615</v>
      </c>
      <c r="K99" s="9"/>
      <c r="L99" s="82" t="n">
        <f aca="false">'Low pensions'!N99</f>
        <v>3794807.31662149</v>
      </c>
      <c r="M99" s="67"/>
      <c r="N99" s="82" t="n">
        <f aca="false">'Low pensions'!L99</f>
        <v>1144015.03279072</v>
      </c>
      <c r="O99" s="9"/>
      <c r="P99" s="82" t="n">
        <f aca="false">'Low pensions'!X99</f>
        <v>25985306.3771143</v>
      </c>
      <c r="Q99" s="67"/>
      <c r="R99" s="82" t="n">
        <f aca="false">'Low SIPA income'!G94</f>
        <v>27670215.664435</v>
      </c>
      <c r="S99" s="67"/>
      <c r="T99" s="82" t="n">
        <f aca="false">'Low SIPA income'!J94</f>
        <v>105799467.817598</v>
      </c>
      <c r="U99" s="9"/>
      <c r="V99" s="82" t="n">
        <f aca="false">'Low SIPA income'!F94</f>
        <v>117845.251422868</v>
      </c>
      <c r="W99" s="67"/>
      <c r="X99" s="82" t="n">
        <f aca="false">'Low SIPA income'!M94</f>
        <v>295993.295845497</v>
      </c>
      <c r="Y99" s="9"/>
      <c r="Z99" s="9" t="n">
        <f aca="false">R99+V99-N99-L99-F99</f>
        <v>-2465716.20271679</v>
      </c>
      <c r="AA99" s="9"/>
      <c r="AB99" s="9" t="n">
        <f aca="false">T99-P99-D99</f>
        <v>-59461250.5802675</v>
      </c>
      <c r="AC99" s="50"/>
      <c r="AD99" s="9"/>
      <c r="AE99" s="9"/>
      <c r="AF99" s="9"/>
      <c r="AG99" s="9" t="n">
        <f aca="false">BF99/100*$AG$57</f>
        <v>6534649763.70967</v>
      </c>
      <c r="AH99" s="40" t="n">
        <f aca="false">(AG99-AG98)/AG98</f>
        <v>0.00638100792810467</v>
      </c>
      <c r="AI99" s="40"/>
      <c r="AJ99" s="40" t="n">
        <f aca="false">AB99/AG99</f>
        <v>-0.00909937834931674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13316232</v>
      </c>
      <c r="AX99" s="7"/>
      <c r="AY99" s="40" t="n">
        <f aca="false">(AW99-AW98)/AW98</f>
        <v>0.00370443092812023</v>
      </c>
      <c r="AZ99" s="39" t="n">
        <f aca="false">workers_and_wage_low!B87</f>
        <v>6631.03548010347</v>
      </c>
      <c r="BA99" s="40" t="n">
        <f aca="false">(AZ99-AZ98)/AZ98</f>
        <v>0.00266669839995743</v>
      </c>
      <c r="BB99" s="40"/>
      <c r="BC99" s="40"/>
      <c r="BD99" s="40"/>
      <c r="BE99" s="40"/>
      <c r="BF99" s="7" t="n">
        <f aca="false">BF98*(1+AY99)*(1+BA99)*(1-BE99)</f>
        <v>116.557966644165</v>
      </c>
      <c r="BG99" s="7"/>
      <c r="BH99" s="7"/>
      <c r="BI99" s="40" t="n">
        <f aca="false">T106/AG106</f>
        <v>0.0140014598901811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139629852.902822</v>
      </c>
      <c r="E100" s="9"/>
      <c r="F100" s="67" t="n">
        <f aca="false">'Low pensions'!I100</f>
        <v>25379378.5950752</v>
      </c>
      <c r="G100" s="82" t="n">
        <f aca="false">'Low pensions'!K100</f>
        <v>4385742.182538</v>
      </c>
      <c r="H100" s="82" t="n">
        <f aca="false">'Low pensions'!V100</f>
        <v>24129059.4851803</v>
      </c>
      <c r="I100" s="82" t="n">
        <f aca="false">'Low pensions'!M100</f>
        <v>135641.510800144</v>
      </c>
      <c r="J100" s="82" t="n">
        <f aca="false">'Low pensions'!W100</f>
        <v>746259.571706605</v>
      </c>
      <c r="K100" s="9"/>
      <c r="L100" s="82" t="n">
        <f aca="false">'Low pensions'!N100</f>
        <v>3812678.4700908</v>
      </c>
      <c r="M100" s="67"/>
      <c r="N100" s="82" t="n">
        <f aca="false">'Low pensions'!L100</f>
        <v>1147706.52536945</v>
      </c>
      <c r="O100" s="9"/>
      <c r="P100" s="82" t="n">
        <f aca="false">'Low pensions'!X100</f>
        <v>26098349.3804242</v>
      </c>
      <c r="Q100" s="67"/>
      <c r="R100" s="82" t="n">
        <f aca="false">'Low SIPA income'!G95</f>
        <v>23943909.1107024</v>
      </c>
      <c r="S100" s="67"/>
      <c r="T100" s="82" t="n">
        <f aca="false">'Low SIPA income'!J95</f>
        <v>91551611.7440778</v>
      </c>
      <c r="U100" s="9"/>
      <c r="V100" s="82" t="n">
        <f aca="false">'Low SIPA income'!F95</f>
        <v>120211.541825227</v>
      </c>
      <c r="W100" s="67"/>
      <c r="X100" s="82" t="n">
        <f aca="false">'Low SIPA income'!M95</f>
        <v>301936.735115768</v>
      </c>
      <c r="Y100" s="9"/>
      <c r="Z100" s="9" t="n">
        <f aca="false">R100+V100-N100-L100-F100</f>
        <v>-6275642.93800783</v>
      </c>
      <c r="AA100" s="9"/>
      <c r="AB100" s="9" t="n">
        <f aca="false">T100-P100-D100</f>
        <v>-74176590.5391681</v>
      </c>
      <c r="AC100" s="50"/>
      <c r="AD100" s="9"/>
      <c r="AE100" s="9"/>
      <c r="AF100" s="9"/>
      <c r="AG100" s="9" t="n">
        <f aca="false">BF100/100*$AG$57</f>
        <v>6509280384.38192</v>
      </c>
      <c r="AH100" s="40" t="n">
        <f aca="false">(AG100-AG99)/AG99</f>
        <v>-0.00388228600538692</v>
      </c>
      <c r="AI100" s="40"/>
      <c r="AJ100" s="40" t="n">
        <f aca="false">AB100/AG100</f>
        <v>-0.0113955131994535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13336219</v>
      </c>
      <c r="AX100" s="7"/>
      <c r="AY100" s="40" t="n">
        <f aca="false">(AW100-AW99)/AW99</f>
        <v>0.00150095011862214</v>
      </c>
      <c r="AZ100" s="39" t="n">
        <f aca="false">workers_and_wage_low!B88</f>
        <v>6595.39254862963</v>
      </c>
      <c r="BA100" s="40" t="n">
        <f aca="false">(AZ100-AZ99)/AZ99</f>
        <v>-0.00537516826456286</v>
      </c>
      <c r="BB100" s="40"/>
      <c r="BC100" s="40"/>
      <c r="BD100" s="40"/>
      <c r="BE100" s="40"/>
      <c r="BF100" s="7" t="n">
        <f aca="false">BF99*(1+AY100)*(1+BA100)*(1-BE100)</f>
        <v>116.105455281446</v>
      </c>
      <c r="BG100" s="7"/>
      <c r="BH100" s="7"/>
      <c r="BI100" s="40" t="n">
        <f aca="false">T107/AG107</f>
        <v>0.0160845936159902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139877053.890357</v>
      </c>
      <c r="E101" s="9"/>
      <c r="F101" s="67" t="n">
        <f aca="false">'Low pensions'!I101</f>
        <v>25424310.3007335</v>
      </c>
      <c r="G101" s="82" t="n">
        <f aca="false">'Low pensions'!K101</f>
        <v>4516597.92649205</v>
      </c>
      <c r="H101" s="82" t="n">
        <f aca="false">'Low pensions'!V101</f>
        <v>24848989.1797292</v>
      </c>
      <c r="I101" s="82" t="n">
        <f aca="false">'Low pensions'!M101</f>
        <v>139688.595664702</v>
      </c>
      <c r="J101" s="82" t="n">
        <f aca="false">'Low pensions'!W101</f>
        <v>768525.438548325</v>
      </c>
      <c r="K101" s="9"/>
      <c r="L101" s="82" t="n">
        <f aca="false">'Low pensions'!N101</f>
        <v>3802948.667749</v>
      </c>
      <c r="M101" s="67"/>
      <c r="N101" s="82" t="n">
        <f aca="false">'Low pensions'!L101</f>
        <v>1150548.03125552</v>
      </c>
      <c r="O101" s="9"/>
      <c r="P101" s="82" t="n">
        <f aca="false">'Low pensions'!X101</f>
        <v>26063494.5168245</v>
      </c>
      <c r="Q101" s="67"/>
      <c r="R101" s="82" t="n">
        <f aca="false">'Low SIPA income'!G96</f>
        <v>27608088.8893098</v>
      </c>
      <c r="S101" s="67"/>
      <c r="T101" s="82" t="n">
        <f aca="false">'Low SIPA income'!J96</f>
        <v>105561920.708274</v>
      </c>
      <c r="U101" s="9"/>
      <c r="V101" s="82" t="n">
        <f aca="false">'Low SIPA income'!F96</f>
        <v>123310.333512993</v>
      </c>
      <c r="W101" s="67"/>
      <c r="X101" s="82" t="n">
        <f aca="false">'Low SIPA income'!M96</f>
        <v>309720.006429003</v>
      </c>
      <c r="Y101" s="9"/>
      <c r="Z101" s="9" t="n">
        <f aca="false">R101+V101-N101-L101-F101</f>
        <v>-2646407.77691526</v>
      </c>
      <c r="AA101" s="9"/>
      <c r="AB101" s="9" t="n">
        <f aca="false">T101-P101-D101</f>
        <v>-60378627.6989082</v>
      </c>
      <c r="AC101" s="50"/>
      <c r="AD101" s="9"/>
      <c r="AE101" s="9"/>
      <c r="AF101" s="9"/>
      <c r="AG101" s="9" t="n">
        <f aca="false">BF101/100*$AG$57</f>
        <v>6556426227.49151</v>
      </c>
      <c r="AH101" s="40" t="n">
        <f aca="false">(AG101-AG100)/AG100</f>
        <v>0.00724286562040102</v>
      </c>
      <c r="AI101" s="40" t="n">
        <f aca="false">(AG101-AG97)/AG97</f>
        <v>0.013679698575181</v>
      </c>
      <c r="AJ101" s="40" t="n">
        <f aca="false">AB101/AG101</f>
        <v>-0.00920907604294193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13401135</v>
      </c>
      <c r="AX101" s="7"/>
      <c r="AY101" s="40" t="n">
        <f aca="false">(AW101-AW100)/AW100</f>
        <v>0.004867646519602</v>
      </c>
      <c r="AZ101" s="39" t="n">
        <f aca="false">workers_and_wage_low!B89</f>
        <v>6610.98216624049</v>
      </c>
      <c r="BA101" s="40" t="n">
        <f aca="false">(AZ101-AZ100)/AZ100</f>
        <v>0.00236371337959268</v>
      </c>
      <c r="BB101" s="40"/>
      <c r="BC101" s="40"/>
      <c r="BD101" s="40"/>
      <c r="BE101" s="40"/>
      <c r="BF101" s="7" t="n">
        <f aca="false">BF100*(1+AY101)*(1+BA101)*(1-BE101)</f>
        <v>116.946391491845</v>
      </c>
      <c r="BG101" s="7"/>
      <c r="BH101" s="7"/>
      <c r="BI101" s="40" t="n">
        <f aca="false">T108/AG108</f>
        <v>0.0139841164368526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140105574.008313</v>
      </c>
      <c r="E102" s="6"/>
      <c r="F102" s="8" t="n">
        <f aca="false">'Low pensions'!I102</f>
        <v>25465846.5372159</v>
      </c>
      <c r="G102" s="81" t="n">
        <f aca="false">'Low pensions'!K102</f>
        <v>4585753.56479438</v>
      </c>
      <c r="H102" s="81" t="n">
        <f aca="false">'Low pensions'!V102</f>
        <v>25229463.0974566</v>
      </c>
      <c r="I102" s="81" t="n">
        <f aca="false">'Low pensions'!M102</f>
        <v>141827.429839</v>
      </c>
      <c r="J102" s="81" t="n">
        <f aca="false">'Low pensions'!W102</f>
        <v>780292.673117208</v>
      </c>
      <c r="K102" s="6"/>
      <c r="L102" s="81" t="n">
        <f aca="false">'Low pensions'!N102</f>
        <v>4592344.44851998</v>
      </c>
      <c r="M102" s="8"/>
      <c r="N102" s="81" t="n">
        <f aca="false">'Low pensions'!L102</f>
        <v>1154453.29672017</v>
      </c>
      <c r="O102" s="6"/>
      <c r="P102" s="81" t="n">
        <f aca="false">'Low pensions'!X102</f>
        <v>30181158.5942217</v>
      </c>
      <c r="Q102" s="8"/>
      <c r="R102" s="81" t="n">
        <f aca="false">'Low SIPA income'!G97</f>
        <v>24024945.161048</v>
      </c>
      <c r="S102" s="8"/>
      <c r="T102" s="81" t="n">
        <f aca="false">'Low SIPA income'!J97</f>
        <v>91861460.1061064</v>
      </c>
      <c r="U102" s="6"/>
      <c r="V102" s="81" t="n">
        <f aca="false">'Low SIPA income'!F97</f>
        <v>120364.065503198</v>
      </c>
      <c r="W102" s="8"/>
      <c r="X102" s="81" t="n">
        <f aca="false">'Low SIPA income'!M97</f>
        <v>302319.830621036</v>
      </c>
      <c r="Y102" s="6"/>
      <c r="Z102" s="6" t="n">
        <f aca="false">R102+V102-N102-L102-F102</f>
        <v>-7067335.0559049</v>
      </c>
      <c r="AA102" s="6"/>
      <c r="AB102" s="6" t="n">
        <f aca="false">T102-P102-D102</f>
        <v>-78425272.4964278</v>
      </c>
      <c r="AC102" s="50"/>
      <c r="AD102" s="6"/>
      <c r="AE102" s="6"/>
      <c r="AF102" s="6"/>
      <c r="AG102" s="6" t="n">
        <f aca="false">BF102/100*$AG$57</f>
        <v>6544384548.11102</v>
      </c>
      <c r="AH102" s="61" t="n">
        <f aca="false">(AG102-AG101)/AG101</f>
        <v>-0.00183662241633999</v>
      </c>
      <c r="AI102" s="61"/>
      <c r="AJ102" s="61" t="n">
        <f aca="false">AB102/AG102</f>
        <v>-0.0119835978341255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0.00176713711603637</v>
      </c>
      <c r="AV102" s="5"/>
      <c r="AW102" s="65" t="n">
        <f aca="false">workers_and_wage_low!C90</f>
        <v>13338738</v>
      </c>
      <c r="AX102" s="5"/>
      <c r="AY102" s="61" t="n">
        <f aca="false">(AW102-AW101)/AW101</f>
        <v>-0.00465609815884998</v>
      </c>
      <c r="AZ102" s="66" t="n">
        <f aca="false">workers_and_wage_low!B90</f>
        <v>6629.70886343268</v>
      </c>
      <c r="BA102" s="61" t="n">
        <f aca="false">(AZ102-AZ101)/AZ101</f>
        <v>0.00283266490837257</v>
      </c>
      <c r="BB102" s="61"/>
      <c r="BC102" s="61"/>
      <c r="BD102" s="61"/>
      <c r="BE102" s="61"/>
      <c r="BF102" s="5" t="n">
        <f aca="false">BF101*(1+AY102)*(1+BA102)*(1-BE102)</f>
        <v>116.731605127721</v>
      </c>
      <c r="BG102" s="5"/>
      <c r="BH102" s="5"/>
      <c r="BI102" s="61" t="n">
        <f aca="false">T109/AG109</f>
        <v>0.0161149638034345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140367039.923501</v>
      </c>
      <c r="E103" s="9"/>
      <c r="F103" s="67" t="n">
        <f aca="false">'Low pensions'!I103</f>
        <v>25513371.0623322</v>
      </c>
      <c r="G103" s="82" t="n">
        <f aca="false">'Low pensions'!K103</f>
        <v>4720671.31966249</v>
      </c>
      <c r="H103" s="82" t="n">
        <f aca="false">'Low pensions'!V103</f>
        <v>25971740.7775677</v>
      </c>
      <c r="I103" s="82" t="n">
        <f aca="false">'Low pensions'!M103</f>
        <v>146000.143907088</v>
      </c>
      <c r="J103" s="82" t="n">
        <f aca="false">'Low pensions'!W103</f>
        <v>803249.714770138</v>
      </c>
      <c r="K103" s="9"/>
      <c r="L103" s="82" t="n">
        <f aca="false">'Low pensions'!N103</f>
        <v>3824672.76463157</v>
      </c>
      <c r="M103" s="67"/>
      <c r="N103" s="82" t="n">
        <f aca="false">'Low pensions'!L103</f>
        <v>1157186.70189788</v>
      </c>
      <c r="O103" s="9"/>
      <c r="P103" s="82" t="n">
        <f aca="false">'Low pensions'!X103</f>
        <v>26212744.9659699</v>
      </c>
      <c r="Q103" s="67"/>
      <c r="R103" s="82" t="n">
        <f aca="false">'Low SIPA income'!G98</f>
        <v>27794742.5624253</v>
      </c>
      <c r="S103" s="67"/>
      <c r="T103" s="82" t="n">
        <f aca="false">'Low SIPA income'!J98</f>
        <v>106275607.205022</v>
      </c>
      <c r="U103" s="9"/>
      <c r="V103" s="82" t="n">
        <f aca="false">'Low SIPA income'!F98</f>
        <v>116915.819370701</v>
      </c>
      <c r="W103" s="67"/>
      <c r="X103" s="82" t="n">
        <f aca="false">'Low SIPA income'!M98</f>
        <v>293658.83049315</v>
      </c>
      <c r="Y103" s="9"/>
      <c r="Z103" s="9" t="n">
        <f aca="false">R103+V103-N103-L103-F103</f>
        <v>-2583572.14706564</v>
      </c>
      <c r="AA103" s="9"/>
      <c r="AB103" s="9" t="n">
        <f aca="false">T103-P103-D103</f>
        <v>-60304177.6844484</v>
      </c>
      <c r="AC103" s="50"/>
      <c r="AD103" s="9"/>
      <c r="AE103" s="9"/>
      <c r="AF103" s="9"/>
      <c r="AG103" s="9" t="n">
        <f aca="false">BF103/100*$AG$57</f>
        <v>6584392877.09756</v>
      </c>
      <c r="AH103" s="40" t="n">
        <f aca="false">(AG103-AG102)/AG102</f>
        <v>0.00611338296098291</v>
      </c>
      <c r="AI103" s="40"/>
      <c r="AJ103" s="40" t="n">
        <f aca="false">AB103/AG103</f>
        <v>-0.00915865423131174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13437362</v>
      </c>
      <c r="AX103" s="7"/>
      <c r="AY103" s="40" t="n">
        <f aca="false">(AW103-AW102)/AW102</f>
        <v>0.00739380292198557</v>
      </c>
      <c r="AZ103" s="39" t="n">
        <f aca="false">workers_and_wage_low!B91</f>
        <v>6621.28235580502</v>
      </c>
      <c r="BA103" s="40" t="n">
        <f aca="false">(AZ103-AZ102)/AZ102</f>
        <v>-0.00127102227280835</v>
      </c>
      <c r="BB103" s="40"/>
      <c r="BC103" s="40"/>
      <c r="BD103" s="40"/>
      <c r="BE103" s="40"/>
      <c r="BF103" s="7" t="n">
        <f aca="false">BF102*(1+AY103)*(1+BA103)*(1-BE103)</f>
        <v>117.445230133517</v>
      </c>
      <c r="BG103" s="7"/>
      <c r="BH103" s="7"/>
      <c r="BI103" s="40" t="n">
        <f aca="false">T110/AG110</f>
        <v>0.014057987173337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141481112.700043</v>
      </c>
      <c r="E104" s="9"/>
      <c r="F104" s="67" t="n">
        <f aca="false">'Low pensions'!I104</f>
        <v>25715866.976999</v>
      </c>
      <c r="G104" s="82" t="n">
        <f aca="false">'Low pensions'!K104</f>
        <v>4721969.35663674</v>
      </c>
      <c r="H104" s="82" t="n">
        <f aca="false">'Low pensions'!V104</f>
        <v>25978882.1940172</v>
      </c>
      <c r="I104" s="82" t="n">
        <f aca="false">'Low pensions'!M104</f>
        <v>146040.28938052</v>
      </c>
      <c r="J104" s="82" t="n">
        <f aca="false">'Low pensions'!W104</f>
        <v>803470.58332013</v>
      </c>
      <c r="K104" s="9"/>
      <c r="L104" s="82" t="n">
        <f aca="false">'Low pensions'!N104</f>
        <v>3851247.49668696</v>
      </c>
      <c r="M104" s="67"/>
      <c r="N104" s="82" t="n">
        <f aca="false">'Low pensions'!L104</f>
        <v>1167049.94351369</v>
      </c>
      <c r="O104" s="9"/>
      <c r="P104" s="82" t="n">
        <f aca="false">'Low pensions'!X104</f>
        <v>26404906.0221797</v>
      </c>
      <c r="Q104" s="67"/>
      <c r="R104" s="82" t="n">
        <f aca="false">'Low SIPA income'!G99</f>
        <v>24224476.2121537</v>
      </c>
      <c r="S104" s="67"/>
      <c r="T104" s="82" t="n">
        <f aca="false">'Low SIPA income'!J99</f>
        <v>92624384.3737047</v>
      </c>
      <c r="U104" s="9"/>
      <c r="V104" s="82" t="n">
        <f aca="false">'Low SIPA income'!F99</f>
        <v>126710.524545708</v>
      </c>
      <c r="W104" s="67"/>
      <c r="X104" s="82" t="n">
        <f aca="false">'Low SIPA income'!M99</f>
        <v>318260.306000907</v>
      </c>
      <c r="Y104" s="9"/>
      <c r="Z104" s="9" t="n">
        <f aca="false">R104+V104-N104-L104-F104</f>
        <v>-6382977.68050023</v>
      </c>
      <c r="AA104" s="9"/>
      <c r="AB104" s="9" t="n">
        <f aca="false">T104-P104-D104</f>
        <v>-75261634.3485185</v>
      </c>
      <c r="AC104" s="50"/>
      <c r="AD104" s="9"/>
      <c r="AE104" s="9"/>
      <c r="AF104" s="9"/>
      <c r="AG104" s="9" t="n">
        <f aca="false">BF104/100*$AG$57</f>
        <v>6618376637.97738</v>
      </c>
      <c r="AH104" s="40" t="n">
        <f aca="false">(AG104-AG103)/AG103</f>
        <v>0.00516125958978391</v>
      </c>
      <c r="AI104" s="40"/>
      <c r="AJ104" s="40" t="n">
        <f aca="false">AB104/AG104</f>
        <v>-0.0113716154980746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13503790</v>
      </c>
      <c r="AX104" s="7"/>
      <c r="AY104" s="40" t="n">
        <f aca="false">(AW104-AW103)/AW103</f>
        <v>0.00494352983866923</v>
      </c>
      <c r="AZ104" s="39" t="n">
        <f aca="false">workers_and_wage_low!B92</f>
        <v>6622.71691418229</v>
      </c>
      <c r="BA104" s="40" t="n">
        <f aca="false">(AZ104-AZ103)/AZ103</f>
        <v>0.000216658692407039</v>
      </c>
      <c r="BB104" s="40"/>
      <c r="BC104" s="40"/>
      <c r="BD104" s="40"/>
      <c r="BE104" s="40"/>
      <c r="BF104" s="7" t="n">
        <f aca="false">BF103*(1+AY104)*(1+BA104)*(1-BE104)</f>
        <v>118.051395453818</v>
      </c>
      <c r="BG104" s="7"/>
      <c r="BH104" s="7"/>
      <c r="BI104" s="40" t="n">
        <f aca="false">T111/AG111</f>
        <v>0.0161026339341235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141837221.852325</v>
      </c>
      <c r="E105" s="9"/>
      <c r="F105" s="67" t="n">
        <f aca="false">'Low pensions'!I105</f>
        <v>25780594.0307703</v>
      </c>
      <c r="G105" s="82" t="n">
        <f aca="false">'Low pensions'!K105</f>
        <v>4822341.73559055</v>
      </c>
      <c r="H105" s="82" t="n">
        <f aca="false">'Low pensions'!V105</f>
        <v>26531101.4083815</v>
      </c>
      <c r="I105" s="82" t="n">
        <f aca="false">'Low pensions'!M105</f>
        <v>149144.589760534</v>
      </c>
      <c r="J105" s="82" t="n">
        <f aca="false">'Low pensions'!W105</f>
        <v>820549.528094279</v>
      </c>
      <c r="K105" s="9"/>
      <c r="L105" s="82" t="n">
        <f aca="false">'Low pensions'!N105</f>
        <v>3843310.07466954</v>
      </c>
      <c r="M105" s="67"/>
      <c r="N105" s="82" t="n">
        <f aca="false">'Low pensions'!L105</f>
        <v>1170677.41980925</v>
      </c>
      <c r="O105" s="9"/>
      <c r="P105" s="82" t="n">
        <f aca="false">'Low pensions'!X105</f>
        <v>26383676.005898</v>
      </c>
      <c r="Q105" s="67"/>
      <c r="R105" s="82" t="n">
        <f aca="false">'Low SIPA income'!G100</f>
        <v>27634849.9649821</v>
      </c>
      <c r="S105" s="67"/>
      <c r="T105" s="82" t="n">
        <f aca="false">'Low SIPA income'!J100</f>
        <v>105664244.000535</v>
      </c>
      <c r="U105" s="9"/>
      <c r="V105" s="82" t="n">
        <f aca="false">'Low SIPA income'!F100</f>
        <v>129957.594747597</v>
      </c>
      <c r="W105" s="67"/>
      <c r="X105" s="82" t="n">
        <f aca="false">'Low SIPA income'!M100</f>
        <v>326416.010191736</v>
      </c>
      <c r="Y105" s="9"/>
      <c r="Z105" s="9" t="n">
        <f aca="false">R105+V105-N105-L105-F105</f>
        <v>-3029773.96551945</v>
      </c>
      <c r="AA105" s="9"/>
      <c r="AB105" s="9" t="n">
        <f aca="false">T105-P105-D105</f>
        <v>-62556653.8576883</v>
      </c>
      <c r="AC105" s="50"/>
      <c r="AD105" s="9"/>
      <c r="AE105" s="9"/>
      <c r="AF105" s="9"/>
      <c r="AG105" s="9" t="n">
        <f aca="false">BF105/100*$AG$57</f>
        <v>6602694582.03044</v>
      </c>
      <c r="AH105" s="40" t="n">
        <f aca="false">(AG105-AG104)/AG104</f>
        <v>-0.00236947167028137</v>
      </c>
      <c r="AI105" s="40" t="n">
        <f aca="false">(AG105-AG101)/AG101</f>
        <v>0.00705694732672054</v>
      </c>
      <c r="AJ105" s="40" t="n">
        <f aca="false">AB105/AG105</f>
        <v>-0.00947441276898364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13469929</v>
      </c>
      <c r="AX105" s="7"/>
      <c r="AY105" s="40" t="n">
        <f aca="false">(AW105-AW104)/AW104</f>
        <v>-0.00250751825968858</v>
      </c>
      <c r="AZ105" s="39" t="n">
        <f aca="false">workers_and_wage_low!B93</f>
        <v>6623.63345591004</v>
      </c>
      <c r="BA105" s="40" t="n">
        <f aca="false">(AZ105-AZ104)/AZ104</f>
        <v>0.000138393613925202</v>
      </c>
      <c r="BB105" s="40"/>
      <c r="BC105" s="40"/>
      <c r="BD105" s="40"/>
      <c r="BE105" s="40"/>
      <c r="BF105" s="7" t="n">
        <f aca="false">BF104*(1+AY105)*(1+BA105)*(1-BE105)</f>
        <v>117.771676016653</v>
      </c>
      <c r="BG105" s="7"/>
      <c r="BH105" s="7"/>
      <c r="BI105" s="40" t="n">
        <f aca="false">T112/AG112</f>
        <v>0.0140862340645129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142053075.899583</v>
      </c>
      <c r="E106" s="6"/>
      <c r="F106" s="8" t="n">
        <f aca="false">'Low pensions'!I106</f>
        <v>25819828.0589725</v>
      </c>
      <c r="G106" s="81" t="n">
        <f aca="false">'Low pensions'!K106</f>
        <v>4881665.18080515</v>
      </c>
      <c r="H106" s="81" t="n">
        <f aca="false">'Low pensions'!V106</f>
        <v>26857481.5007062</v>
      </c>
      <c r="I106" s="81" t="n">
        <f aca="false">'Low pensions'!M106</f>
        <v>150979.335488818</v>
      </c>
      <c r="J106" s="81" t="n">
        <f aca="false">'Low pensions'!W106</f>
        <v>830643.757753791</v>
      </c>
      <c r="K106" s="6"/>
      <c r="L106" s="81" t="n">
        <f aca="false">'Low pensions'!N106</f>
        <v>4658041.48101943</v>
      </c>
      <c r="M106" s="8"/>
      <c r="N106" s="81" t="n">
        <f aca="false">'Low pensions'!L106</f>
        <v>1172264.20483878</v>
      </c>
      <c r="O106" s="6"/>
      <c r="P106" s="81" t="n">
        <f aca="false">'Low pensions'!X106</f>
        <v>30620051.1695729</v>
      </c>
      <c r="Q106" s="8"/>
      <c r="R106" s="81" t="n">
        <f aca="false">'Low SIPA income'!G101</f>
        <v>24221192.7570573</v>
      </c>
      <c r="S106" s="8"/>
      <c r="T106" s="81" t="n">
        <f aca="false">'Low SIPA income'!J101</f>
        <v>92611829.798561</v>
      </c>
      <c r="U106" s="6"/>
      <c r="V106" s="81" t="n">
        <f aca="false">'Low SIPA income'!F101</f>
        <v>123450.261927759</v>
      </c>
      <c r="W106" s="8"/>
      <c r="X106" s="81" t="n">
        <f aca="false">'Low SIPA income'!M101</f>
        <v>310071.466264416</v>
      </c>
      <c r="Y106" s="6"/>
      <c r="Z106" s="6" t="n">
        <f aca="false">R106+V106-N106-L106-F106</f>
        <v>-7305490.72584561</v>
      </c>
      <c r="AA106" s="6"/>
      <c r="AB106" s="6" t="n">
        <f aca="false">T106-P106-D106</f>
        <v>-80061297.2705954</v>
      </c>
      <c r="AC106" s="50"/>
      <c r="AD106" s="6"/>
      <c r="AE106" s="6"/>
      <c r="AF106" s="6"/>
      <c r="AG106" s="6" t="n">
        <f aca="false">BF106/100*$AG$57</f>
        <v>6614440960.08212</v>
      </c>
      <c r="AH106" s="61" t="n">
        <f aca="false">(AG106-AG105)/AG105</f>
        <v>0.00177902792651414</v>
      </c>
      <c r="AI106" s="61"/>
      <c r="AJ106" s="61" t="n">
        <f aca="false">AB106/AG106</f>
        <v>-0.0121040157065067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0.0021168186323886</v>
      </c>
      <c r="AV106" s="5"/>
      <c r="AW106" s="65" t="n">
        <f aca="false">workers_and_wage_low!C94</f>
        <v>13507475</v>
      </c>
      <c r="AX106" s="5"/>
      <c r="AY106" s="61" t="n">
        <f aca="false">(AW106-AW105)/AW105</f>
        <v>0.00278739405382166</v>
      </c>
      <c r="AZ106" s="66" t="n">
        <f aca="false">workers_and_wage_low!B94</f>
        <v>6616.97297368196</v>
      </c>
      <c r="BA106" s="61" t="n">
        <f aca="false">(AZ106-AZ105)/AZ105</f>
        <v>-0.00100556322634993</v>
      </c>
      <c r="BB106" s="61"/>
      <c r="BC106" s="61"/>
      <c r="BD106" s="61"/>
      <c r="BE106" s="61"/>
      <c r="BF106" s="5" t="n">
        <f aca="false">BF105*(1+AY106)*(1+BA106)*(1-BE106)</f>
        <v>117.981195117239</v>
      </c>
      <c r="BG106" s="5"/>
      <c r="BH106" s="5"/>
      <c r="BI106" s="61" t="n">
        <f aca="false">T113/AG113</f>
        <v>0.0161648109091228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142055304.384435</v>
      </c>
      <c r="E107" s="9"/>
      <c r="F107" s="67" t="n">
        <f aca="false">'Low pensions'!I107</f>
        <v>25820233.1124733</v>
      </c>
      <c r="G107" s="82" t="n">
        <f aca="false">'Low pensions'!K107</f>
        <v>4964534.17431593</v>
      </c>
      <c r="H107" s="82" t="n">
        <f aca="false">'Low pensions'!V107</f>
        <v>27313402.2526966</v>
      </c>
      <c r="I107" s="82" t="n">
        <f aca="false">'Low pensions'!M107</f>
        <v>153542.294051007</v>
      </c>
      <c r="J107" s="82" t="n">
        <f aca="false">'Low pensions'!W107</f>
        <v>844744.39956793</v>
      </c>
      <c r="K107" s="9"/>
      <c r="L107" s="82" t="n">
        <f aca="false">'Low pensions'!N107</f>
        <v>3871869.76601212</v>
      </c>
      <c r="M107" s="67"/>
      <c r="N107" s="82" t="n">
        <f aca="false">'Low pensions'!L107</f>
        <v>1172260.48722142</v>
      </c>
      <c r="O107" s="9"/>
      <c r="P107" s="82" t="n">
        <f aca="false">'Low pensions'!X107</f>
        <v>26540581.9498631</v>
      </c>
      <c r="Q107" s="67"/>
      <c r="R107" s="82" t="n">
        <f aca="false">'Low SIPA income'!G102</f>
        <v>27997634.3557836</v>
      </c>
      <c r="S107" s="67"/>
      <c r="T107" s="82" t="n">
        <f aca="false">'Low SIPA income'!J102</f>
        <v>107051381.561904</v>
      </c>
      <c r="U107" s="9"/>
      <c r="V107" s="82" t="n">
        <f aca="false">'Low SIPA income'!F102</f>
        <v>126284.023184672</v>
      </c>
      <c r="W107" s="67"/>
      <c r="X107" s="82" t="n">
        <f aca="false">'Low SIPA income'!M102</f>
        <v>317189.05754574</v>
      </c>
      <c r="Y107" s="9"/>
      <c r="Z107" s="9" t="n">
        <f aca="false">R107+V107-N107-L107-F107</f>
        <v>-2740444.98673865</v>
      </c>
      <c r="AA107" s="9"/>
      <c r="AB107" s="9" t="n">
        <f aca="false">T107-P107-D107</f>
        <v>-61544504.772394</v>
      </c>
      <c r="AC107" s="50"/>
      <c r="AD107" s="9"/>
      <c r="AE107" s="9"/>
      <c r="AF107" s="9"/>
      <c r="AG107" s="9" t="n">
        <f aca="false">BF107/100*$AG$57</f>
        <v>6655522925.70706</v>
      </c>
      <c r="AH107" s="40" t="n">
        <f aca="false">(AG107-AG106)/AG106</f>
        <v>0.00621095053578538</v>
      </c>
      <c r="AI107" s="40"/>
      <c r="AJ107" s="40" t="n">
        <f aca="false">AB107/AG107</f>
        <v>-0.00924713286384716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13534654</v>
      </c>
      <c r="AX107" s="7"/>
      <c r="AY107" s="40" t="n">
        <f aca="false">(AW107-AW106)/AW106</f>
        <v>0.00201214512705002</v>
      </c>
      <c r="AZ107" s="39" t="n">
        <f aca="false">workers_and_wage_low!B95</f>
        <v>6644.7005636582</v>
      </c>
      <c r="BA107" s="40" t="n">
        <f aca="false">(AZ107-AZ106)/AZ106</f>
        <v>0.00419037376856835</v>
      </c>
      <c r="BB107" s="40"/>
      <c r="BC107" s="40"/>
      <c r="BD107" s="40"/>
      <c r="BE107" s="40"/>
      <c r="BF107" s="7" t="n">
        <f aca="false">BF106*(1+AY107)*(1+BA107)*(1-BE107)</f>
        <v>118.713970484265</v>
      </c>
      <c r="BG107" s="7"/>
      <c r="BH107" s="7"/>
      <c r="BI107" s="40" t="n">
        <f aca="false">T114/AG114</f>
        <v>0.014083689173579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141934630.138772</v>
      </c>
      <c r="E108" s="9"/>
      <c r="F108" s="67" t="n">
        <f aca="false">'Low pensions'!I108</f>
        <v>25798299.1398759</v>
      </c>
      <c r="G108" s="82" t="n">
        <f aca="false">'Low pensions'!K108</f>
        <v>5039084.71116653</v>
      </c>
      <c r="H108" s="82" t="n">
        <f aca="false">'Low pensions'!V108</f>
        <v>27723557.3104841</v>
      </c>
      <c r="I108" s="82" t="n">
        <f aca="false">'Low pensions'!M108</f>
        <v>155847.980757727</v>
      </c>
      <c r="J108" s="82" t="n">
        <f aca="false">'Low pensions'!W108</f>
        <v>857429.607540743</v>
      </c>
      <c r="K108" s="9"/>
      <c r="L108" s="82" t="n">
        <f aca="false">'Low pensions'!N108</f>
        <v>3813308.76142531</v>
      </c>
      <c r="M108" s="67"/>
      <c r="N108" s="82" t="n">
        <f aca="false">'Low pensions'!L108</f>
        <v>1171448.22227285</v>
      </c>
      <c r="O108" s="9"/>
      <c r="P108" s="82" t="n">
        <f aca="false">'Low pensions'!X108</f>
        <v>26232239.7765847</v>
      </c>
      <c r="Q108" s="67"/>
      <c r="R108" s="82" t="n">
        <f aca="false">'Low SIPA income'!G103</f>
        <v>24325415.6610741</v>
      </c>
      <c r="S108" s="67"/>
      <c r="T108" s="82" t="n">
        <f aca="false">'Low SIPA income'!J103</f>
        <v>93010335.1052453</v>
      </c>
      <c r="U108" s="9"/>
      <c r="V108" s="82" t="n">
        <f aca="false">'Low SIPA income'!F103</f>
        <v>125320.01033154</v>
      </c>
      <c r="W108" s="67"/>
      <c r="X108" s="82" t="n">
        <f aca="false">'Low SIPA income'!M103</f>
        <v>314767.73519129</v>
      </c>
      <c r="Y108" s="9"/>
      <c r="Z108" s="9" t="n">
        <f aca="false">R108+V108-N108-L108-F108</f>
        <v>-6332320.45216847</v>
      </c>
      <c r="AA108" s="9"/>
      <c r="AB108" s="9" t="n">
        <f aca="false">T108-P108-D108</f>
        <v>-75156534.8101116</v>
      </c>
      <c r="AC108" s="50"/>
      <c r="AD108" s="9"/>
      <c r="AE108" s="9"/>
      <c r="AF108" s="9"/>
      <c r="AG108" s="9" t="n">
        <f aca="false">BF108/100*$AG$57</f>
        <v>6651141352.06521</v>
      </c>
      <c r="AH108" s="40" t="n">
        <f aca="false">(AG108-AG107)/AG107</f>
        <v>-0.000658336495984325</v>
      </c>
      <c r="AI108" s="40"/>
      <c r="AJ108" s="40" t="n">
        <f aca="false">AB108/AG108</f>
        <v>-0.0112997951527184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13539230</v>
      </c>
      <c r="AX108" s="7"/>
      <c r="AY108" s="40" t="n">
        <f aca="false">(AW108-AW107)/AW107</f>
        <v>0.000338095085400779</v>
      </c>
      <c r="AZ108" s="39" t="n">
        <f aca="false">workers_and_wage_low!B96</f>
        <v>6638.08181193516</v>
      </c>
      <c r="BA108" s="40" t="n">
        <f aca="false">(AZ108-AZ107)/AZ107</f>
        <v>-0.000996094806625975</v>
      </c>
      <c r="BB108" s="40"/>
      <c r="BC108" s="40"/>
      <c r="BD108" s="40"/>
      <c r="BE108" s="40"/>
      <c r="BF108" s="7" t="n">
        <f aca="false">BF107*(1+AY108)*(1+BA108)*(1-BE108)</f>
        <v>118.635816744912</v>
      </c>
      <c r="BG108" s="7"/>
      <c r="BH108" s="7"/>
      <c r="BI108" s="40" t="n">
        <f aca="false">T115/AG115</f>
        <v>0.0162036375405579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142500114.790485</v>
      </c>
      <c r="E109" s="9"/>
      <c r="F109" s="67" t="n">
        <f aca="false">'Low pensions'!I109</f>
        <v>25901082.6690939</v>
      </c>
      <c r="G109" s="82" t="n">
        <f aca="false">'Low pensions'!K109</f>
        <v>5130129.07490729</v>
      </c>
      <c r="H109" s="82" t="n">
        <f aca="false">'Low pensions'!V109</f>
        <v>28224456.5373557</v>
      </c>
      <c r="I109" s="82" t="n">
        <f aca="false">'Low pensions'!M109</f>
        <v>158663.785821876</v>
      </c>
      <c r="J109" s="82" t="n">
        <f aca="false">'Low pensions'!W109</f>
        <v>872921.336206879</v>
      </c>
      <c r="K109" s="9"/>
      <c r="L109" s="82" t="n">
        <f aca="false">'Low pensions'!N109</f>
        <v>3836485.81909934</v>
      </c>
      <c r="M109" s="67"/>
      <c r="N109" s="82" t="n">
        <f aca="false">'Low pensions'!L109</f>
        <v>1176607.31693211</v>
      </c>
      <c r="O109" s="9"/>
      <c r="P109" s="82" t="n">
        <f aca="false">'Low pensions'!X109</f>
        <v>26380889.4556706</v>
      </c>
      <c r="Q109" s="67"/>
      <c r="R109" s="82" t="n">
        <f aca="false">'Low SIPA income'!G104</f>
        <v>28063865.6181532</v>
      </c>
      <c r="S109" s="67"/>
      <c r="T109" s="82" t="n">
        <f aca="false">'Low SIPA income'!J104</f>
        <v>107304622.53395</v>
      </c>
      <c r="U109" s="9"/>
      <c r="V109" s="82" t="n">
        <f aca="false">'Low SIPA income'!F104</f>
        <v>124044.016917881</v>
      </c>
      <c r="W109" s="67"/>
      <c r="X109" s="82" t="n">
        <f aca="false">'Low SIPA income'!M104</f>
        <v>311562.807615287</v>
      </c>
      <c r="Y109" s="9"/>
      <c r="Z109" s="9" t="n">
        <f aca="false">R109+V109-N109-L109-F109</f>
        <v>-2726266.17005422</v>
      </c>
      <c r="AA109" s="9"/>
      <c r="AB109" s="9" t="n">
        <f aca="false">T109-P109-D109</f>
        <v>-61576381.7122055</v>
      </c>
      <c r="AC109" s="50"/>
      <c r="AD109" s="9"/>
      <c r="AE109" s="9"/>
      <c r="AF109" s="9"/>
      <c r="AG109" s="9" t="n">
        <f aca="false">BF109/100*$AG$57</f>
        <v>6658694604.76732</v>
      </c>
      <c r="AH109" s="40" t="n">
        <f aca="false">(AG109-AG108)/AG108</f>
        <v>0.00113563256323922</v>
      </c>
      <c r="AI109" s="40" t="n">
        <f aca="false">(AG109-AG105)/AG105</f>
        <v>0.00848138923300863</v>
      </c>
      <c r="AJ109" s="40" t="n">
        <f aca="false">AB109/AG109</f>
        <v>-0.00924751552175401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13516061</v>
      </c>
      <c r="AX109" s="7"/>
      <c r="AY109" s="40" t="n">
        <f aca="false">(AW109-AW108)/AW108</f>
        <v>-0.00171124945805633</v>
      </c>
      <c r="AZ109" s="39" t="n">
        <f aca="false">workers_and_wage_low!B97</f>
        <v>6657.01204204746</v>
      </c>
      <c r="BA109" s="40" t="n">
        <f aca="false">(AZ109-AZ108)/AZ108</f>
        <v>0.00285176209763968</v>
      </c>
      <c r="BB109" s="40"/>
      <c r="BC109" s="40"/>
      <c r="BD109" s="40"/>
      <c r="BE109" s="40"/>
      <c r="BF109" s="7" t="n">
        <f aca="false">BF108*(1+AY109)*(1+BA109)*(1-BE109)</f>
        <v>118.770543441574</v>
      </c>
      <c r="BG109" s="7"/>
      <c r="BH109" s="7"/>
      <c r="BI109" s="40" t="n">
        <f aca="false">T116/AG116</f>
        <v>0.0141191665046394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142179515.568551</v>
      </c>
      <c r="E110" s="6"/>
      <c r="F110" s="8" t="n">
        <f aca="false">'Low pensions'!I110</f>
        <v>25842809.9655022</v>
      </c>
      <c r="G110" s="81" t="n">
        <f aca="false">'Low pensions'!K110</f>
        <v>5257765.8020162</v>
      </c>
      <c r="H110" s="81" t="n">
        <f aca="false">'Low pensions'!V110</f>
        <v>28926676.1509861</v>
      </c>
      <c r="I110" s="81" t="n">
        <f aca="false">'Low pensions'!M110</f>
        <v>162611.31346442</v>
      </c>
      <c r="J110" s="81" t="n">
        <f aca="false">'Low pensions'!W110</f>
        <v>894639.468587207</v>
      </c>
      <c r="K110" s="6"/>
      <c r="L110" s="81" t="n">
        <f aca="false">'Low pensions'!N110</f>
        <v>4580891.68764933</v>
      </c>
      <c r="M110" s="8"/>
      <c r="N110" s="81" t="n">
        <f aca="false">'Low pensions'!L110</f>
        <v>1174293.00910171</v>
      </c>
      <c r="O110" s="6"/>
      <c r="P110" s="81" t="n">
        <f aca="false">'Low pensions'!X110</f>
        <v>30230882.4074814</v>
      </c>
      <c r="Q110" s="8"/>
      <c r="R110" s="81" t="n">
        <f aca="false">'Low SIPA income'!G105</f>
        <v>24623649.064657</v>
      </c>
      <c r="S110" s="8"/>
      <c r="T110" s="81" t="n">
        <f aca="false">'Low SIPA income'!J105</f>
        <v>94150656.3722407</v>
      </c>
      <c r="U110" s="6"/>
      <c r="V110" s="81" t="n">
        <f aca="false">'Low SIPA income'!F105</f>
        <v>124815.055238613</v>
      </c>
      <c r="W110" s="8"/>
      <c r="X110" s="81" t="n">
        <f aca="false">'Low SIPA income'!M105</f>
        <v>313499.43358045</v>
      </c>
      <c r="Y110" s="6"/>
      <c r="Z110" s="6" t="n">
        <f aca="false">R110+V110-N110-L110-F110</f>
        <v>-6849530.54235762</v>
      </c>
      <c r="AA110" s="6"/>
      <c r="AB110" s="6" t="n">
        <f aca="false">T110-P110-D110</f>
        <v>-78259741.603792</v>
      </c>
      <c r="AC110" s="50"/>
      <c r="AD110" s="6"/>
      <c r="AE110" s="6"/>
      <c r="AF110" s="6"/>
      <c r="AG110" s="6" t="n">
        <f aca="false">BF110/100*$AG$57</f>
        <v>6697307033.45716</v>
      </c>
      <c r="AH110" s="61" t="n">
        <f aca="false">(AG110-AG109)/AG109</f>
        <v>0.00579879856063642</v>
      </c>
      <c r="AI110" s="61"/>
      <c r="AJ110" s="61" t="n">
        <f aca="false">AB110/AG110</f>
        <v>-0.0116852551649247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0.00496768504026667</v>
      </c>
      <c r="AV110" s="5"/>
      <c r="AW110" s="65" t="n">
        <f aca="false">workers_and_wage_low!C98</f>
        <v>13553035</v>
      </c>
      <c r="AX110" s="5"/>
      <c r="AY110" s="61" t="n">
        <f aca="false">(AW110-AW109)/AW109</f>
        <v>0.00273556030858399</v>
      </c>
      <c r="AZ110" s="66" t="n">
        <f aca="false">workers_and_wage_low!B98</f>
        <v>6677.34842457818</v>
      </c>
      <c r="BA110" s="61" t="n">
        <f aca="false">(AZ110-AZ109)/AZ109</f>
        <v>0.00305488143964134</v>
      </c>
      <c r="BB110" s="61"/>
      <c r="BC110" s="61"/>
      <c r="BD110" s="61"/>
      <c r="BE110" s="61"/>
      <c r="BF110" s="5" t="n">
        <f aca="false">BF109*(1+AY110)*(1+BA110)*(1-BE110)</f>
        <v>119.459269897929</v>
      </c>
      <c r="BG110" s="5"/>
      <c r="BH110" s="5"/>
      <c r="BI110" s="61" t="n">
        <f aca="false">T117/AG117</f>
        <v>0.0162477108631147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142419832.553221</v>
      </c>
      <c r="E111" s="9"/>
      <c r="F111" s="67" t="n">
        <f aca="false">'Low pensions'!I111</f>
        <v>25886490.4221521</v>
      </c>
      <c r="G111" s="82" t="n">
        <f aca="false">'Low pensions'!K111</f>
        <v>5394597.63501631</v>
      </c>
      <c r="H111" s="82" t="n">
        <f aca="false">'Low pensions'!V111</f>
        <v>29679484.5242351</v>
      </c>
      <c r="I111" s="82" t="n">
        <f aca="false">'Low pensions'!M111</f>
        <v>166843.225825245</v>
      </c>
      <c r="J111" s="82" t="n">
        <f aca="false">'Low pensions'!W111</f>
        <v>917922.20178046</v>
      </c>
      <c r="K111" s="9"/>
      <c r="L111" s="82" t="n">
        <f aca="false">'Low pensions'!N111</f>
        <v>3758461.33357258</v>
      </c>
      <c r="M111" s="67"/>
      <c r="N111" s="82" t="n">
        <f aca="false">'Low pensions'!L111</f>
        <v>1176338.57964766</v>
      </c>
      <c r="O111" s="9"/>
      <c r="P111" s="82" t="n">
        <f aca="false">'Low pensions'!X111</f>
        <v>25974541.5161106</v>
      </c>
      <c r="Q111" s="67"/>
      <c r="R111" s="82" t="n">
        <f aca="false">'Low SIPA income'!G106</f>
        <v>28420919.7776966</v>
      </c>
      <c r="S111" s="67"/>
      <c r="T111" s="82" t="n">
        <f aca="false">'Low SIPA income'!J106</f>
        <v>108669850.059456</v>
      </c>
      <c r="U111" s="9"/>
      <c r="V111" s="82" t="n">
        <f aca="false">'Low SIPA income'!F106</f>
        <v>124454.155948397</v>
      </c>
      <c r="W111" s="67"/>
      <c r="X111" s="82" t="n">
        <f aca="false">'Low SIPA income'!M106</f>
        <v>312592.95861358</v>
      </c>
      <c r="Y111" s="9"/>
      <c r="Z111" s="9" t="n">
        <f aca="false">R111+V111-N111-L111-F111</f>
        <v>-2275916.40172735</v>
      </c>
      <c r="AA111" s="9"/>
      <c r="AB111" s="9" t="n">
        <f aca="false">T111-P111-D111</f>
        <v>-59724524.0098758</v>
      </c>
      <c r="AC111" s="50"/>
      <c r="AD111" s="9"/>
      <c r="AE111" s="9"/>
      <c r="AF111" s="9"/>
      <c r="AG111" s="9" t="n">
        <f aca="false">BF111/100*$AG$57</f>
        <v>6748576071.71776</v>
      </c>
      <c r="AH111" s="40" t="n">
        <f aca="false">(AG111-AG110)/AG110</f>
        <v>0.00765517214672714</v>
      </c>
      <c r="AI111" s="40"/>
      <c r="AJ111" s="40" t="n">
        <f aca="false">AB111/AG111</f>
        <v>-0.00884994454758716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13627350</v>
      </c>
      <c r="AX111" s="7"/>
      <c r="AY111" s="40" t="n">
        <f aca="false">(AW111-AW110)/AW110</f>
        <v>0.00548327367264971</v>
      </c>
      <c r="AZ111" s="39" t="n">
        <f aca="false">workers_and_wage_low!B99</f>
        <v>6691.77185978987</v>
      </c>
      <c r="BA111" s="40" t="n">
        <f aca="false">(AZ111-AZ110)/AZ110</f>
        <v>0.00216005430517828</v>
      </c>
      <c r="BB111" s="40"/>
      <c r="BC111" s="40"/>
      <c r="BD111" s="40"/>
      <c r="BE111" s="40"/>
      <c r="BF111" s="7" t="n">
        <f aca="false">BF110*(1+AY111)*(1+BA111)*(1-BE111)</f>
        <v>120.37375117352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142714674.299691</v>
      </c>
      <c r="E112" s="9"/>
      <c r="F112" s="67" t="n">
        <f aca="false">'Low pensions'!I112</f>
        <v>25940081.3996812</v>
      </c>
      <c r="G112" s="82" t="n">
        <f aca="false">'Low pensions'!K112</f>
        <v>5504561.54797593</v>
      </c>
      <c r="H112" s="82" t="n">
        <f aca="false">'Low pensions'!V112</f>
        <v>30284473.5287394</v>
      </c>
      <c r="I112" s="82" t="n">
        <f aca="false">'Low pensions'!M112</f>
        <v>170244.171586884</v>
      </c>
      <c r="J112" s="82" t="n">
        <f aca="false">'Low pensions'!W112</f>
        <v>936633.201919772</v>
      </c>
      <c r="K112" s="9"/>
      <c r="L112" s="82" t="n">
        <f aca="false">'Low pensions'!N112</f>
        <v>3812666.98237453</v>
      </c>
      <c r="M112" s="67"/>
      <c r="N112" s="82" t="n">
        <f aca="false">'Low pensions'!L112</f>
        <v>1179179.68794132</v>
      </c>
      <c r="O112" s="9"/>
      <c r="P112" s="82" t="n">
        <f aca="false">'Low pensions'!X112</f>
        <v>26271445.8249961</v>
      </c>
      <c r="Q112" s="67"/>
      <c r="R112" s="82" t="n">
        <f aca="false">'Low SIPA income'!G107</f>
        <v>24883274.8120363</v>
      </c>
      <c r="S112" s="67"/>
      <c r="T112" s="82" t="n">
        <f aca="false">'Low SIPA income'!J107</f>
        <v>95143357.9195503</v>
      </c>
      <c r="U112" s="9"/>
      <c r="V112" s="82" t="n">
        <f aca="false">'Low SIPA income'!F107</f>
        <v>121077.791905038</v>
      </c>
      <c r="W112" s="67"/>
      <c r="X112" s="82" t="n">
        <f aca="false">'Low SIPA income'!M107</f>
        <v>304112.505569427</v>
      </c>
      <c r="Y112" s="9"/>
      <c r="Z112" s="9" t="n">
        <f aca="false">R112+V112-N112-L112-F112</f>
        <v>-5927575.4660557</v>
      </c>
      <c r="AA112" s="9"/>
      <c r="AB112" s="9" t="n">
        <f aca="false">T112-P112-D112</f>
        <v>-73842762.2051368</v>
      </c>
      <c r="AC112" s="50"/>
      <c r="AD112" s="9"/>
      <c r="AE112" s="9"/>
      <c r="AF112" s="9"/>
      <c r="AG112" s="9" t="n">
        <f aca="false">BF112/100*$AG$57</f>
        <v>6754350203.45448</v>
      </c>
      <c r="AH112" s="40" t="n">
        <f aca="false">(AG112-AG111)/AG111</f>
        <v>0.000855607416342382</v>
      </c>
      <c r="AI112" s="40"/>
      <c r="AJ112" s="40" t="n">
        <f aca="false">AB112/AG112</f>
        <v>-0.0109326226773629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13613219</v>
      </c>
      <c r="AX112" s="7"/>
      <c r="AY112" s="40" t="n">
        <f aca="false">(AW112-AW111)/AW111</f>
        <v>-0.00103695876307573</v>
      </c>
      <c r="AZ112" s="39" t="n">
        <f aca="false">workers_and_wage_low!B100</f>
        <v>6704.4496272141</v>
      </c>
      <c r="BA112" s="40" t="n">
        <f aca="false">(AZ112-AZ111)/AZ111</f>
        <v>0.00189453072965698</v>
      </c>
      <c r="BB112" s="40"/>
      <c r="BC112" s="40"/>
      <c r="BD112" s="40"/>
      <c r="BE112" s="40"/>
      <c r="BF112" s="7" t="n">
        <f aca="false">BF111*(1+AY112)*(1+BA112)*(1-BE112)</f>
        <v>120.476743847757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143101756.459793</v>
      </c>
      <c r="E113" s="9"/>
      <c r="F113" s="67" t="n">
        <f aca="false">'Low pensions'!I113</f>
        <v>26010438.1642583</v>
      </c>
      <c r="G113" s="82" t="n">
        <f aca="false">'Low pensions'!K113</f>
        <v>5546026.69458656</v>
      </c>
      <c r="H113" s="82" t="n">
        <f aca="false">'Low pensions'!V113</f>
        <v>30512602.5311948</v>
      </c>
      <c r="I113" s="82" t="n">
        <f aca="false">'Low pensions'!M113</f>
        <v>171526.598801645</v>
      </c>
      <c r="J113" s="82" t="n">
        <f aca="false">'Low pensions'!W113</f>
        <v>943688.738078188</v>
      </c>
      <c r="K113" s="9"/>
      <c r="L113" s="82" t="n">
        <f aca="false">'Low pensions'!N113</f>
        <v>3772002.66063123</v>
      </c>
      <c r="M113" s="67"/>
      <c r="N113" s="82" t="n">
        <f aca="false">'Low pensions'!L113</f>
        <v>1182934.02452847</v>
      </c>
      <c r="O113" s="9"/>
      <c r="P113" s="82" t="n">
        <f aca="false">'Low pensions'!X113</f>
        <v>26081093.7183541</v>
      </c>
      <c r="Q113" s="67"/>
      <c r="R113" s="82" t="n">
        <f aca="false">'Low SIPA income'!G108</f>
        <v>28713871.6832933</v>
      </c>
      <c r="S113" s="67"/>
      <c r="T113" s="82" t="n">
        <f aca="false">'Low SIPA income'!J108</f>
        <v>109789977.061144</v>
      </c>
      <c r="U113" s="9"/>
      <c r="V113" s="82" t="n">
        <f aca="false">'Low SIPA income'!F108</f>
        <v>125337.250724419</v>
      </c>
      <c r="W113" s="67"/>
      <c r="X113" s="82" t="n">
        <f aca="false">'Low SIPA income'!M108</f>
        <v>314811.038087659</v>
      </c>
      <c r="Y113" s="9"/>
      <c r="Z113" s="9" t="n">
        <f aca="false">R113+V113-N113-L113-F113</f>
        <v>-2126165.91540031</v>
      </c>
      <c r="AA113" s="9"/>
      <c r="AB113" s="9" t="n">
        <f aca="false">T113-P113-D113</f>
        <v>-59392873.1170028</v>
      </c>
      <c r="AC113" s="50"/>
      <c r="AD113" s="9"/>
      <c r="AE113" s="9"/>
      <c r="AF113" s="9"/>
      <c r="AG113" s="9" t="n">
        <f aca="false">BF113/100*$AG$57</f>
        <v>6791912239.39297</v>
      </c>
      <c r="AH113" s="40" t="n">
        <f aca="false">(AG113-AG112)/AG112</f>
        <v>0.00556116203736075</v>
      </c>
      <c r="AI113" s="40" t="n">
        <f aca="false">(AG113-AG109)/AG109</f>
        <v>0.0200065692350974</v>
      </c>
      <c r="AJ113" s="40" t="n">
        <f aca="false">AB113/AG113</f>
        <v>-0.00874464672445636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13660471</v>
      </c>
      <c r="AX113" s="7"/>
      <c r="AY113" s="40" t="n">
        <f aca="false">(AW113-AW112)/AW112</f>
        <v>0.00347103796684678</v>
      </c>
      <c r="AZ113" s="39" t="n">
        <f aca="false">workers_and_wage_low!B101</f>
        <v>6718.41428689554</v>
      </c>
      <c r="BA113" s="40" t="n">
        <f aca="false">(AZ113-AZ112)/AZ112</f>
        <v>0.00208289426543822</v>
      </c>
      <c r="BB113" s="40"/>
      <c r="BC113" s="40"/>
      <c r="BD113" s="40"/>
      <c r="BE113" s="40"/>
      <c r="BF113" s="7" t="n">
        <f aca="false">BF112*(1+AY113)*(1+BA113)*(1-BE113)</f>
        <v>121.146734542028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143296297.000544</v>
      </c>
      <c r="E114" s="6"/>
      <c r="F114" s="8" t="n">
        <f aca="false">'Low pensions'!I114</f>
        <v>26045798.2103601</v>
      </c>
      <c r="G114" s="81" t="n">
        <f aca="false">'Low pensions'!K114</f>
        <v>5660706.15910442</v>
      </c>
      <c r="H114" s="81" t="n">
        <f aca="false">'Low pensions'!V114</f>
        <v>31143535.1090599</v>
      </c>
      <c r="I114" s="81" t="n">
        <f aca="false">'Low pensions'!M114</f>
        <v>175073.386364054</v>
      </c>
      <c r="J114" s="81" t="n">
        <f aca="false">'Low pensions'!W114</f>
        <v>963202.116775047</v>
      </c>
      <c r="K114" s="6"/>
      <c r="L114" s="81" t="n">
        <f aca="false">'Low pensions'!N114</f>
        <v>4483693.78866871</v>
      </c>
      <c r="M114" s="8"/>
      <c r="N114" s="81" t="n">
        <f aca="false">'Low pensions'!L114</f>
        <v>1184454.28701493</v>
      </c>
      <c r="O114" s="6"/>
      <c r="P114" s="81" t="n">
        <f aca="false">'Low pensions'!X114</f>
        <v>29782426.4006285</v>
      </c>
      <c r="Q114" s="8"/>
      <c r="R114" s="81" t="n">
        <f aca="false">'Low SIPA income'!G109</f>
        <v>25115535.6912312</v>
      </c>
      <c r="S114" s="8"/>
      <c r="T114" s="81" t="n">
        <f aca="false">'Low SIPA income'!J109</f>
        <v>96031427.5215971</v>
      </c>
      <c r="U114" s="6"/>
      <c r="V114" s="81" t="n">
        <f aca="false">'Low SIPA income'!F109</f>
        <v>125246.010781129</v>
      </c>
      <c r="W114" s="8"/>
      <c r="X114" s="81" t="n">
        <f aca="false">'Low SIPA income'!M109</f>
        <v>314581.86965532</v>
      </c>
      <c r="Y114" s="6"/>
      <c r="Z114" s="6" t="n">
        <f aca="false">R114+V114-N114-L114-F114</f>
        <v>-6473164.58403142</v>
      </c>
      <c r="AA114" s="6"/>
      <c r="AB114" s="6" t="n">
        <f aca="false">T114-P114-D114</f>
        <v>-77047295.8795758</v>
      </c>
      <c r="AC114" s="50"/>
      <c r="AD114" s="6"/>
      <c r="AE114" s="6"/>
      <c r="AF114" s="6"/>
      <c r="AG114" s="6" t="n">
        <f aca="false">BF114/100*$AG$57</f>
        <v>6818627302.69224</v>
      </c>
      <c r="AH114" s="61" t="n">
        <f aca="false">(AG114-AG113)/AG113</f>
        <v>0.00393336403028421</v>
      </c>
      <c r="AI114" s="61"/>
      <c r="AJ114" s="61" t="n">
        <f aca="false">AB114/AG114</f>
        <v>-0.0112995317766018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0.00251196196461409</v>
      </c>
      <c r="AV114" s="5"/>
      <c r="AW114" s="65" t="n">
        <f aca="false">workers_and_wage_low!C102</f>
        <v>13656416</v>
      </c>
      <c r="AX114" s="5"/>
      <c r="AY114" s="61" t="n">
        <f aca="false">(AW114-AW113)/AW113</f>
        <v>-0.000296841887808993</v>
      </c>
      <c r="AZ114" s="66" t="n">
        <f aca="false">workers_and_wage_low!B102</f>
        <v>6746.84300160549</v>
      </c>
      <c r="BA114" s="61" t="n">
        <f aca="false">(AZ114-AZ113)/AZ113</f>
        <v>0.00423146199325588</v>
      </c>
      <c r="BB114" s="61"/>
      <c r="BC114" s="61"/>
      <c r="BD114" s="61"/>
      <c r="BE114" s="61"/>
      <c r="BF114" s="5" t="n">
        <f aca="false">BF113*(1+AY114)*(1+BA114)*(1-BE114)</f>
        <v>121.623248750062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143256224.236006</v>
      </c>
      <c r="E115" s="9"/>
      <c r="F115" s="67" t="n">
        <f aca="false">'Low pensions'!I115</f>
        <v>26038514.5110549</v>
      </c>
      <c r="G115" s="82" t="n">
        <f aca="false">'Low pensions'!K115</f>
        <v>5798023.33571835</v>
      </c>
      <c r="H115" s="82" t="n">
        <f aca="false">'Low pensions'!V115</f>
        <v>31899013.6996726</v>
      </c>
      <c r="I115" s="82" t="n">
        <f aca="false">'Low pensions'!M115</f>
        <v>179320.309352114</v>
      </c>
      <c r="J115" s="82" t="n">
        <f aca="false">'Low pensions'!W115</f>
        <v>986567.434010493</v>
      </c>
      <c r="K115" s="9"/>
      <c r="L115" s="82" t="n">
        <f aca="false">'Low pensions'!N115</f>
        <v>3700764.49819163</v>
      </c>
      <c r="M115" s="67"/>
      <c r="N115" s="82" t="n">
        <f aca="false">'Low pensions'!L115</f>
        <v>1184159.11975484</v>
      </c>
      <c r="O115" s="9"/>
      <c r="P115" s="82" t="n">
        <f aca="false">'Low pensions'!X115</f>
        <v>25718178.667277</v>
      </c>
      <c r="Q115" s="67"/>
      <c r="R115" s="82" t="n">
        <f aca="false">'Low SIPA income'!G110</f>
        <v>28964649.7687066</v>
      </c>
      <c r="S115" s="67"/>
      <c r="T115" s="82" t="n">
        <f aca="false">'Low SIPA income'!J110</f>
        <v>110748848.806085</v>
      </c>
      <c r="U115" s="9"/>
      <c r="V115" s="82" t="n">
        <f aca="false">'Low SIPA income'!F110</f>
        <v>127095.065069788</v>
      </c>
      <c r="W115" s="67"/>
      <c r="X115" s="82" t="n">
        <f aca="false">'Low SIPA income'!M110</f>
        <v>319226.160931287</v>
      </c>
      <c r="Y115" s="9"/>
      <c r="Z115" s="9" t="n">
        <f aca="false">R115+V115-N115-L115-F115</f>
        <v>-1831693.295225</v>
      </c>
      <c r="AA115" s="9"/>
      <c r="AB115" s="9" t="n">
        <f aca="false">T115-P115-D115</f>
        <v>-58225554.0971982</v>
      </c>
      <c r="AC115" s="50"/>
      <c r="AD115" s="9"/>
      <c r="AE115" s="9"/>
      <c r="AF115" s="9"/>
      <c r="AG115" s="9" t="n">
        <f aca="false">BF115/100*$AG$57</f>
        <v>6834814005.73663</v>
      </c>
      <c r="AH115" s="40" t="n">
        <f aca="false">(AG115-AG114)/AG114</f>
        <v>0.00237389467495907</v>
      </c>
      <c r="AI115" s="40"/>
      <c r="AJ115" s="40" t="n">
        <f aca="false">AB115/AG115</f>
        <v>-0.00851896687288462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13628651</v>
      </c>
      <c r="AX115" s="7"/>
      <c r="AY115" s="40" t="n">
        <f aca="false">(AW115-AW114)/AW114</f>
        <v>-0.00203311029775309</v>
      </c>
      <c r="AZ115" s="39" t="n">
        <f aca="false">workers_and_wage_low!B103</f>
        <v>6776.63694664016</v>
      </c>
      <c r="BA115" s="40" t="n">
        <f aca="false">(AZ115-AZ114)/AZ114</f>
        <v>0.00441598315354059</v>
      </c>
      <c r="BB115" s="40"/>
      <c r="BC115" s="40"/>
      <c r="BD115" s="40"/>
      <c r="BE115" s="40"/>
      <c r="BF115" s="7" t="n">
        <f aca="false">BF114*(1+AY115)*(1+BA115)*(1-BE115)</f>
        <v>121.911969532621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143422311.792083</v>
      </c>
      <c r="E116" s="9"/>
      <c r="F116" s="67" t="n">
        <f aca="false">'Low pensions'!I116</f>
        <v>26068702.8903876</v>
      </c>
      <c r="G116" s="82" t="n">
        <f aca="false">'Low pensions'!K116</f>
        <v>5851372.66560297</v>
      </c>
      <c r="H116" s="82" t="n">
        <f aca="false">'Low pensions'!V116</f>
        <v>32192525.9721007</v>
      </c>
      <c r="I116" s="82" t="n">
        <f aca="false">'Low pensions'!M116</f>
        <v>180970.288626896</v>
      </c>
      <c r="J116" s="82" t="n">
        <f aca="false">'Low pensions'!W116</f>
        <v>995645.133157755</v>
      </c>
      <c r="K116" s="9"/>
      <c r="L116" s="82" t="n">
        <f aca="false">'Low pensions'!N116</f>
        <v>3737357.37500392</v>
      </c>
      <c r="M116" s="67"/>
      <c r="N116" s="82" t="n">
        <f aca="false">'Low pensions'!L116</f>
        <v>1185522.96047968</v>
      </c>
      <c r="O116" s="9"/>
      <c r="P116" s="82" t="n">
        <f aca="false">'Low pensions'!X116</f>
        <v>25915562.7282812</v>
      </c>
      <c r="Q116" s="67"/>
      <c r="R116" s="82" t="n">
        <f aca="false">'Low SIPA income'!G111</f>
        <v>25202600.4456921</v>
      </c>
      <c r="S116" s="67"/>
      <c r="T116" s="82" t="n">
        <f aca="false">'Low SIPA income'!J111</f>
        <v>96364327.1563288</v>
      </c>
      <c r="U116" s="9"/>
      <c r="V116" s="82" t="n">
        <f aca="false">'Low SIPA income'!F111</f>
        <v>127294.382312343</v>
      </c>
      <c r="W116" s="67"/>
      <c r="X116" s="82" t="n">
        <f aca="false">'Low SIPA income'!M111</f>
        <v>319726.788379829</v>
      </c>
      <c r="Y116" s="9"/>
      <c r="Z116" s="9" t="n">
        <f aca="false">R116+V116-N116-L116-F116</f>
        <v>-5661688.39786678</v>
      </c>
      <c r="AA116" s="9"/>
      <c r="AB116" s="9" t="n">
        <f aca="false">T116-P116-D116</f>
        <v>-72973547.3640354</v>
      </c>
      <c r="AC116" s="50"/>
      <c r="AD116" s="9"/>
      <c r="AE116" s="9"/>
      <c r="AF116" s="9"/>
      <c r="AG116" s="9" t="n">
        <f aca="false">BF116/100*$AG$57</f>
        <v>6825071942.0771</v>
      </c>
      <c r="AH116" s="40" t="n">
        <f aca="false">(AG116-AG115)/AG115</f>
        <v>-0.00142535900045889</v>
      </c>
      <c r="AI116" s="40"/>
      <c r="AJ116" s="40" t="n">
        <f aca="false">AB116/AG116</f>
        <v>-0.0106919821480779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13635251</v>
      </c>
      <c r="AX116" s="7"/>
      <c r="AY116" s="40" t="n">
        <f aca="false">(AW116-AW115)/AW115</f>
        <v>0.00048427390209053</v>
      </c>
      <c r="AZ116" s="39" t="n">
        <f aca="false">workers_and_wage_low!B104</f>
        <v>6763.70232165954</v>
      </c>
      <c r="BA116" s="40" t="n">
        <f aca="false">(AZ116-AZ115)/AZ115</f>
        <v>-0.00190870856480416</v>
      </c>
      <c r="BB116" s="40"/>
      <c r="BC116" s="40"/>
      <c r="BD116" s="40"/>
      <c r="BE116" s="40"/>
      <c r="BF116" s="7" t="n">
        <f aca="false">BF115*(1+AY116)*(1+BA116)*(1-BE116)</f>
        <v>121.738201209584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143798905.111085</v>
      </c>
      <c r="E117" s="9"/>
      <c r="F117" s="67" t="n">
        <f aca="false">'Low pensions'!I117</f>
        <v>26137153.1839361</v>
      </c>
      <c r="G117" s="82" t="n">
        <f aca="false">'Low pensions'!K117</f>
        <v>5933869.72597681</v>
      </c>
      <c r="H117" s="82" t="n">
        <f aca="false">'Low pensions'!V117</f>
        <v>32646400.4577097</v>
      </c>
      <c r="I117" s="82" t="n">
        <f aca="false">'Low pensions'!M117</f>
        <v>183521.744102376</v>
      </c>
      <c r="J117" s="82" t="n">
        <f aca="false">'Low pensions'!W117</f>
        <v>1009682.48838277</v>
      </c>
      <c r="K117" s="9"/>
      <c r="L117" s="82" t="n">
        <f aca="false">'Low pensions'!N117</f>
        <v>3747016.07918918</v>
      </c>
      <c r="M117" s="67"/>
      <c r="N117" s="82" t="n">
        <f aca="false">'Low pensions'!L117</f>
        <v>1188729.61100975</v>
      </c>
      <c r="O117" s="9"/>
      <c r="P117" s="82" t="n">
        <f aca="false">'Low pensions'!X117</f>
        <v>25983323.8353157</v>
      </c>
      <c r="Q117" s="67"/>
      <c r="R117" s="82" t="n">
        <f aca="false">'Low SIPA income'!G112</f>
        <v>29151858.2869388</v>
      </c>
      <c r="S117" s="67"/>
      <c r="T117" s="82" t="n">
        <f aca="false">'Low SIPA income'!J112</f>
        <v>111464656.801226</v>
      </c>
      <c r="U117" s="9"/>
      <c r="V117" s="82" t="n">
        <f aca="false">'Low SIPA income'!F112</f>
        <v>131194.539479762</v>
      </c>
      <c r="W117" s="67"/>
      <c r="X117" s="82" t="n">
        <f aca="false">'Low SIPA income'!M112</f>
        <v>329522.858737874</v>
      </c>
      <c r="Y117" s="9"/>
      <c r="Z117" s="9" t="n">
        <f aca="false">R117+V117-N117-L117-F117</f>
        <v>-1789846.04771654</v>
      </c>
      <c r="AA117" s="9"/>
      <c r="AB117" s="9" t="n">
        <f aca="false">T117-P117-D117</f>
        <v>-58317572.1451746</v>
      </c>
      <c r="AC117" s="50"/>
      <c r="AD117" s="9"/>
      <c r="AE117" s="9"/>
      <c r="AF117" s="9"/>
      <c r="AG117" s="9" t="n">
        <f aca="false">BF117/100*$AG$57</f>
        <v>6860329909.87495</v>
      </c>
      <c r="AH117" s="40" t="n">
        <f aca="false">(AG117-AG116)/AG116</f>
        <v>0.00516594815367197</v>
      </c>
      <c r="AI117" s="40" t="n">
        <f aca="false">(AG117-AG113)/AG113</f>
        <v>0.0100734031993461</v>
      </c>
      <c r="AJ117" s="40" t="n">
        <f aca="false">AB117/AG117</f>
        <v>-0.00850069499736896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13637632</v>
      </c>
      <c r="AX117" s="7"/>
      <c r="AY117" s="40" t="n">
        <f aca="false">(AW117-AW116)/AW116</f>
        <v>0.000174620914569156</v>
      </c>
      <c r="AZ117" s="39" t="n">
        <f aca="false">workers_and_wage_low!B105</f>
        <v>6797.45627914786</v>
      </c>
      <c r="BA117" s="40" t="n">
        <f aca="false">(AZ117-AZ116)/AZ116</f>
        <v>0.00499045580114221</v>
      </c>
      <c r="BB117" s="40"/>
      <c r="BC117" s="40"/>
      <c r="BD117" s="40"/>
      <c r="BE117" s="40"/>
      <c r="BF117" s="7" t="n">
        <f aca="false">BF116*(1+AY117)*(1+BA117)*(1-BE117)</f>
        <v>122.367094445354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0.0142025318075224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I1" colorId="64" zoomScale="65" zoomScaleNormal="65" zoomScalePageLayoutView="100" workbookViewId="0">
      <selection pane="topLeft" activeCell="S26" activeCellId="0" sqref="S26"/>
    </sheetView>
  </sheetViews>
  <sheetFormatPr defaultColWidth="12.0546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114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34.2274371921193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0.0200745496556629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37.9112181792912</v>
      </c>
      <c r="E6" s="22" t="n">
        <f aca="false">(D8/D7)^(1/3)-1</f>
        <v>0.0217205625419958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40.2405100148551</v>
      </c>
      <c r="E7" s="25" t="n">
        <f aca="false">(D9/D8)^(1/3)-1</f>
        <v>0.028480971411307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42.9200162644463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46.6926648443865</v>
      </c>
      <c r="E9" s="25" t="n">
        <f aca="false">(D9/D8)^(1/3)-1</f>
        <v>0.028480971411307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53.2813133314609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59.4133384581603</v>
      </c>
      <c r="E11" s="25" t="n">
        <f aca="false">(D11/D10)^(1/3)-1</f>
        <v>0.0369783238304051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66.4111454665111</v>
      </c>
      <c r="E12" s="22" t="n">
        <f aca="false">(D12/D11)^(1/3)-1</f>
        <v>0.0378127572782874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72.7247107047077</v>
      </c>
      <c r="E13" s="25" t="n">
        <f aca="false">(D13/D12)^(1/3)-1</f>
        <v>0.0307349693063803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81.8091971509489</v>
      </c>
      <c r="E14" s="22" t="n">
        <f aca="false">(D14/D13)^(1/3)-1</f>
        <v>0.0400160528698512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0.0376316630457978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124.428366303447</v>
      </c>
      <c r="E19" s="28" t="n">
        <f aca="false">(D19/D18)^(1/3)-1</f>
        <v>0.0364147067883644</v>
      </c>
      <c r="F19" s="89" t="n">
        <v>68368.7871308061</v>
      </c>
      <c r="G19" s="28" t="n">
        <f aca="false">(F19/F18)^(1/3)-1</f>
        <v>0.0336316699673165</v>
      </c>
      <c r="I19" s="27" t="s">
        <v>37</v>
      </c>
      <c r="J19" s="13" t="n">
        <f aca="false">B19*100/$B$16</f>
        <v>98.7407430630679</v>
      </c>
      <c r="K19" s="13" t="n">
        <f aca="false">D19*100/$D$16</f>
        <v>126.290527128815</v>
      </c>
      <c r="L19" s="13" t="n">
        <f aca="false">100*F19*100/D19/($F$16*100/$D$16)</f>
        <v>95.1879625655911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132.516210113171</v>
      </c>
      <c r="E20" s="30" t="n">
        <f aca="false">(D20/D19)^(1/3)-1</f>
        <v>0.0212134731228562</v>
      </c>
      <c r="F20" s="31" t="n">
        <v>73910.4197271899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134.499411392188</v>
      </c>
      <c r="L20" s="13" t="n">
        <f aca="false">100*F20*100/D20/($F$16*100/$D$16)</f>
        <v>96.6229329997626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140.604053922895</v>
      </c>
      <c r="E21" s="28" t="n">
        <f aca="false">(D21/D20)^(1/3)-1</f>
        <v>0.0199438851128948</v>
      </c>
      <c r="F21" s="89" t="n">
        <v>80199.1321511109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142.708295655561</v>
      </c>
      <c r="L21" s="13" t="n">
        <f aca="false">100*F21*100/D21/($F$16*100/$D$16)</f>
        <v>98.813294875001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148.691897732619</v>
      </c>
      <c r="E22" s="30" t="n">
        <f aca="false">(D22/D21)^(1/3)-1</f>
        <v>0.0188177137883845</v>
      </c>
      <c r="F22" s="31" t="n">
        <v>86734.9824550212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150.917179918934</v>
      </c>
      <c r="L22" s="13" t="n">
        <f aca="false">100*F22*100/D22/($F$16*100/$D$16)</f>
        <v>101.053310440057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156.779741542343</v>
      </c>
      <c r="E23" s="28" t="n">
        <f aca="false">(D23/D22)^(1/3)-1</f>
        <v>0.017811952455925</v>
      </c>
      <c r="F23" s="89" t="n">
        <v>93525.9437461382</v>
      </c>
      <c r="G23" s="28" t="n">
        <f aca="false">(F23/F22)^(1/3)-1</f>
        <v>0.0254455420993445</v>
      </c>
      <c r="I23" s="27" t="s">
        <v>41</v>
      </c>
      <c r="J23" s="13" t="n">
        <f aca="false">B23*100/$B$16</f>
        <v>108.130182210995</v>
      </c>
      <c r="K23" s="13" t="n">
        <f aca="false">D23*100/$D$16</f>
        <v>159.126064182307</v>
      </c>
      <c r="L23" s="13" t="n">
        <f aca="false">100*F23*100/D23/($F$16*100/$D$16)</f>
        <v>103.344105302961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165.010677973316</v>
      </c>
      <c r="E24" s="30" t="n">
        <f aca="false">(D24/D23)^(1/3)-1</f>
        <v>0.0172023812262538</v>
      </c>
      <c r="F24" s="31" t="n">
        <v>99919.991638394</v>
      </c>
      <c r="G24" s="30" t="n">
        <f aca="false">(F24/F23)^(1/3)-1</f>
        <v>0.022288393132385</v>
      </c>
      <c r="I24" s="29" t="s">
        <v>42</v>
      </c>
      <c r="J24" s="13" t="n">
        <f aca="false">B24*100/$B$16</f>
        <v>109.466526884275</v>
      </c>
      <c r="K24" s="13" t="n">
        <f aca="false">D24*100/$D$16</f>
        <v>167.480182551878</v>
      </c>
      <c r="L24" s="13" t="n">
        <f aca="false">100*F24*100/D24/($F$16*100/$D$16)</f>
        <v>104.902030608416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173.241614404289</v>
      </c>
      <c r="E25" s="28" t="n">
        <f aca="false">(D25/D24)^(1/3)-1</f>
        <v>0.0163580340504399</v>
      </c>
      <c r="F25" s="89" t="n">
        <v>106485.567023836</v>
      </c>
      <c r="G25" s="28" t="n">
        <f aca="false">(F25/F24)^(1/3)-1</f>
        <v>0.0214398242206912</v>
      </c>
      <c r="I25" s="27" t="s">
        <v>43</v>
      </c>
      <c r="J25" s="13" t="n">
        <f aca="false">B25*100/$B$16</f>
        <v>110.788955963701</v>
      </c>
      <c r="K25" s="13" t="n">
        <f aca="false">D25*100/$D$16</f>
        <v>175.834300921449</v>
      </c>
      <c r="L25" s="13" t="n">
        <f aca="false">100*F25*100/D25/($F$16*100/$D$16)</f>
        <v>106.483441832592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181.472550835262</v>
      </c>
      <c r="E26" s="30" t="n">
        <f aca="false">(D26/D25)^(1/3)-1</f>
        <v>0.0155927078365148</v>
      </c>
      <c r="F26" s="31" t="n">
        <v>112383.515524235</v>
      </c>
      <c r="G26" s="30" t="n">
        <f aca="false">(F26/F25)^(1/3)-1</f>
        <v>0.0181316896061079</v>
      </c>
      <c r="I26" s="29" t="s">
        <v>44</v>
      </c>
      <c r="J26" s="13" t="n">
        <f aca="false">B26*100/$B$16</f>
        <v>112.229753407737</v>
      </c>
      <c r="K26" s="13" t="n">
        <f aca="false">D26*100/$D$16</f>
        <v>184.18841929102</v>
      </c>
      <c r="L26" s="13" t="n">
        <f aca="false">100*F26*100/D26/($F$16*100/$D$16)</f>
        <v>107.284065874675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189.703487266235</v>
      </c>
      <c r="E27" s="28" t="n">
        <f aca="false">(D27/D26)^(1/3)-1</f>
        <v>0.0148958038073606</v>
      </c>
      <c r="F27" s="89" t="n">
        <v>118364.134784851</v>
      </c>
      <c r="G27" s="28" t="n">
        <f aca="false">(F27/F26)^(1/3)-1</f>
        <v>0.0174330433168763</v>
      </c>
      <c r="I27" s="27" t="s">
        <v>45</v>
      </c>
      <c r="J27" s="13" t="n">
        <f aca="false">B27*100/$B$16</f>
        <v>113.08386379349</v>
      </c>
      <c r="K27" s="13" t="n">
        <f aca="false">D27*100/$D$16</f>
        <v>192.542537660591</v>
      </c>
      <c r="L27" s="13" t="n">
        <f aca="false">100*F27*100/D27/($F$16*100/$D$16)</f>
        <v>108.090709621283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197.76588547505</v>
      </c>
      <c r="E28" s="30" t="n">
        <f aca="false">(D28/D27)^(1/3)-1</f>
        <v>0.0139705806309227</v>
      </c>
      <c r="F28" s="31" t="n">
        <v>123767.614101594</v>
      </c>
      <c r="G28" s="30" t="n">
        <f aca="false">(F28/F27)^(1/3)-1</f>
        <v>0.0149912470566791</v>
      </c>
      <c r="I28" s="29" t="s">
        <v>46</v>
      </c>
      <c r="J28" s="13" t="n">
        <f aca="false">B28*100/$B$16</f>
        <v>114.392520594067</v>
      </c>
      <c r="K28" s="13" t="n">
        <f aca="false">D28*100/$D$16</f>
        <v>200.725595511166</v>
      </c>
      <c r="L28" s="13" t="n">
        <f aca="false">100*F28*100/D28/($F$16*100/$D$16)</f>
        <v>108.417451789294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205.828283683865</v>
      </c>
      <c r="E29" s="28" t="n">
        <f aca="false">(D29/D28)^(1/3)-1</f>
        <v>0.0134085362833618</v>
      </c>
      <c r="F29" s="89" t="n">
        <v>129201.506180939</v>
      </c>
      <c r="G29" s="28" t="n">
        <f aca="false">(F29/F28)^(1/3)-1</f>
        <v>0.0144255657147658</v>
      </c>
      <c r="I29" s="27" t="s">
        <v>47</v>
      </c>
      <c r="J29" s="13" t="n">
        <f aca="false">B29*100/$B$16</f>
        <v>116.328403761886</v>
      </c>
      <c r="K29" s="13" t="n">
        <f aca="false">D29*100/$D$16</f>
        <v>208.908653361741</v>
      </c>
      <c r="L29" s="13" t="n">
        <f aca="false">100*F29*100/D29/($F$16*100/$D$16)</f>
        <v>108.744193957305</v>
      </c>
      <c r="M29" s="32" t="n">
        <f aca="false">L27/L16-1</f>
        <v>0.0809070962128271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213.89068189268</v>
      </c>
      <c r="E30" s="30" t="n">
        <f aca="false">(D30/D29)^(1/3)-1</f>
        <v>0.0128899704051624</v>
      </c>
      <c r="F30" s="31" t="n">
        <v>134665.811022886</v>
      </c>
      <c r="G30" s="30" t="n">
        <f aca="false">(F30/F29)^(1/3)-1</f>
        <v>0.0139034281792825</v>
      </c>
      <c r="I30" s="29" t="s">
        <v>48</v>
      </c>
      <c r="J30" s="13" t="n">
        <f aca="false">B30*100/$B$16</f>
        <v>116.718943544047</v>
      </c>
      <c r="K30" s="13" t="n">
        <f aca="false">D30*100/$D$16</f>
        <v>217.091711212316</v>
      </c>
      <c r="L30" s="13" t="n">
        <f aca="false">100*F30*100/D30/($F$16*100/$D$16)</f>
        <v>109.070936125316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221.953080101495</v>
      </c>
      <c r="E31" s="28" t="n">
        <f aca="false">(D31/D30)^(1/3)-1</f>
        <v>0.0124100252895021</v>
      </c>
      <c r="F31" s="89" t="n">
        <v>140160.528627436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225.274769062891</v>
      </c>
      <c r="L31" s="13" t="n">
        <f aca="false">100*F31*100/D31/($F$16*100/$D$16)</f>
        <v>109.397678293328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230.053150599191</v>
      </c>
      <c r="E32" s="30" t="n">
        <f aca="false">(D32/D31)^(1/3)-1</f>
        <v>0.0120197849794823</v>
      </c>
      <c r="F32" s="31" t="n">
        <v>145709.519615933</v>
      </c>
      <c r="G32" s="30" t="n">
        <f aca="false">(F32/F31)^(1/3)-1</f>
        <v>0.0130263294242183</v>
      </c>
      <c r="I32" s="29" t="s">
        <v>50</v>
      </c>
      <c r="J32" s="13" t="n">
        <f aca="false">B32*100/$B$16</f>
        <v>119.540184020801</v>
      </c>
      <c r="K32" s="13" t="n">
        <f aca="false">D32*100/$D$16</f>
        <v>233.496062995497</v>
      </c>
      <c r="L32" s="13" t="n">
        <f aca="false">100*F32*100/D32/($F$16*100/$D$16)</f>
        <v>109.724420461339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238.153221096888</v>
      </c>
      <c r="E33" s="28" t="n">
        <f aca="false">(D33/D32)^(1/3)-1</f>
        <v>0.0116014072790902</v>
      </c>
      <c r="F33" s="89" t="n">
        <v>151289.065473432</v>
      </c>
      <c r="G33" s="28" t="n">
        <f aca="false">(F33/F32)^(1/3)-1</f>
        <v>0.0126045424839139</v>
      </c>
      <c r="I33" s="27" t="s">
        <v>51</v>
      </c>
      <c r="J33" s="13" t="n">
        <f aca="false">B33*100/$B$16</f>
        <v>120.399897893552</v>
      </c>
      <c r="K33" s="13" t="n">
        <f aca="false">D33*100/$D$16</f>
        <v>241.717356928104</v>
      </c>
      <c r="L33" s="13" t="n">
        <f aca="false">100*F33*100/D33/($F$16*100/$D$16)</f>
        <v>110.051162629351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246.253291594585</v>
      </c>
      <c r="E34" s="30" t="n">
        <f aca="false">(D34/D33)^(1/3)-1</f>
        <v>0.0112111775165633</v>
      </c>
      <c r="F34" s="31" t="n">
        <v>156899.166199932</v>
      </c>
      <c r="G34" s="30" t="n">
        <f aca="false">(F34/F33)^(1/3)-1</f>
        <v>0.0122109515351541</v>
      </c>
      <c r="I34" s="29" t="s">
        <v>52</v>
      </c>
      <c r="J34" s="13" t="n">
        <f aca="false">B34*100/$B$16</f>
        <v>121.387701285809</v>
      </c>
      <c r="K34" s="13" t="n">
        <f aca="false">D34*100/$D$16</f>
        <v>249.938650860711</v>
      </c>
      <c r="L34" s="13" t="n">
        <f aca="false">100*F34*100/D34/($F$16*100/$D$16)</f>
        <v>110.377904797362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254.353362092282</v>
      </c>
      <c r="E35" s="28" t="n">
        <f aca="false">(D35/D34)^(1/3)-1</f>
        <v>0.0108463472906526</v>
      </c>
      <c r="F35" s="89" t="n">
        <v>162539.821795434</v>
      </c>
      <c r="G35" s="28" t="n">
        <f aca="false">(F35/F34)^(1/3)-1</f>
        <v>0.0118428050410861</v>
      </c>
      <c r="I35" s="27" t="s">
        <v>53</v>
      </c>
      <c r="J35" s="13" t="n">
        <f aca="false">B35*100/$B$16</f>
        <v>122.916714733313</v>
      </c>
      <c r="K35" s="13" t="n">
        <f aca="false">D35*100/$D$16</f>
        <v>258.159944793318</v>
      </c>
      <c r="L35" s="13" t="n">
        <f aca="false">100*F35*100/D35/($F$16*100/$D$16)</f>
        <v>110.704646965373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263.303708295412</v>
      </c>
      <c r="E36" s="30" t="n">
        <f aca="false">(D36/D35)^(1/3)-1</f>
        <v>0.0115945890768099</v>
      </c>
      <c r="F36" s="31" t="n">
        <v>168755.988950749</v>
      </c>
      <c r="G36" s="30" t="n">
        <f aca="false">(F36/F35)^(1/3)-1</f>
        <v>0.012588844108705</v>
      </c>
      <c r="I36" s="29" t="s">
        <v>54</v>
      </c>
      <c r="J36" s="13" t="n">
        <f aca="false">B36*100/$B$16</f>
        <v>123.724090461529</v>
      </c>
      <c r="K36" s="13" t="n">
        <f aca="false">D36*100/$D$16</f>
        <v>267.244239424512</v>
      </c>
      <c r="L36" s="13" t="n">
        <f aca="false">100*F36*100/D36/($F$16*100/$D$16)</f>
        <v>111.031389133384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272.254054498543</v>
      </c>
      <c r="E37" s="28" t="n">
        <f aca="false">(D37/D36)^(1/3)-1</f>
        <v>0.0112048101911155</v>
      </c>
      <c r="F37" s="89" t="n">
        <v>175005.918362311</v>
      </c>
      <c r="G37" s="28" t="n">
        <f aca="false">(F37/F36)^(1/3)-1</f>
        <v>0.0121957602303397</v>
      </c>
      <c r="I37" s="27" t="s">
        <v>108</v>
      </c>
      <c r="J37" s="13" t="n">
        <f aca="false">B37*100/$B$16</f>
        <v>124.613894319826</v>
      </c>
      <c r="K37" s="13" t="n">
        <f aca="false">D37*100/$D$16</f>
        <v>276.328534055708</v>
      </c>
      <c r="L37" s="13" t="n">
        <f aca="false">100*F37*100/D37/($F$16*100/$D$16)</f>
        <v>111.358131301395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281.204400701674</v>
      </c>
      <c r="E38" s="30" t="n">
        <f aca="false">(D38/D37)^(1/3)-1</f>
        <v>0.0108403875502923</v>
      </c>
      <c r="F38" s="31" t="n">
        <v>181289.610030118</v>
      </c>
      <c r="G38" s="30" t="n">
        <f aca="false">(F38/F37)^(1/3)-1</f>
        <v>0.011828076748172</v>
      </c>
      <c r="I38" s="29" t="s">
        <v>109</v>
      </c>
      <c r="J38" s="13" t="n">
        <f aca="false">B38*100/$B$16</f>
        <v>125.636270830812</v>
      </c>
      <c r="K38" s="13" t="n">
        <f aca="false">D38*100/$D$16</f>
        <v>285.412828686903</v>
      </c>
      <c r="L38" s="13" t="n">
        <f aca="false">100*F38*100/D38/($F$16*100/$D$16)</f>
        <v>111.684873469406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290.154746904804</v>
      </c>
      <c r="E39" s="28" t="n">
        <f aca="false">(D39/D38)^(1/3)-1</f>
        <v>0.0104989246796106</v>
      </c>
      <c r="F39" s="89" t="n">
        <v>187607.063954172</v>
      </c>
      <c r="G39" s="28" t="n">
        <f aca="false">(F39/F38)^(1/3)-1</f>
        <v>0.0114833944656076</v>
      </c>
      <c r="I39" s="27" t="s">
        <v>110</v>
      </c>
      <c r="J39" s="13" t="n">
        <f aca="false">B39*100/$B$16</f>
        <v>127.218799748979</v>
      </c>
      <c r="K39" s="13" t="n">
        <f aca="false">D39*100/$D$16</f>
        <v>294.497123318097</v>
      </c>
      <c r="L39" s="13" t="n">
        <f aca="false">100*F39*100/D39/($F$16*100/$D$16)</f>
        <v>112.011615637418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114</v>
      </c>
      <c r="C42" s="35" t="s">
        <v>115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BG1" colorId="64" zoomScale="65" zoomScaleNormal="65" zoomScalePageLayoutView="100" workbookViewId="0">
      <selection pane="topLeft" activeCell="BM13" activeCellId="0" sqref="BM13"/>
    </sheetView>
  </sheetViews>
  <sheetFormatPr defaultColWidth="9.28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-0.0331797388491382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0.0152656101659735</v>
      </c>
      <c r="BM5" s="51" t="n">
        <f aca="false">SUM(D18:D21)/AVERAGE(AG18:AG21)</f>
        <v>0.0786913379286921</v>
      </c>
      <c r="BN5" s="51" t="n">
        <f aca="false">(SUM(H18:H21)+SUM(J18:J21))/AVERAGE(AG18:AG21)</f>
        <v>2.49081323988799E-005</v>
      </c>
      <c r="BO5" s="52" t="n">
        <f aca="false">AL5-BN5</f>
        <v>-0.0332046469815371</v>
      </c>
      <c r="BP5" s="32" t="n">
        <f aca="false">BN5+BM5</f>
        <v>0.0787162460610909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-0.0366032011712608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0.0186296629931865</v>
      </c>
      <c r="BM6" s="51" t="n">
        <f aca="false">SUM(D22:D25)/AVERAGE(AG22:AG25)</f>
        <v>0.0811921564059267</v>
      </c>
      <c r="BN6" s="51" t="n">
        <f aca="false">(SUM(H22:H25)+SUM(J22:J25))/AVERAGE(AG22:AG25)</f>
        <v>0.000471369442214487</v>
      </c>
      <c r="BO6" s="52" t="n">
        <f aca="false">AL6-BN6</f>
        <v>-0.0370745706134753</v>
      </c>
      <c r="BP6" s="32" t="n">
        <f aca="false">BN6+BM6</f>
        <v>0.0816635258481412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-0.036766217283359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0.0174215638890533</v>
      </c>
      <c r="BM7" s="51" t="n">
        <f aca="false">SUM(D26:D29)/AVERAGE(AG26:AG29)</f>
        <v>0.0778009151765118</v>
      </c>
      <c r="BN7" s="51" t="n">
        <f aca="false">(SUM(H26:H29)+SUM(J26:J29))/AVERAGE(AG26:AG29)</f>
        <v>0.000926242709392147</v>
      </c>
      <c r="BO7" s="52" t="n">
        <f aca="false">AL7-BN7</f>
        <v>-0.0376924599927511</v>
      </c>
      <c r="BP7" s="32" t="n">
        <f aca="false">BN7+BM7</f>
        <v>0.078727157885904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-0.0377257230720297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0.016731706019391</v>
      </c>
      <c r="BM8" s="51" t="n">
        <f aca="false">SUM(D30:D33)/AVERAGE(AG30:AG33)</f>
        <v>0.0724191996225042</v>
      </c>
      <c r="BN8" s="51" t="n">
        <f aca="false">(SUM(H30:H33)+SUM(J30:J33))/AVERAGE(AG30:AG33)</f>
        <v>0.000884616578632326</v>
      </c>
      <c r="BO8" s="52" t="n">
        <f aca="false">AL8-BN8</f>
        <v>-0.038610339650662</v>
      </c>
      <c r="BP8" s="32" t="n">
        <f aca="false">BN8+BM8</f>
        <v>0.0733038162011365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-0.0462344997733977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0.0788862579454325</v>
      </c>
      <c r="AT9" s="53" t="n">
        <f aca="false">AR9/AG37</f>
        <v>0.0750969334063013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0.0584118450388651</v>
      </c>
      <c r="BL9" s="51" t="n">
        <f aca="false">SUM(P34:P37)/AVERAGE(AG34:AG37)</f>
        <v>0.0180152030604996</v>
      </c>
      <c r="BM9" s="51" t="n">
        <f aca="false">SUM(D34:D37)/AVERAGE(AG34:AG37)</f>
        <v>0.0866311417517632</v>
      </c>
      <c r="BN9" s="51" t="n">
        <f aca="false">(SUM(H34:H37)+SUM(J34:J37))/AVERAGE(AG34:AG37)</f>
        <v>0.00145101212450405</v>
      </c>
      <c r="BO9" s="52" t="n">
        <f aca="false">AL9-BN9</f>
        <v>-0.0476855118979018</v>
      </c>
      <c r="BP9" s="32" t="n">
        <f aca="false">BN9+BM9</f>
        <v>0.0880821538762673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-0.0344132756729055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374798104.613039</v>
      </c>
      <c r="AS10" s="53" t="n">
        <f aca="false">AQ10/AG41</f>
        <v>0.0797440764222515</v>
      </c>
      <c r="AT10" s="53" t="n">
        <f aca="false">AR10/AG41</f>
        <v>0.0723070182850089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0.0576359013001702</v>
      </c>
      <c r="BL10" s="51" t="n">
        <f aca="false">SUM(P38:P41)/AVERAGE(AG38:AG41)</f>
        <v>0.016091805460499</v>
      </c>
      <c r="BM10" s="51" t="n">
        <f aca="false">SUM(D38:D41)/AVERAGE(AG38:AG41)</f>
        <v>0.0759573715125766</v>
      </c>
      <c r="BN10" s="51" t="n">
        <f aca="false">(SUM(H38:H41)+SUM(J38:J41))/AVERAGE(AG38:AG41)</f>
        <v>0.00162144163273012</v>
      </c>
      <c r="BO10" s="52" t="n">
        <f aca="false">AL10-BN10</f>
        <v>-0.0360347173056356</v>
      </c>
      <c r="BP10" s="32" t="n">
        <f aca="false">BN10+BM10</f>
        <v>0.0775788131453067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-0.0369869991114772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0.0660000000000012</v>
      </c>
      <c r="AP11" s="52"/>
      <c r="AQ11" s="4" t="n">
        <f aca="false">AQ10*(1+AO11)</f>
        <v>440628485.959798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382204488.474993</v>
      </c>
      <c r="AS11" s="53" t="n">
        <f aca="false">AQ11/AG45</f>
        <v>0.0812834134362548</v>
      </c>
      <c r="AT11" s="53" t="n">
        <f aca="false">AR11/AG45</f>
        <v>0.0705058489040575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0.0608009165437851</v>
      </c>
      <c r="BL11" s="51" t="n">
        <f aca="false">SUM(P42:P45)/AVERAGE(AG42:AG45)</f>
        <v>0.017034340209089</v>
      </c>
      <c r="BM11" s="51" t="n">
        <f aca="false">SUM(D42:D45)/AVERAGE(AG42:AG45)</f>
        <v>0.0807535754461734</v>
      </c>
      <c r="BN11" s="51" t="n">
        <f aca="false">(SUM(H42:H45)+SUM(J42:J45))/AVERAGE(AG42:AG45)</f>
        <v>0.0020722869879401</v>
      </c>
      <c r="BO11" s="52" t="n">
        <f aca="false">AL11-BN11</f>
        <v>-0.0390592860994173</v>
      </c>
      <c r="BP11" s="32" t="n">
        <f aca="false">BN11+BM11</f>
        <v>0.0828258624341135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-0.0408513483879037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0.0449999999999975</v>
      </c>
      <c r="AP12" s="52"/>
      <c r="AQ12" s="4" t="n">
        <f aca="false">AQ11*(1+AO12)</f>
        <v>460456767.827988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0.081278458575397</v>
      </c>
      <c r="AT12" s="53" t="n">
        <f aca="false">AR12/AG49</f>
        <v>0.0676478317351363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0.0621913884911775</v>
      </c>
      <c r="BL12" s="51" t="n">
        <f aca="false">SUM(P46:P49)/AVERAGE(AG46:AG49)</f>
        <v>0.0180135236185153</v>
      </c>
      <c r="BM12" s="51" t="n">
        <f aca="false">SUM(D46:D49)/AVERAGE(AG46:AG49)</f>
        <v>0.0850292132605659</v>
      </c>
      <c r="BN12" s="51" t="n">
        <f aca="false">(SUM(H46:H49)+SUM(J46:J49))/AVERAGE(AG46:AG49)</f>
        <v>0.00249352168001861</v>
      </c>
      <c r="BO12" s="52" t="n">
        <f aca="false">AL12-BN12</f>
        <v>-0.0433448700679224</v>
      </c>
      <c r="BP12" s="32" t="n">
        <f aca="false">BN12+BM12</f>
        <v>0.0875227349405846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-0.0436171205945396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0.0812720580789223</v>
      </c>
      <c r="AT13" s="60" t="n">
        <f aca="false">AR13/AG53</f>
        <v>0.0650676382382707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0.0623666620631269</v>
      </c>
      <c r="BL13" s="32" t="n">
        <f aca="false">SUM(P50:P53)/AVERAGE(AG50:AG53)</f>
        <v>0.0186805482275913</v>
      </c>
      <c r="BM13" s="32" t="n">
        <f aca="false">SUM(D50:D53)/AVERAGE(AG50:AG53)</f>
        <v>0.0873032344300752</v>
      </c>
      <c r="BN13" s="32" t="n">
        <f aca="false">(SUM(H50:H53)+SUM(J50:J53))/AVERAGE(AG50:AG53)</f>
        <v>0.002992992689299</v>
      </c>
      <c r="BO13" s="59" t="n">
        <f aca="false">AL13-BN13</f>
        <v>-0.0466101132838386</v>
      </c>
      <c r="BP13" s="32" t="n">
        <f aca="false">BN13+BM13</f>
        <v>0.0902962271193742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-0.0445580498094735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0.0349999999999993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382644196.227459</v>
      </c>
      <c r="AS14" s="64" t="n">
        <f aca="false">AQ14/AG57</f>
        <v>0.0812720580789224</v>
      </c>
      <c r="AT14" s="64" t="n">
        <f aca="false">AR14/AG57</f>
        <v>0.0627442364266897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0.0625837383626271</v>
      </c>
      <c r="BL14" s="61" t="n">
        <f aca="false">SUM(P54:P57)/AVERAGE(AG54:AG57)</f>
        <v>0.0187355059840622</v>
      </c>
      <c r="BM14" s="61" t="n">
        <f aca="false">SUM(D54:D57)/AVERAGE(AG54:AG57)</f>
        <v>0.0884062821880385</v>
      </c>
      <c r="BN14" s="61" t="n">
        <f aca="false">(SUM(H54:H57)+SUM(J54:J57))/AVERAGE(AG54:AG57)</f>
        <v>0.00424921873423341</v>
      </c>
      <c r="BO14" s="63" t="n">
        <f aca="false">AL14-BN14</f>
        <v>-0.0488072685437069</v>
      </c>
      <c r="BP14" s="32" t="n">
        <f aca="false">BN14+BM14</f>
        <v>0.0926555009222719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-0.0462732762246238</v>
      </c>
      <c r="AM15" s="9" t="n">
        <f aca="false">'Central scenario'!AM15</f>
        <v>13032040.9288315</v>
      </c>
      <c r="AN15" s="69" t="n">
        <f aca="false">AM15/AVERAGE(AG58:AG61)</f>
        <v>0.00209288987326866</v>
      </c>
      <c r="AO15" s="69" t="n">
        <f aca="false">'GDP evolution by scenario'!M57</f>
        <v>0.036695007640215</v>
      </c>
      <c r="AP15" s="69"/>
      <c r="AQ15" s="9" t="n">
        <f aca="false">AQ14*(1+AO15)</f>
        <v>513823019.39995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383435533.167337</v>
      </c>
      <c r="AS15" s="70" t="n">
        <f aca="false">AQ15/AG61</f>
        <v>0.0815338913349625</v>
      </c>
      <c r="AT15" s="70" t="n">
        <f aca="false">AR15/AG61</f>
        <v>0.0608438896562837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0.0633604154720477</v>
      </c>
      <c r="BL15" s="40" t="n">
        <f aca="false">SUM(P58:P61)/AVERAGE(AG58:AG61)</f>
        <v>0.0191774679327846</v>
      </c>
      <c r="BM15" s="40" t="n">
        <f aca="false">SUM(D58:D61)/AVERAGE(AG58:AG61)</f>
        <v>0.0904562237638869</v>
      </c>
      <c r="BN15" s="40" t="n">
        <f aca="false">(SUM(H58:H61)+SUM(J58:J61))/AVERAGE(AG58:AG61)</f>
        <v>0.0054808935026867</v>
      </c>
      <c r="BO15" s="69" t="n">
        <f aca="false">AL15-BN15</f>
        <v>-0.0517541697273105</v>
      </c>
      <c r="BP15" s="32" t="n">
        <f aca="false">BN15+BM15</f>
        <v>0.0959371172665736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-0.0480914071935564</v>
      </c>
      <c r="AM16" s="9" t="n">
        <f aca="false">'Central scenario'!AM16</f>
        <v>12139889.4651339</v>
      </c>
      <c r="AN16" s="69" t="n">
        <f aca="false">AM16/AVERAGE(AG62:AG65)</f>
        <v>0.00189049612138236</v>
      </c>
      <c r="AO16" s="69" t="n">
        <f aca="false">'GDP evolution by scenario'!M61</f>
        <v>0.0312711848283995</v>
      </c>
      <c r="AP16" s="69"/>
      <c r="AQ16" s="9" t="n">
        <f aca="false">AQ15*(1+AO16)</f>
        <v>529890874.008692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383113097.983133</v>
      </c>
      <c r="AS16" s="70" t="n">
        <f aca="false">AQ16/AG65</f>
        <v>0.0811548504582886</v>
      </c>
      <c r="AT16" s="70" t="n">
        <f aca="false">AR16/AG65</f>
        <v>0.0586752625879774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0.0639620002929231</v>
      </c>
      <c r="BL16" s="40" t="n">
        <f aca="false">SUM(P62:P65)/AVERAGE(AG62:AG65)</f>
        <v>0.0196853641843427</v>
      </c>
      <c r="BM16" s="40" t="n">
        <f aca="false">SUM(D62:D65)/AVERAGE(AG62:AG65)</f>
        <v>0.0923680433021368</v>
      </c>
      <c r="BN16" s="40" t="n">
        <f aca="false">(SUM(H62:H65)+SUM(J62:J65))/AVERAGE(AG62:AG65)</f>
        <v>0.00651805416730491</v>
      </c>
      <c r="BO16" s="69" t="n">
        <f aca="false">AL16-BN16</f>
        <v>-0.0546094613608613</v>
      </c>
      <c r="BP16" s="32" t="n">
        <f aca="false">BN16+BM16</f>
        <v>0.0988860974694417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-0.0467181044737241</v>
      </c>
      <c r="AM17" s="9" t="n">
        <f aca="false">'Central scenario'!AM17</f>
        <v>11273018.6820578</v>
      </c>
      <c r="AN17" s="69" t="n">
        <f aca="false">AM17/AVERAGE(AG66:AG69)</f>
        <v>0.00168980342156374</v>
      </c>
      <c r="AO17" s="69" t="n">
        <f aca="false">'GDP evolution by scenario'!M65</f>
        <v>0.0388793165093746</v>
      </c>
      <c r="AP17" s="69"/>
      <c r="AQ17" s="9" t="n">
        <f aca="false">AQ16*(1+AO17)</f>
        <v>550492669.014705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386535756.443016</v>
      </c>
      <c r="AS17" s="70" t="n">
        <f aca="false">AQ17/AG69</f>
        <v>0.0813665853115787</v>
      </c>
      <c r="AT17" s="70" t="n">
        <f aca="false">AR17/AG69</f>
        <v>0.0571326311372842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0.0643380998228799</v>
      </c>
      <c r="BL17" s="40" t="n">
        <f aca="false">SUM(P66:P69)/AVERAGE(AG66:AG69)</f>
        <v>0.019189954148521</v>
      </c>
      <c r="BM17" s="40" t="n">
        <f aca="false">SUM(D66:D69)/AVERAGE(AG66:AG69)</f>
        <v>0.091866250148083</v>
      </c>
      <c r="BN17" s="40" t="n">
        <f aca="false">(SUM(H66:H69)+SUM(J66:J69))/AVERAGE(AG66:AG69)</f>
        <v>0.00765952950231808</v>
      </c>
      <c r="BO17" s="69" t="n">
        <f aca="false">AL17-BN17</f>
        <v>-0.0543776339760421</v>
      </c>
      <c r="BP17" s="32" t="n">
        <f aca="false">BN17+BM17</f>
        <v>0.0995257796504011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-0.0447677164120688</v>
      </c>
      <c r="AM18" s="6" t="n">
        <f aca="false">'Central scenario'!AM18</f>
        <v>10452476.7322336</v>
      </c>
      <c r="AN18" s="63" t="n">
        <f aca="false">AM18/AVERAGE(AG70:AG73)</f>
        <v>0.00151265528053002</v>
      </c>
      <c r="AO18" s="63" t="n">
        <f aca="false">'GDP evolution by scenario'!M69</f>
        <v>0.0357983147464034</v>
      </c>
      <c r="AP18" s="63"/>
      <c r="AQ18" s="6" t="n">
        <f aca="false">AQ17*(1+AO18)</f>
        <v>570199378.845681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389750197.831644</v>
      </c>
      <c r="AS18" s="64" t="n">
        <f aca="false">AQ18/AG73</f>
        <v>0.0816361987859159</v>
      </c>
      <c r="AT18" s="64" t="n">
        <f aca="false">AR18/AG73</f>
        <v>0.0558010510138512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0.065164273699637</v>
      </c>
      <c r="BL18" s="61" t="n">
        <f aca="false">SUM(P70:P73)/AVERAGE(AG70:AG73)</f>
        <v>0.018784703539852</v>
      </c>
      <c r="BM18" s="61" t="n">
        <f aca="false">SUM(D70:D73)/AVERAGE(AG70:AG73)</f>
        <v>0.0911472865718538</v>
      </c>
      <c r="BN18" s="61" t="n">
        <f aca="false">(SUM(H70:H73)+SUM(J70:J73))/AVERAGE(AG70:AG73)</f>
        <v>0.00867764699699516</v>
      </c>
      <c r="BO18" s="63" t="n">
        <f aca="false">AL18-BN18</f>
        <v>-0.0534453634090639</v>
      </c>
      <c r="BP18" s="32" t="n">
        <f aca="false">BN18+BM18</f>
        <v>0.099824933568849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-0.0424967846751356</v>
      </c>
      <c r="AM19" s="9" t="n">
        <f aca="false">'Central scenario'!AM19</f>
        <v>9649081.86791266</v>
      </c>
      <c r="AN19" s="69" t="n">
        <f aca="false">AM19/AVERAGE(AG74:AG77)</f>
        <v>0.00135086940870167</v>
      </c>
      <c r="AO19" s="69" t="n">
        <f aca="false">'GDP evolution by scenario'!M73</f>
        <v>0.0336973017014002</v>
      </c>
      <c r="AP19" s="69"/>
      <c r="AQ19" s="9" t="n">
        <f aca="false">AQ18*(1+AO19)</f>
        <v>589413559.344595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393086511.542859</v>
      </c>
      <c r="AS19" s="70" t="n">
        <f aca="false">AQ19/AG77</f>
        <v>0.0817737739160315</v>
      </c>
      <c r="AT19" s="70" t="n">
        <f aca="false">AR19/AG77</f>
        <v>0.0545358467153187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0.0655059311616603</v>
      </c>
      <c r="BL19" s="40" t="n">
        <f aca="false">SUM(P74:P77)/AVERAGE(AG74:AG77)</f>
        <v>0.0182367410722844</v>
      </c>
      <c r="BM19" s="40" t="n">
        <f aca="false">SUM(D74:D77)/AVERAGE(AG74:AG77)</f>
        <v>0.0897659747645115</v>
      </c>
      <c r="BN19" s="40" t="n">
        <f aca="false">(SUM(H74:H77)+SUM(J74:J77))/AVERAGE(AG74:AG77)</f>
        <v>0.00940873871336719</v>
      </c>
      <c r="BO19" s="69" t="n">
        <f aca="false">AL19-BN19</f>
        <v>-0.0519055233885027</v>
      </c>
      <c r="BP19" s="32" t="n">
        <f aca="false">BN19+BM19</f>
        <v>0.0991747134778787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-0.0396846586585884</v>
      </c>
      <c r="AM20" s="9" t="n">
        <f aca="false">'Central scenario'!AM20</f>
        <v>8873587.4679367</v>
      </c>
      <c r="AN20" s="69" t="n">
        <f aca="false">AM20/AVERAGE(AG78:AG81)</f>
        <v>0.00120070154448846</v>
      </c>
      <c r="AO20" s="69" t="n">
        <f aca="false">'GDP evolution by scenario'!M77</f>
        <v>0.0346454232453186</v>
      </c>
      <c r="AP20" s="69"/>
      <c r="AQ20" s="9" t="n">
        <f aca="false">AQ19*(1+AO20)</f>
        <v>609834041.574618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397691534.071354</v>
      </c>
      <c r="AS20" s="70" t="n">
        <f aca="false">AQ20/AG81</f>
        <v>0.0814785242703894</v>
      </c>
      <c r="AT20" s="70" t="n">
        <f aca="false">AR20/AG81</f>
        <v>0.0531346515640459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0.0663153873035634</v>
      </c>
      <c r="BL20" s="40" t="n">
        <f aca="false">SUM(P78:P81)/AVERAGE(AG78:AG81)</f>
        <v>0.0176064452678923</v>
      </c>
      <c r="BM20" s="40" t="n">
        <f aca="false">SUM(D78:D81)/AVERAGE(AG78:AG81)</f>
        <v>0.0883936006942596</v>
      </c>
      <c r="BN20" s="40" t="n">
        <f aca="false">(SUM(H78:H81)+SUM(J78:J81))/AVERAGE(AG78:AG81)</f>
        <v>0.0104736719094273</v>
      </c>
      <c r="BO20" s="69" t="n">
        <f aca="false">AL20-BN20</f>
        <v>-0.0501583305680157</v>
      </c>
      <c r="BP20" s="32" t="n">
        <f aca="false">BN20+BM20</f>
        <v>0.0988672726036868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106674587.034117</v>
      </c>
      <c r="E21" s="9"/>
      <c r="F21" s="82" t="n">
        <f aca="false">'High pensions'!I21</f>
        <v>19389368.9245406</v>
      </c>
      <c r="G21" s="82" t="n">
        <f aca="false">'High pensions'!K21</f>
        <v>22637.7263740508</v>
      </c>
      <c r="H21" s="82" t="n">
        <f aca="false">'High pensions'!V21</f>
        <v>124546.091300928</v>
      </c>
      <c r="I21" s="83" t="n">
        <f aca="false">'High pensions'!M21</f>
        <v>700.135867238689</v>
      </c>
      <c r="J21" s="82" t="n">
        <f aca="false">'High pensions'!W21</f>
        <v>3851.94096806995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798517.287001561</v>
      </c>
      <c r="O21" s="9"/>
      <c r="P21" s="82" t="n">
        <f aca="false">'High pensions'!X21</f>
        <v>24593683.8800992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-1640129.33687253</v>
      </c>
      <c r="AA21" s="9"/>
      <c r="AB21" s="9" t="n">
        <f aca="false">T21-P21-D21</f>
        <v>-46018832.9522174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-0.00890538715566169</v>
      </c>
      <c r="AK21" s="68" t="n">
        <f aca="false">AK20+1</f>
        <v>2032</v>
      </c>
      <c r="AL21" s="69" t="n">
        <f aca="false">SUM(AB82:AB85)/AVERAGE(AG82:AG85)</f>
        <v>-0.0391183350117995</v>
      </c>
      <c r="AM21" s="9" t="n">
        <f aca="false">'Central scenario'!AM21</f>
        <v>8126011.66426731</v>
      </c>
      <c r="AN21" s="69" t="n">
        <f aca="false">AM21/AVERAGE(AG82:AG85)</f>
        <v>0.00107259998844452</v>
      </c>
      <c r="AO21" s="69" t="n">
        <f aca="false">'GDP evolution by scenario'!M81</f>
        <v>0.0251218447184691</v>
      </c>
      <c r="AP21" s="69"/>
      <c r="AQ21" s="9" t="n">
        <f aca="false">AQ20*(1+AO21)</f>
        <v>625154197.671092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399463122.17036</v>
      </c>
      <c r="AS21" s="70" t="n">
        <f aca="false">AQ21/AG85</f>
        <v>0.0816873369184434</v>
      </c>
      <c r="AT21" s="70" t="n">
        <f aca="false">AR21/AG85</f>
        <v>0.0521968480237119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0.066652792419338</v>
      </c>
      <c r="BL21" s="40" t="n">
        <f aca="false">SUM(P82:P85)/AVERAGE(AG82:AG85)</f>
        <v>0.0173552248076522</v>
      </c>
      <c r="BM21" s="40" t="n">
        <f aca="false">SUM(D82:D85)/AVERAGE(AG82:AG85)</f>
        <v>0.0884159026234853</v>
      </c>
      <c r="BN21" s="40" t="n">
        <f aca="false">(SUM(H82:H85)+SUM(J82:J85))/AVERAGE(AG82:AG85)</f>
        <v>0.0114987968484507</v>
      </c>
      <c r="BO21" s="69" t="n">
        <f aca="false">AL21-BN21</f>
        <v>-0.0506171318602501</v>
      </c>
      <c r="BP21" s="32" t="n">
        <f aca="false">BN21+BM21</f>
        <v>0.099914699471936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18620869.6440623</v>
      </c>
      <c r="G22" s="81" t="n">
        <f aca="false">'High pensions'!K22</f>
        <v>55054.8375382983</v>
      </c>
      <c r="H22" s="81" t="n">
        <f aca="false">'High pensions'!V22</f>
        <v>302895.472332528</v>
      </c>
      <c r="I22" s="81" t="n">
        <f aca="false">'High pensions'!M22</f>
        <v>1702.72693417418</v>
      </c>
      <c r="J22" s="81" t="n">
        <f aca="false">'High pensions'!W22</f>
        <v>9367.90120616067</v>
      </c>
      <c r="K22" s="6"/>
      <c r="L22" s="81" t="n">
        <f aca="false">'High pensions'!N22</f>
        <v>4222415.9294058</v>
      </c>
      <c r="M22" s="8"/>
      <c r="N22" s="81" t="n">
        <f aca="false">'High pensions'!L22</f>
        <v>769445.487298366</v>
      </c>
      <c r="O22" s="6"/>
      <c r="P22" s="81" t="n">
        <f aca="false">'High pensions'!X22</f>
        <v>26143398.3782018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-3961330.74549792</v>
      </c>
      <c r="AA22" s="6"/>
      <c r="AB22" s="6" t="n">
        <f aca="false">T22-P22-D22</f>
        <v>-53906958.5194415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-0.0103242253740405</v>
      </c>
      <c r="AK22" s="62" t="n">
        <f aca="false">AK21+1</f>
        <v>2033</v>
      </c>
      <c r="AL22" s="63" t="n">
        <f aca="false">SUM(AB86:AB89)/AVERAGE(AG86:AG89)</f>
        <v>-0.0367084768974289</v>
      </c>
      <c r="AM22" s="6" t="n">
        <f aca="false">'Central scenario'!AM22</f>
        <v>7406781.38079157</v>
      </c>
      <c r="AN22" s="63" t="n">
        <f aca="false">AM22/AVERAGE(AG86:AG89)</f>
        <v>0.00094946360015636</v>
      </c>
      <c r="AO22" s="63" t="n">
        <f aca="false">'GDP evolution by scenario'!M85</f>
        <v>0.0297019922327062</v>
      </c>
      <c r="AP22" s="63"/>
      <c r="AQ22" s="6" t="n">
        <f aca="false">AQ21*(1+AO22)</f>
        <v>643722522.794562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403820892.629673</v>
      </c>
      <c r="AS22" s="64" t="n">
        <f aca="false">AQ22/AG89</f>
        <v>0.0820222072445053</v>
      </c>
      <c r="AT22" s="64" t="n">
        <f aca="false">AR22/AG89</f>
        <v>0.051454283129849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0.0669829856701256</v>
      </c>
      <c r="BL22" s="61" t="n">
        <f aca="false">SUM(P86:P89)/AVERAGE(AG86:AG89)</f>
        <v>0.017048031730575</v>
      </c>
      <c r="BM22" s="61" t="n">
        <f aca="false">SUM(D86:D89)/AVERAGE(AG86:AG89)</f>
        <v>0.0866434308369795</v>
      </c>
      <c r="BN22" s="61" t="n">
        <f aca="false">(SUM(H86:H89)+SUM(J86:J89))/AVERAGE(AG86:AG89)</f>
        <v>0.0122373773951744</v>
      </c>
      <c r="BO22" s="63" t="n">
        <f aca="false">AL22-BN22</f>
        <v>-0.0489458542926033</v>
      </c>
      <c r="BP22" s="32" t="n">
        <f aca="false">BN22+BM22</f>
        <v>0.0988808082321539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109204030.147276</v>
      </c>
      <c r="E23" s="9"/>
      <c r="F23" s="82" t="n">
        <f aca="false">'High pensions'!I23</f>
        <v>19849125.1519446</v>
      </c>
      <c r="G23" s="82" t="n">
        <f aca="false">'High pensions'!K23</f>
        <v>100772.416455746</v>
      </c>
      <c r="H23" s="82" t="n">
        <f aca="false">'High pensions'!V23</f>
        <v>554420.102669817</v>
      </c>
      <c r="I23" s="82" t="n">
        <f aca="false">'High pensions'!M23</f>
        <v>3116.67267388906</v>
      </c>
      <c r="J23" s="82" t="n">
        <f aca="false">'High pensions'!W23</f>
        <v>17147.0134846335</v>
      </c>
      <c r="K23" s="9"/>
      <c r="L23" s="82" t="n">
        <f aca="false">'High pensions'!N23</f>
        <v>3867366.74910504</v>
      </c>
      <c r="M23" s="67"/>
      <c r="N23" s="82" t="n">
        <f aca="false">'High pensions'!L23</f>
        <v>822132.837323323</v>
      </c>
      <c r="O23" s="9"/>
      <c r="P23" s="82" t="n">
        <f aca="false">'High pensions'!X23</f>
        <v>24590916.7483443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-1121566.32627698</v>
      </c>
      <c r="AA23" s="9"/>
      <c r="AB23" s="9" t="n">
        <f aca="false">T23-P23-D23</f>
        <v>-44745527.2472103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-0.00850781976064938</v>
      </c>
      <c r="AK23" s="68" t="n">
        <f aca="false">AK22+1</f>
        <v>2034</v>
      </c>
      <c r="AL23" s="69" t="n">
        <f aca="false">SUM(AB90:AB93)/AVERAGE(AG90:AG93)</f>
        <v>-0.0345924262257065</v>
      </c>
      <c r="AM23" s="9" t="n">
        <f aca="false">'Central scenario'!AM23</f>
        <v>6738583.40306814</v>
      </c>
      <c r="AN23" s="69" t="n">
        <f aca="false">AM23/AVERAGE(AG90:AG93)</f>
        <v>0.000839430892894919</v>
      </c>
      <c r="AO23" s="69" t="n">
        <f aca="false">'GDP evolution by scenario'!M89</f>
        <v>0.0290404661856736</v>
      </c>
      <c r="AP23" s="69"/>
      <c r="AQ23" s="9" t="n">
        <f aca="false">AQ22*(1+AO23)</f>
        <v>662416524.950734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408720227.805951</v>
      </c>
      <c r="AS23" s="70" t="n">
        <f aca="false">AQ23/AG93</f>
        <v>0.0815167846907414</v>
      </c>
      <c r="AT23" s="70" t="n">
        <f aca="false">AR23/AG93</f>
        <v>0.05029699223051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0.0674800130076078</v>
      </c>
      <c r="BL23" s="40" t="n">
        <f aca="false">SUM(P90:P93)/AVERAGE(AG90:AG93)</f>
        <v>0.0166205704498324</v>
      </c>
      <c r="BM23" s="40" t="n">
        <f aca="false">SUM(D90:D93)/AVERAGE(AG90:AG93)</f>
        <v>0.0854518687834819</v>
      </c>
      <c r="BN23" s="40" t="n">
        <f aca="false">(SUM(H90:H93)+SUM(J90:J93))/AVERAGE(AG90:AG93)</f>
        <v>0.0130763472552649</v>
      </c>
      <c r="BO23" s="69" t="n">
        <f aca="false">AL23-BN23</f>
        <v>-0.0476687734809715</v>
      </c>
      <c r="BP23" s="32" t="n">
        <f aca="false">BN23+BM23</f>
        <v>0.0985282160387469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104751367.675306</v>
      </c>
      <c r="E24" s="9"/>
      <c r="F24" s="82" t="n">
        <f aca="false">'High pensions'!I24</f>
        <v>19039801.0404965</v>
      </c>
      <c r="G24" s="82" t="n">
        <f aca="false">'High pensions'!K24</f>
        <v>119103.910561667</v>
      </c>
      <c r="H24" s="82" t="n">
        <f aca="false">'High pensions'!V24</f>
        <v>655274.574575422</v>
      </c>
      <c r="I24" s="82" t="n">
        <f aca="false">'High pensions'!M24</f>
        <v>3683.62609984539</v>
      </c>
      <c r="J24" s="82" t="n">
        <f aca="false">'High pensions'!W24</f>
        <v>20266.2239559409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789471.487536013</v>
      </c>
      <c r="O24" s="9"/>
      <c r="P24" s="82" t="n">
        <f aca="false">'High pensions'!X24</f>
        <v>22561362.5036254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-2722013.64334754</v>
      </c>
      <c r="AA24" s="9"/>
      <c r="AB24" s="9" t="n">
        <f aca="false">T24-P24-D24</f>
        <v>-48977327.5447132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-0.00919046484989118</v>
      </c>
      <c r="AK24" s="68" t="n">
        <f aca="false">AK23+1</f>
        <v>2035</v>
      </c>
      <c r="AL24" s="69" t="n">
        <f aca="false">SUM(AB94:AB97)/AVERAGE(AG94:AG97)</f>
        <v>-0.0332311766014945</v>
      </c>
      <c r="AM24" s="9" t="n">
        <f aca="false">'Central scenario'!AM24</f>
        <v>6098422.29766839</v>
      </c>
      <c r="AN24" s="69" t="n">
        <f aca="false">AM24/AVERAGE(AG94:AG97)</f>
        <v>0.000738944262231788</v>
      </c>
      <c r="AO24" s="69" t="n">
        <f aca="false">'GDP evolution by scenario'!M93</f>
        <v>0.0280687391208696</v>
      </c>
      <c r="AP24" s="69"/>
      <c r="AQ24" s="9" t="n">
        <f aca="false">AQ23*(1+AO24)</f>
        <v>681009721.578929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414016003.861907</v>
      </c>
      <c r="AS24" s="70" t="n">
        <f aca="false">AQ24/AG97</f>
        <v>0.0819221395870629</v>
      </c>
      <c r="AT24" s="70" t="n">
        <f aca="false">AR24/AG97</f>
        <v>0.0498041008592594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0.0679136960091896</v>
      </c>
      <c r="BL24" s="40" t="n">
        <f aca="false">SUM(P94:P97)/AVERAGE(AG94:AG97)</f>
        <v>0.0163628583701168</v>
      </c>
      <c r="BM24" s="40" t="n">
        <f aca="false">SUM(D94:D97)/AVERAGE(AG94:AG97)</f>
        <v>0.0847820142405672</v>
      </c>
      <c r="BN24" s="40" t="n">
        <f aca="false">(SUM(H94:H97)+SUM(J94:J97))/AVERAGE(AG94:AG97)</f>
        <v>0.0139734141529574</v>
      </c>
      <c r="BO24" s="69" t="n">
        <f aca="false">AL24-BN24</f>
        <v>-0.0472045907544519</v>
      </c>
      <c r="BP24" s="32" t="n">
        <f aca="false">BN24+BM24</f>
        <v>0.0987554283935247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113928994.397736</v>
      </c>
      <c r="E25" s="9"/>
      <c r="F25" s="82" t="n">
        <f aca="false">'High pensions'!I25</f>
        <v>20707943.3349307</v>
      </c>
      <c r="G25" s="82" t="n">
        <f aca="false">'High pensions'!K25</f>
        <v>165546.956793594</v>
      </c>
      <c r="H25" s="82" t="n">
        <f aca="false">'High pensions'!V25</f>
        <v>910790.512029508</v>
      </c>
      <c r="I25" s="82" t="n">
        <f aca="false">'High pensions'!M25</f>
        <v>5120.00897299775</v>
      </c>
      <c r="J25" s="82" t="n">
        <f aca="false">'High pensions'!W25</f>
        <v>28168.7787225621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860906.967390519</v>
      </c>
      <c r="O25" s="9"/>
      <c r="P25" s="82" t="n">
        <f aca="false">'High pensions'!X25</f>
        <v>25444403.0022247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-1098533.78927294</v>
      </c>
      <c r="AA25" s="9"/>
      <c r="AB25" s="9" t="n">
        <f aca="false">T25-P25-D25</f>
        <v>-46372785.4675796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-0.00860233008866467</v>
      </c>
      <c r="AK25" s="68" t="n">
        <f aca="false">AK24+1</f>
        <v>2036</v>
      </c>
      <c r="AL25" s="69" t="n">
        <f aca="false">SUM(AB98:AB101)/AVERAGE(AG98:AG101)</f>
        <v>-0.0328357480559877</v>
      </c>
      <c r="AM25" s="9" t="n">
        <f aca="false">'Central scenario'!AM25</f>
        <v>5493111.4769607</v>
      </c>
      <c r="AN25" s="69" t="n">
        <f aca="false">AM25/AVERAGE(AG98:AG101)</f>
        <v>0.000649356860233635</v>
      </c>
      <c r="AO25" s="69" t="n">
        <f aca="false">'GDP evolution by scenario'!M97</f>
        <v>0.0250125107480126</v>
      </c>
      <c r="AP25" s="69"/>
      <c r="AQ25" s="9" t="n">
        <f aca="false">AQ24*(1+AO25)</f>
        <v>698043484.559423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418815779.62682</v>
      </c>
      <c r="AS25" s="70" t="n">
        <f aca="false">AQ25/AG101</f>
        <v>0.0817877693253949</v>
      </c>
      <c r="AT25" s="70" t="n">
        <f aca="false">AR25/AG101</f>
        <v>0.0490714534719473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0.0680854349927711</v>
      </c>
      <c r="BL25" s="40" t="n">
        <f aca="false">SUM(P98:P101)/AVERAGE(AG98:AG101)</f>
        <v>0.0164036214084157</v>
      </c>
      <c r="BM25" s="40" t="n">
        <f aca="false">SUM(D98:D101)/AVERAGE(AG98:AG101)</f>
        <v>0.0845175616403431</v>
      </c>
      <c r="BN25" s="40" t="n">
        <f aca="false">(SUM(H98:H101)+SUM(J98:J101))/AVERAGE(AG98:AG101)</f>
        <v>0.014692609952673</v>
      </c>
      <c r="BO25" s="69" t="n">
        <f aca="false">AL25-BN25</f>
        <v>-0.0475283580086607</v>
      </c>
      <c r="BP25" s="32" t="n">
        <f aca="false">BN25+BM25</f>
        <v>0.0992101715930161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8574868.24840689</v>
      </c>
      <c r="D26" s="81" t="n">
        <f aca="false">'High pensions'!Q26</f>
        <v>105862570.967986</v>
      </c>
      <c r="E26" s="6"/>
      <c r="F26" s="81" t="n">
        <f aca="false">'High pensions'!I26</f>
        <v>19241775.3925045</v>
      </c>
      <c r="G26" s="81" t="n">
        <f aca="false">'High pensions'!K26</f>
        <v>177429.339378259</v>
      </c>
      <c r="H26" s="81" t="n">
        <f aca="false">'High pensions'!V26</f>
        <v>976163.875140687</v>
      </c>
      <c r="I26" s="81" t="n">
        <f aca="false">'High pensions'!M26</f>
        <v>5487.50534159565</v>
      </c>
      <c r="J26" s="81" t="n">
        <f aca="false">'High pensions'!W26</f>
        <v>30190.6353136295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799480.062624149</v>
      </c>
      <c r="O26" s="6"/>
      <c r="P26" s="81" t="n">
        <f aca="false">'High pensions'!X26</f>
        <v>26368449.0422357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-4790518.01195498</v>
      </c>
      <c r="AA26" s="6"/>
      <c r="AB26" s="6" t="n">
        <f aca="false">T26-P26-D26</f>
        <v>-58210743.9128757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-0.0108109407783323</v>
      </c>
      <c r="AK26" s="62" t="n">
        <f aca="false">AK25+1</f>
        <v>2037</v>
      </c>
      <c r="AL26" s="63" t="n">
        <f aca="false">SUM(AB102:AB105)/AVERAGE(AG102:AG105)</f>
        <v>-0.0316214659519998</v>
      </c>
      <c r="AM26" s="6" t="n">
        <f aca="false">'Central scenario'!AM26</f>
        <v>4920541.96276278</v>
      </c>
      <c r="AN26" s="63" t="n">
        <f aca="false">AM26/AVERAGE(AG102:AG105)</f>
        <v>0.000566991324840593</v>
      </c>
      <c r="AO26" s="63" t="n">
        <f aca="false">'GDP evolution by scenario'!M101</f>
        <v>0.0258917708806083</v>
      </c>
      <c r="AP26" s="63"/>
      <c r="AQ26" s="6" t="n">
        <f aca="false">AQ25*(1+AO26)</f>
        <v>716117066.526338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424680996.998123</v>
      </c>
      <c r="AS26" s="64" t="n">
        <f aca="false">AQ26/AG105</f>
        <v>0.0817830012258097</v>
      </c>
      <c r="AT26" s="64" t="n">
        <f aca="false">AR26/AG105</f>
        <v>0.0485000122487629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0.068574893106308</v>
      </c>
      <c r="BL26" s="61" t="n">
        <f aca="false">SUM(P102:P105)/AVERAGE(AG102:AG105)</f>
        <v>0.0160357623986596</v>
      </c>
      <c r="BM26" s="61" t="n">
        <f aca="false">SUM(D102:D105)/AVERAGE(AG102:AG105)</f>
        <v>0.0841605966596482</v>
      </c>
      <c r="BN26" s="61" t="n">
        <f aca="false">(SUM(H102:H105)+SUM(J102:J105))/AVERAGE(AG102:AG105)</f>
        <v>0.0155381435032758</v>
      </c>
      <c r="BO26" s="63" t="n">
        <f aca="false">AL26-BN26</f>
        <v>-0.0471596094552756</v>
      </c>
      <c r="BP26" s="32" t="n">
        <f aca="false">BN26+BM26</f>
        <v>0.099698740162924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8601289.89184321</v>
      </c>
      <c r="D27" s="82" t="n">
        <f aca="false">'High pensions'!Q27</f>
        <v>106188764.09683</v>
      </c>
      <c r="E27" s="9"/>
      <c r="F27" s="82" t="n">
        <f aca="false">'High pensions'!I27</f>
        <v>19301064.8548933</v>
      </c>
      <c r="G27" s="82" t="n">
        <f aca="false">'High pensions'!K27</f>
        <v>203722.724690545</v>
      </c>
      <c r="H27" s="82" t="n">
        <f aca="false">'High pensions'!V27</f>
        <v>1120822.32332602</v>
      </c>
      <c r="I27" s="82" t="n">
        <f aca="false">'High pensions'!M27</f>
        <v>6300.70282548075</v>
      </c>
      <c r="J27" s="82" t="n">
        <f aca="false">'High pensions'!W27</f>
        <v>34664.6079379181</v>
      </c>
      <c r="K27" s="9"/>
      <c r="L27" s="82" t="n">
        <f aca="false">'High pensions'!N27</f>
        <v>3588608.991979</v>
      </c>
      <c r="M27" s="67"/>
      <c r="N27" s="82" t="n">
        <f aca="false">'High pensions'!L27</f>
        <v>789904.181393083</v>
      </c>
      <c r="O27" s="9"/>
      <c r="P27" s="82" t="n">
        <f aca="false">'High pensions'!X27</f>
        <v>22967128.8655212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-1670977.145574</v>
      </c>
      <c r="AA27" s="9"/>
      <c r="AB27" s="9" t="n">
        <f aca="false">T27-P27-D27</f>
        <v>-45495667.6968105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-0.0089022761791856</v>
      </c>
      <c r="AK27" s="68" t="n">
        <f aca="false">AK26+1</f>
        <v>2038</v>
      </c>
      <c r="AL27" s="69" t="n">
        <f aca="false">SUM(AB106:AB109)/AVERAGE(AG106:AG109)</f>
        <v>-0.0306565053135818</v>
      </c>
      <c r="AM27" s="9" t="n">
        <f aca="false">'Central scenario'!AM27</f>
        <v>4379286.21321994</v>
      </c>
      <c r="AN27" s="69" t="n">
        <f aca="false">AM27/AVERAGE(AG106:AG109)</f>
        <v>0.000491970313019069</v>
      </c>
      <c r="AO27" s="69" t="n">
        <f aca="false">'GDP evolution by scenario'!M105</f>
        <v>0.0257178355540573</v>
      </c>
      <c r="AP27" s="69"/>
      <c r="AQ27" s="9" t="n">
        <f aca="false">AQ26*(1+AO27)</f>
        <v>734534047.480716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431172203.352463</v>
      </c>
      <c r="AS27" s="70" t="n">
        <f aca="false">AQ27/AG109</f>
        <v>0.0816985722442022</v>
      </c>
      <c r="AT27" s="70" t="n">
        <f aca="false">AR27/AG109</f>
        <v>0.0479571417092247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0.0688194925723355</v>
      </c>
      <c r="BL27" s="40" t="n">
        <f aca="false">SUM(P106:P109)/AVERAGE(AG106:AG109)</f>
        <v>0.0158189490678952</v>
      </c>
      <c r="BM27" s="40" t="n">
        <f aca="false">SUM(D106:D109)/AVERAGE(AG106:AG109)</f>
        <v>0.0836570488180221</v>
      </c>
      <c r="BN27" s="40" t="n">
        <f aca="false">(SUM(H106:H109)+SUM(J106:J109))/AVERAGE(AG106:AG109)</f>
        <v>0.0161884779685364</v>
      </c>
      <c r="BO27" s="69" t="n">
        <f aca="false">AL27-BN27</f>
        <v>-0.0468449832821182</v>
      </c>
      <c r="BP27" s="32" t="n">
        <f aca="false">BN27+BM27</f>
        <v>0.0998455267865585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8029079.63953566</v>
      </c>
      <c r="D28" s="82" t="n">
        <f aca="false">'High pensions'!Q28</f>
        <v>99124439.9942674</v>
      </c>
      <c r="E28" s="9"/>
      <c r="F28" s="82" t="n">
        <f aca="false">'High pensions'!I28</f>
        <v>18017040.3272586</v>
      </c>
      <c r="G28" s="82" t="n">
        <f aca="false">'High pensions'!K28</f>
        <v>227341.52443539</v>
      </c>
      <c r="H28" s="82" t="n">
        <f aca="false">'High pensions'!V28</f>
        <v>1250765.99084962</v>
      </c>
      <c r="I28" s="82" t="n">
        <f aca="false">'High pensions'!M28</f>
        <v>7031.18116810487</v>
      </c>
      <c r="J28" s="82" t="n">
        <f aca="false">'High pensions'!W28</f>
        <v>38683.4842530811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749324.814942453</v>
      </c>
      <c r="O28" s="9"/>
      <c r="P28" s="82" t="n">
        <f aca="false">'High pensions'!X28</f>
        <v>21108328.9272212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68737098.0666499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-3941536.88402084</v>
      </c>
      <c r="AA28" s="9"/>
      <c r="AB28" s="9" t="n">
        <f aca="false">T28-P28-D28</f>
        <v>-51495670.8548387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-0.0100830433217477</v>
      </c>
      <c r="AK28" s="68" t="n">
        <f aca="false">AK27+1</f>
        <v>2039</v>
      </c>
      <c r="AL28" s="69" t="n">
        <f aca="false">SUM(AB110:AB113)/AVERAGE(AG110:AG113)</f>
        <v>-0.0298898261312703</v>
      </c>
      <c r="AM28" s="9" t="n">
        <f aca="false">'Central scenario'!AM28</f>
        <v>3887732.69163583</v>
      </c>
      <c r="AN28" s="69" t="n">
        <f aca="false">AM28/AVERAGE(AG110:AG113)</f>
        <v>0.000426672135367177</v>
      </c>
      <c r="AO28" s="69" t="n">
        <f aca="false">'GDP evolution by scenario'!M109</f>
        <v>0.0236174530810145</v>
      </c>
      <c r="AP28" s="69"/>
      <c r="AQ28" s="9" t="n">
        <f aca="false">AQ27*(1+AO28)</f>
        <v>751881870.883499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437425753.9022</v>
      </c>
      <c r="AS28" s="70" t="n">
        <f aca="false">AQ28/AG113</f>
        <v>0.0819789772395045</v>
      </c>
      <c r="AT28" s="70" t="n">
        <f aca="false">AR28/AG113</f>
        <v>0.047693284426428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0.0174243305640287</v>
      </c>
      <c r="BJ28" s="7" t="n">
        <f aca="false">BJ27+1</f>
        <v>2039</v>
      </c>
      <c r="BK28" s="40" t="n">
        <f aca="false">SUM(T110:T113)/AVERAGE(AG110:AG113)</f>
        <v>0.0689851940849032</v>
      </c>
      <c r="BL28" s="40" t="n">
        <f aca="false">SUM(P110:P113)/AVERAGE(AG110:AG113)</f>
        <v>0.0156139774565969</v>
      </c>
      <c r="BM28" s="40" t="n">
        <f aca="false">SUM(D110:D113)/AVERAGE(AG110:AG113)</f>
        <v>0.0832610427595766</v>
      </c>
      <c r="BN28" s="40" t="n">
        <f aca="false">(SUM(H110:H113)+SUM(J110:J113))/AVERAGE(AG110:AG113)</f>
        <v>0.0172618202366296</v>
      </c>
      <c r="BO28" s="69" t="n">
        <f aca="false">AL28-BN28</f>
        <v>-0.0471516463678999</v>
      </c>
      <c r="BP28" s="32" t="n">
        <f aca="false">BN28+BM28</f>
        <v>0.100522862996206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7338814.16750297</v>
      </c>
      <c r="D29" s="82" t="n">
        <f aca="false">'High pensions'!Q29</f>
        <v>90602644.0432466</v>
      </c>
      <c r="E29" s="9"/>
      <c r="F29" s="82" t="n">
        <f aca="false">'High pensions'!I29</f>
        <v>16468103.0387444</v>
      </c>
      <c r="G29" s="82" t="n">
        <f aca="false">'High pensions'!K29</f>
        <v>234843.384236512</v>
      </c>
      <c r="H29" s="82" t="n">
        <f aca="false">'High pensions'!V29</f>
        <v>1292039.01006891</v>
      </c>
      <c r="I29" s="82" t="n">
        <f aca="false">'High pensions'!M29</f>
        <v>7263.19745061378</v>
      </c>
      <c r="J29" s="82" t="n">
        <f aca="false">'High pensions'!W29</f>
        <v>39959.9693835746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683324.010294542</v>
      </c>
      <c r="O29" s="9"/>
      <c r="P29" s="82" t="n">
        <f aca="false">'High pensions'!X29</f>
        <v>19524294.4612869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-336294.358589469</v>
      </c>
      <c r="AA29" s="9"/>
      <c r="AB29" s="9" t="n">
        <f aca="false">T29-P29-D29</f>
        <v>-34665512.5755444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-0.0068582179834131</v>
      </c>
      <c r="AK29" s="68" t="n">
        <f aca="false">AK28+1</f>
        <v>2040</v>
      </c>
      <c r="AL29" s="69" t="n">
        <f aca="false">SUM(AB114:AB117)/AVERAGE(AG114:AG117)</f>
        <v>-0.0286760477902653</v>
      </c>
      <c r="AM29" s="9" t="n">
        <f aca="false">'Central scenario'!AM29</f>
        <v>3427469.19706586</v>
      </c>
      <c r="AN29" s="69" t="n">
        <f aca="false">AM29/AVERAGE(AG114:AG117)</f>
        <v>0.000367802933291121</v>
      </c>
      <c r="AO29" s="69" t="n">
        <f aca="false">'GDP evolution by scenario'!M113</f>
        <v>0.0227188409265235</v>
      </c>
      <c r="AP29" s="69"/>
      <c r="AQ29" s="9" t="n">
        <f aca="false">AQ28*(1+AO29)</f>
        <v>768963755.503638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443900546.026343</v>
      </c>
      <c r="AS29" s="70" t="n">
        <f aca="false">AQ29/AG117</f>
        <v>0.0817386090865208</v>
      </c>
      <c r="AT29" s="70" t="n">
        <f aca="false">AR29/AG117</f>
        <v>0.0471853360385965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0.0131989288757066</v>
      </c>
      <c r="BJ29" s="7" t="n">
        <f aca="false">BJ28+1</f>
        <v>2040</v>
      </c>
      <c r="BK29" s="40" t="n">
        <f aca="false">SUM(T114:T117)/AVERAGE(AG114:AG117)</f>
        <v>0.0695161022370194</v>
      </c>
      <c r="BL29" s="40" t="n">
        <f aca="false">SUM(P114:P117)/AVERAGE(AG114:AG117)</f>
        <v>0.0153699324129117</v>
      </c>
      <c r="BM29" s="40" t="n">
        <f aca="false">SUM(D114:D117)/AVERAGE(AG114:AG117)</f>
        <v>0.082822217614373</v>
      </c>
      <c r="BN29" s="40" t="n">
        <f aca="false">(SUM(H114:H117)+SUM(J114:J117))/AVERAGE(AG114:AG117)</f>
        <v>0.0181723185820458</v>
      </c>
      <c r="BO29" s="69" t="n">
        <f aca="false">AL29-BN29</f>
        <v>-0.0468483663723111</v>
      </c>
      <c r="BP29" s="32" t="n">
        <f aca="false">BN29+BM29</f>
        <v>0.100994536196419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90001021.0150076</v>
      </c>
      <c r="E30" s="6"/>
      <c r="F30" s="81" t="n">
        <f aca="false">'High pensions'!I30</f>
        <v>16358750.9318148</v>
      </c>
      <c r="G30" s="81" t="n">
        <f aca="false">'High pensions'!K30</f>
        <v>189722.850050616</v>
      </c>
      <c r="H30" s="81" t="n">
        <f aca="false">'High pensions'!V30</f>
        <v>1043799.14368794</v>
      </c>
      <c r="I30" s="81" t="n">
        <f aca="false">'High pensions'!M30</f>
        <v>5867.71701187475</v>
      </c>
      <c r="J30" s="81" t="n">
        <f aca="false">'High pensions'!W30</f>
        <v>32282.4477429262</v>
      </c>
      <c r="K30" s="6"/>
      <c r="L30" s="81" t="n">
        <f aca="false">'High pensions'!N30</f>
        <v>3559515.16025304</v>
      </c>
      <c r="M30" s="8"/>
      <c r="N30" s="81" t="n">
        <f aca="false">'High pensions'!L30</f>
        <v>679095.166000934</v>
      </c>
      <c r="O30" s="6"/>
      <c r="P30" s="81" t="n">
        <f aca="false">'High pensions'!X30</f>
        <v>22206522.3256465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113588.720787944</v>
      </c>
      <c r="W30" s="8"/>
      <c r="X30" s="81" t="n">
        <f aca="false">'High SIPA income'!M25</f>
        <v>285302.118082402</v>
      </c>
      <c r="Y30" s="6"/>
      <c r="Z30" s="6" t="n">
        <f aca="false">R30+V30-N30-L30-F30</f>
        <v>-4711899.64050165</v>
      </c>
      <c r="AA30" s="6"/>
      <c r="AB30" s="6" t="n">
        <f aca="false">T30-P30-D30</f>
        <v>-51902420.3447828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-0.0102541993716463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-0.235544584303567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0.0152340048467765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90980566.0086826</v>
      </c>
      <c r="E31" s="9"/>
      <c r="F31" s="82" t="n">
        <f aca="false">'High pensions'!I31</f>
        <v>16536794.8295097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5685.00696187009</v>
      </c>
      <c r="J31" s="82" t="n">
        <f aca="false">'High pensions'!W31</f>
        <v>31277.2309559807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687559.055689147</v>
      </c>
      <c r="O31" s="9"/>
      <c r="P31" s="82" t="n">
        <f aca="false">'High pensions'!X31</f>
        <v>20869548.843752</v>
      </c>
      <c r="Q31" s="67"/>
      <c r="R31" s="82" t="n">
        <f aca="false">'High SIPA income'!G26</f>
        <v>18768315.1400203</v>
      </c>
      <c r="S31" s="67"/>
      <c r="T31" s="82" t="n">
        <f aca="false">'High SIPA income'!J26</f>
        <v>71762279.6196469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-1639399.28241556</v>
      </c>
      <c r="AA31" s="9"/>
      <c r="AB31" s="9" t="n">
        <f aca="false">T31-P31-D31</f>
        <v>-40087835.2327878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-0.00795000717608857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5964.69692516812</v>
      </c>
      <c r="BA31" s="40" t="n">
        <f aca="false">(AZ31-AZ30)/AZ30</f>
        <v>-0.00268239494560594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0.0131581804367041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32544051.9472887</v>
      </c>
      <c r="D32" s="82" t="n">
        <f aca="false">'High pensions'!Q32</f>
        <v>93425652.8975757</v>
      </c>
      <c r="E32" s="9"/>
      <c r="F32" s="82" t="n">
        <f aca="false">'High pensions'!I32</f>
        <v>16981218.3146097</v>
      </c>
      <c r="G32" s="82" t="n">
        <f aca="false">'High pensions'!K32</f>
        <v>198669.432696384</v>
      </c>
      <c r="H32" s="82" t="n">
        <f aca="false">'High pensions'!V32</f>
        <v>1093020.60173633</v>
      </c>
      <c r="I32" s="82" t="n">
        <f aca="false">'High pensions'!M32</f>
        <v>6144.41544421803</v>
      </c>
      <c r="J32" s="82" t="n">
        <f aca="false">'High pensions'!W32</f>
        <v>33804.7608784429</v>
      </c>
      <c r="K32" s="9"/>
      <c r="L32" s="82" t="n">
        <f aca="false">'High pensions'!N32</f>
        <v>3222133.25828742</v>
      </c>
      <c r="M32" s="67"/>
      <c r="N32" s="82" t="n">
        <f aca="false">'High pensions'!L32</f>
        <v>708228.949488133</v>
      </c>
      <c r="O32" s="9"/>
      <c r="P32" s="82" t="n">
        <f aca="false">'High pensions'!X32</f>
        <v>20616131.5133916</v>
      </c>
      <c r="Q32" s="67"/>
      <c r="R32" s="82" t="n">
        <f aca="false">'High SIPA income'!G27</f>
        <v>15636784.0553688</v>
      </c>
      <c r="S32" s="67"/>
      <c r="T32" s="82" t="n">
        <f aca="false">'High SIPA income'!J27</f>
        <v>59788599.1023591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-5169925.31698678</v>
      </c>
      <c r="AA32" s="9"/>
      <c r="AB32" s="9" t="n">
        <f aca="false">T32-P32-D32</f>
        <v>-54253185.3086082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-0.0106721336310677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0.0153691046895317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91770109.7800533</v>
      </c>
      <c r="E33" s="9"/>
      <c r="F33" s="82" t="n">
        <f aca="false">'High pensions'!I33</f>
        <v>16680303.7559636</v>
      </c>
      <c r="G33" s="82" t="n">
        <f aca="false">'High pensions'!K33</f>
        <v>216411.551160032</v>
      </c>
      <c r="H33" s="82" t="n">
        <f aca="false">'High pensions'!V33</f>
        <v>1190632.50275207</v>
      </c>
      <c r="I33" s="82" t="n">
        <f aca="false">'High pensions'!M33</f>
        <v>6693.14075752671</v>
      </c>
      <c r="J33" s="82" t="n">
        <f aca="false">'High pensions'!W33</f>
        <v>36823.6856521257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695488.484944077</v>
      </c>
      <c r="O33" s="9"/>
      <c r="P33" s="82" t="n">
        <f aca="false">'High pensions'!X33</f>
        <v>20909281.427762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105328.863710972</v>
      </c>
      <c r="W33" s="67"/>
      <c r="X33" s="82" t="n">
        <f aca="false">'High SIPA income'!M28</f>
        <v>264555.738487923</v>
      </c>
      <c r="Y33" s="9"/>
      <c r="Z33" s="9" t="n">
        <f aca="false">R33+V33-N33-L33-F33</f>
        <v>-2734287.26376865</v>
      </c>
      <c r="AA33" s="9"/>
      <c r="AB33" s="9" t="n">
        <f aca="false">T33-P33-D33</f>
        <v>-44511294.903375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-0.0088355836747105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0.0133324009678222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105321412.389686</v>
      </c>
      <c r="E34" s="6"/>
      <c r="F34" s="81" t="n">
        <f aca="false">'High pensions'!I34</f>
        <v>19143413.4150825</v>
      </c>
      <c r="G34" s="81" t="n">
        <f aca="false">'High pensions'!K34</f>
        <v>241729.739702237</v>
      </c>
      <c r="H34" s="81" t="n">
        <f aca="false">'High pensions'!V34</f>
        <v>1329925.70603799</v>
      </c>
      <c r="I34" s="81" t="n">
        <f aca="false">'High pensions'!M34</f>
        <v>7476.177516564</v>
      </c>
      <c r="J34" s="81" t="n">
        <f aca="false">'High pensions'!W34</f>
        <v>41131.7228671541</v>
      </c>
      <c r="K34" s="6"/>
      <c r="L34" s="81" t="n">
        <f aca="false">'High pensions'!N34</f>
        <v>3802902.90237036</v>
      </c>
      <c r="M34" s="8"/>
      <c r="N34" s="81" t="n">
        <f aca="false">'High pensions'!L34</f>
        <v>711749.408398636</v>
      </c>
      <c r="O34" s="6"/>
      <c r="P34" s="81" t="n">
        <f aca="false">'High pensions'!X34</f>
        <v>23649116.483623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-7311285.65318218</v>
      </c>
      <c r="AA34" s="6"/>
      <c r="AB34" s="6" t="n">
        <f aca="false">T34-P34-D34</f>
        <v>-66904443.1930891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-0.013956771313673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-0.0094103646852777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0.0157242988716445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96850003.4554966</v>
      </c>
      <c r="E35" s="9"/>
      <c r="F35" s="82" t="n">
        <f aca="false">'High pensions'!I35</f>
        <v>17603634.5633199</v>
      </c>
      <c r="G35" s="82" t="n">
        <f aca="false">'High pensions'!K35</f>
        <v>298199.836987639</v>
      </c>
      <c r="H35" s="82" t="n">
        <f aca="false">'High pensions'!V35</f>
        <v>1640607.51992995</v>
      </c>
      <c r="I35" s="82" t="n">
        <f aca="false">'High pensions'!M35</f>
        <v>9222.67537075171</v>
      </c>
      <c r="J35" s="82" t="n">
        <f aca="false">'High pensions'!W35</f>
        <v>50740.4387607199</v>
      </c>
      <c r="K35" s="9"/>
      <c r="L35" s="82" t="n">
        <f aca="false">'High pensions'!N35</f>
        <v>2966127.70886977</v>
      </c>
      <c r="M35" s="67"/>
      <c r="N35" s="82" t="n">
        <f aca="false">'High pensions'!L35</f>
        <v>724146.912539721</v>
      </c>
      <c r="O35" s="9"/>
      <c r="P35" s="82" t="n">
        <f aca="false">'High pensions'!X35</f>
        <v>19375293.4366157</v>
      </c>
      <c r="Q35" s="67"/>
      <c r="R35" s="82" t="n">
        <f aca="false">'High SIPA income'!G30</f>
        <v>18319168.6231529</v>
      </c>
      <c r="S35" s="67"/>
      <c r="T35" s="82" t="n">
        <f aca="false">'High SIPA income'!J30</f>
        <v>70044928.9841124</v>
      </c>
      <c r="U35" s="9"/>
      <c r="V35" s="82" t="n">
        <f aca="false">'High SIPA income'!F30</f>
        <v>82723.7607858221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-2892016.80079065</v>
      </c>
      <c r="AA35" s="9"/>
      <c r="AB35" s="9" t="n">
        <f aca="false">T35-P35-D35</f>
        <v>-46180367.9079999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-0.0114877980129007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9401693</v>
      </c>
      <c r="AX35" s="7"/>
      <c r="AY35" s="40" t="n">
        <f aca="false">(AW35-AW34)/AW34</f>
        <v>-0.18359776818456</v>
      </c>
      <c r="AZ35" s="12" t="n">
        <f aca="false">workers_and_wage_high!B23</f>
        <v>6364.43420483386</v>
      </c>
      <c r="BA35" s="40" t="n">
        <f aca="false">(AZ35-AZ34)/AZ34</f>
        <v>0.0730043767010163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0.0137339366575572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96259414.5342266</v>
      </c>
      <c r="E36" s="9"/>
      <c r="F36" s="82" t="n">
        <f aca="false">'High pensions'!I36</f>
        <v>17496288.0359451</v>
      </c>
      <c r="G36" s="82" t="n">
        <f aca="false">'High pensions'!K36</f>
        <v>310005.120582824</v>
      </c>
      <c r="H36" s="82" t="n">
        <f aca="false">'High pensions'!V36</f>
        <v>1705556.70714888</v>
      </c>
      <c r="I36" s="82" t="n">
        <f aca="false">'High pensions'!M36</f>
        <v>9587.78723452036</v>
      </c>
      <c r="J36" s="82" t="n">
        <f aca="false">'High pensions'!W36</f>
        <v>52749.1765097594</v>
      </c>
      <c r="K36" s="9"/>
      <c r="L36" s="82" t="n">
        <f aca="false">'High pensions'!N36</f>
        <v>2955506.1594936</v>
      </c>
      <c r="M36" s="67"/>
      <c r="N36" s="82" t="n">
        <f aca="false">'High pensions'!L36</f>
        <v>721916.074255843</v>
      </c>
      <c r="O36" s="9"/>
      <c r="P36" s="82" t="n">
        <f aca="false">'High pensions'!X36</f>
        <v>19307904.7523758</v>
      </c>
      <c r="Q36" s="67"/>
      <c r="R36" s="82" t="n">
        <f aca="false">'High SIPA income'!G31</f>
        <v>15717203.4211549</v>
      </c>
      <c r="S36" s="67"/>
      <c r="T36" s="82" t="n">
        <f aca="false">'High SIPA income'!J31</f>
        <v>60096089.5175256</v>
      </c>
      <c r="U36" s="9"/>
      <c r="V36" s="82" t="n">
        <f aca="false">'High SIPA income'!F31</f>
        <v>82597.8515484315</v>
      </c>
      <c r="W36" s="67"/>
      <c r="X36" s="82" t="n">
        <f aca="false">'High SIPA income'!M31</f>
        <v>207461.989468276</v>
      </c>
      <c r="Y36" s="9"/>
      <c r="Z36" s="9" t="n">
        <f aca="false">R36+V36-N36-L36-F36</f>
        <v>-5373908.99699123</v>
      </c>
      <c r="AA36" s="9"/>
      <c r="AB36" s="9" t="n">
        <f aca="false">T36-P36-D36</f>
        <v>-55471229.7690768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-0.012183169025607</v>
      </c>
      <c r="AK36" s="7"/>
      <c r="AL36" s="7"/>
      <c r="AU36" s="9"/>
      <c r="AW36" s="7" t="n">
        <f aca="false">workers_and_wage_high!C24</f>
        <v>9905628</v>
      </c>
      <c r="AY36" s="40" t="n">
        <f aca="false">(AW36-AW35)/AW35</f>
        <v>0.053600452599335</v>
      </c>
      <c r="AZ36" s="12" t="n">
        <f aca="false">workers_and_wage_high!B24</f>
        <v>6092.69654099399</v>
      </c>
      <c r="BA36" s="40" t="n">
        <f aca="false">(AZ36-AZ35)/AZ35</f>
        <v>-0.0426962798411015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0.0162827853755225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93576587.0123248</v>
      </c>
      <c r="E37" s="9"/>
      <c r="F37" s="82" t="n">
        <f aca="false">'High pensions'!I37</f>
        <v>17008652.3766064</v>
      </c>
      <c r="G37" s="82" t="n">
        <f aca="false">'High pensions'!K37</f>
        <v>307684.515067257</v>
      </c>
      <c r="H37" s="82" t="n">
        <f aca="false">'High pensions'!V37</f>
        <v>1692789.42029155</v>
      </c>
      <c r="I37" s="82" t="n">
        <f aca="false">'High pensions'!M37</f>
        <v>9516.01592991524</v>
      </c>
      <c r="J37" s="82" t="n">
        <f aca="false">'High pensions'!W37</f>
        <v>52354.3119677804</v>
      </c>
      <c r="K37" s="9"/>
      <c r="L37" s="82" t="n">
        <f aca="false">'High pensions'!N37</f>
        <v>2952016.38757781</v>
      </c>
      <c r="M37" s="67"/>
      <c r="N37" s="82" t="n">
        <f aca="false">'High pensions'!L37</f>
        <v>703193.695659708</v>
      </c>
      <c r="O37" s="9"/>
      <c r="P37" s="82" t="n">
        <f aca="false">'High pensions'!X37</f>
        <v>19186791.3062739</v>
      </c>
      <c r="Q37" s="67"/>
      <c r="R37" s="82" t="n">
        <f aca="false">'High SIPA income'!G32</f>
        <v>18858603.9365032</v>
      </c>
      <c r="S37" s="67"/>
      <c r="T37" s="82" t="n">
        <f aca="false">'High SIPA income'!J32</f>
        <v>72107506.6584826</v>
      </c>
      <c r="U37" s="9"/>
      <c r="V37" s="82" t="n">
        <f aca="false">'High SIPA income'!F32</f>
        <v>86777.8992136616</v>
      </c>
      <c r="W37" s="67"/>
      <c r="X37" s="82" t="n">
        <f aca="false">'High SIPA income'!M32</f>
        <v>217961.064062151</v>
      </c>
      <c r="Y37" s="9"/>
      <c r="Z37" s="9" t="n">
        <f aca="false">R37+V37-N37-L37-F37</f>
        <v>-1718480.62412714</v>
      </c>
      <c r="AA37" s="9"/>
      <c r="AB37" s="9" t="n">
        <f aca="false">T37-P37-D37</f>
        <v>-40655871.6601161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0.0395822717300692</v>
      </c>
      <c r="AI37" s="40" t="n">
        <f aca="false">(AG37-AG33)/AG33</f>
        <v>-0.0604251039042056</v>
      </c>
      <c r="AJ37" s="40" t="n">
        <f aca="false">AB37/AG37</f>
        <v>-0.00858928251192379</v>
      </c>
      <c r="AK37" s="7"/>
      <c r="AL37" s="7"/>
      <c r="AW37" s="7" t="n">
        <f aca="false">workers_and_wage_high!C25</f>
        <v>10445461</v>
      </c>
      <c r="AY37" s="40" t="n">
        <f aca="false">(AW37-AW36)/AW36</f>
        <v>0.0544976047959806</v>
      </c>
      <c r="AZ37" s="12" t="n">
        <f aca="false">workers_and_wage_high!B25</f>
        <v>6023.97385438009</v>
      </c>
      <c r="BA37" s="40" t="n">
        <f aca="false">(AZ37-AZ36)/AZ36</f>
        <v>-0.0112795190358667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0.0141643198437824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90687025.8058566</v>
      </c>
      <c r="E38" s="6"/>
      <c r="F38" s="81" t="n">
        <f aca="false">'High pensions'!I38</f>
        <v>16483440.4229447</v>
      </c>
      <c r="G38" s="81" t="n">
        <f aca="false">'High pensions'!K38</f>
        <v>316887.906467071</v>
      </c>
      <c r="H38" s="81" t="n">
        <f aca="false">'High pensions'!V38</f>
        <v>1743423.76433387</v>
      </c>
      <c r="I38" s="81" t="n">
        <f aca="false">'High pensions'!M38</f>
        <v>9800.65690104361</v>
      </c>
      <c r="J38" s="81" t="n">
        <f aca="false">'High pensions'!W38</f>
        <v>53920.3226082648</v>
      </c>
      <c r="K38" s="6"/>
      <c r="L38" s="81" t="n">
        <f aca="false">'High pensions'!N38</f>
        <v>3386657.1648795</v>
      </c>
      <c r="M38" s="8"/>
      <c r="N38" s="81" t="n">
        <f aca="false">'High pensions'!L38</f>
        <v>683518.633318873</v>
      </c>
      <c r="O38" s="6"/>
      <c r="P38" s="81" t="n">
        <f aca="false">'High pensions'!X38</f>
        <v>21333897.9779703</v>
      </c>
      <c r="Q38" s="8"/>
      <c r="R38" s="81" t="n">
        <f aca="false">'High SIPA income'!G33</f>
        <v>16643570.4098699</v>
      </c>
      <c r="S38" s="8"/>
      <c r="T38" s="81" t="n">
        <f aca="false">'High SIPA income'!J33</f>
        <v>63638133.9886791</v>
      </c>
      <c r="U38" s="6"/>
      <c r="V38" s="81" t="n">
        <f aca="false">'High SIPA income'!F33</f>
        <v>94231.6855718967</v>
      </c>
      <c r="W38" s="8"/>
      <c r="X38" s="81" t="n">
        <f aca="false">'High SIPA income'!M33</f>
        <v>236682.826407801</v>
      </c>
      <c r="Y38" s="6"/>
      <c r="Z38" s="6" t="n">
        <f aca="false">R38+V38-N38-L38-F38</f>
        <v>-3815814.12570123</v>
      </c>
      <c r="AA38" s="6"/>
      <c r="AB38" s="6" t="n">
        <f aca="false">T38-P38-D38</f>
        <v>-48382789.7951479</v>
      </c>
      <c r="AC38" s="50"/>
      <c r="AD38" s="6"/>
      <c r="AE38" s="6"/>
      <c r="AF38" s="6"/>
      <c r="AG38" s="6" t="n">
        <f aca="false">AG37*'Optimist macro hypothesis'!B20/'Optimist macro hypothesis'!B19</f>
        <v>4836393169.61815</v>
      </c>
      <c r="AH38" s="61" t="n">
        <f aca="false">(AG38-AG37)/AG37</f>
        <v>0.0217748525938319</v>
      </c>
      <c r="AI38" s="61"/>
      <c r="AJ38" s="61" t="n">
        <f aca="false">AB38/AG38</f>
        <v>-0.0100038992071788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10783822</v>
      </c>
      <c r="AX38" s="5"/>
      <c r="AY38" s="61" t="n">
        <f aca="false">(AW38-AW37)/AW37</f>
        <v>0.0323931131426368</v>
      </c>
      <c r="AZ38" s="11" t="n">
        <f aca="false">workers_and_wage_high!B26</f>
        <v>6024.73471403887</v>
      </c>
      <c r="BA38" s="61" t="n">
        <f aca="false">(AZ38-AZ37)/AZ37</f>
        <v>0.000126305272427912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0.0165871158994714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93434716.7712286</v>
      </c>
      <c r="E39" s="9"/>
      <c r="F39" s="82" t="n">
        <f aca="false">'High pensions'!I39</f>
        <v>16982865.7809372</v>
      </c>
      <c r="G39" s="82" t="n">
        <f aca="false">'High pensions'!K39</f>
        <v>346652.057047831</v>
      </c>
      <c r="H39" s="82" t="n">
        <f aca="false">'High pensions'!V39</f>
        <v>1907177.33898503</v>
      </c>
      <c r="I39" s="82" t="n">
        <f aca="false">'High pensions'!M39</f>
        <v>10721.1976406546</v>
      </c>
      <c r="J39" s="82" t="n">
        <f aca="false">'High pensions'!W39</f>
        <v>58984.8661541767</v>
      </c>
      <c r="K39" s="9"/>
      <c r="L39" s="82" t="n">
        <f aca="false">'High pensions'!N39</f>
        <v>2920270.0300548</v>
      </c>
      <c r="M39" s="67"/>
      <c r="N39" s="82" t="n">
        <f aca="false">'High pensions'!L39</f>
        <v>705740.52076396</v>
      </c>
      <c r="O39" s="9"/>
      <c r="P39" s="82" t="n">
        <f aca="false">'High pensions'!X39</f>
        <v>19036071.1864599</v>
      </c>
      <c r="Q39" s="67"/>
      <c r="R39" s="82" t="n">
        <f aca="false">'High SIPA income'!G34</f>
        <v>19766070.6007983</v>
      </c>
      <c r="S39" s="67"/>
      <c r="T39" s="82" t="n">
        <f aca="false">'High SIPA income'!J34</f>
        <v>75577284.1010934</v>
      </c>
      <c r="U39" s="9"/>
      <c r="V39" s="82" t="n">
        <f aca="false">'High SIPA income'!F34</f>
        <v>97938.7741283919</v>
      </c>
      <c r="W39" s="67"/>
      <c r="X39" s="82" t="n">
        <f aca="false">'High SIPA income'!M34</f>
        <v>245993.964078429</v>
      </c>
      <c r="Y39" s="9"/>
      <c r="Z39" s="9" t="n">
        <f aca="false">R39+V39-N39-L39-F39</f>
        <v>-744866.956829347</v>
      </c>
      <c r="AA39" s="9"/>
      <c r="AB39" s="9" t="n">
        <f aca="false">T39-P39-D39</f>
        <v>-36893503.8565951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0.0167662295025796</v>
      </c>
      <c r="AI39" s="40"/>
      <c r="AJ39" s="40" t="n">
        <f aca="false">AB39/AG39</f>
        <v>-0.00750252049778865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11099317</v>
      </c>
      <c r="AX39" s="7"/>
      <c r="AY39" s="40" t="n">
        <f aca="false">(AW39-AW38)/AW38</f>
        <v>0.0292563248911193</v>
      </c>
      <c r="AZ39" s="12" t="n">
        <f aca="false">workers_and_wage_high!B27</f>
        <v>6053.03932529779</v>
      </c>
      <c r="BA39" s="40" t="n">
        <f aca="false">(AZ39-AZ38)/AZ38</f>
        <v>0.00469806764984385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0.0144229468493866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96213980.6552721</v>
      </c>
      <c r="E40" s="9"/>
      <c r="F40" s="82" t="n">
        <f aca="false">'High pensions'!I40</f>
        <v>17488029.8906341</v>
      </c>
      <c r="G40" s="82" t="n">
        <f aca="false">'High pensions'!K40</f>
        <v>372658.3492706</v>
      </c>
      <c r="H40" s="82" t="n">
        <f aca="false">'High pensions'!V40</f>
        <v>2050256.285698</v>
      </c>
      <c r="I40" s="82" t="n">
        <f aca="false">'High pensions'!M40</f>
        <v>11525.5159568227</v>
      </c>
      <c r="J40" s="82" t="n">
        <f aca="false">'High pensions'!W40</f>
        <v>63409.9882174639</v>
      </c>
      <c r="K40" s="9"/>
      <c r="L40" s="82" t="n">
        <f aca="false">'High pensions'!N40</f>
        <v>3036939.01267621</v>
      </c>
      <c r="M40" s="67"/>
      <c r="N40" s="82" t="n">
        <f aca="false">'High pensions'!L40</f>
        <v>727847.948690604</v>
      </c>
      <c r="O40" s="9"/>
      <c r="P40" s="82" t="n">
        <f aca="false">'High pensions'!X40</f>
        <v>19763095.63761</v>
      </c>
      <c r="Q40" s="67"/>
      <c r="R40" s="82" t="n">
        <f aca="false">'High SIPA income'!G35</f>
        <v>17781278.1087162</v>
      </c>
      <c r="S40" s="67"/>
      <c r="T40" s="82" t="n">
        <f aca="false">'High SIPA income'!J35</f>
        <v>67988257.9822783</v>
      </c>
      <c r="U40" s="9"/>
      <c r="V40" s="82" t="n">
        <f aca="false">'High SIPA income'!F35</f>
        <v>104438.125423359</v>
      </c>
      <c r="W40" s="67"/>
      <c r="X40" s="82" t="n">
        <f aca="false">'High SIPA income'!M35</f>
        <v>262318.460716413</v>
      </c>
      <c r="Y40" s="9"/>
      <c r="Z40" s="9" t="n">
        <f aca="false">R40+V40-N40-L40-F40</f>
        <v>-3367100.61786136</v>
      </c>
      <c r="AA40" s="9"/>
      <c r="AB40" s="9" t="n">
        <f aca="false">T40-P40-D40</f>
        <v>-47988818.3106039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0.037009738361888</v>
      </c>
      <c r="AI40" s="40"/>
      <c r="AJ40" s="40" t="n">
        <f aca="false">AB40/AG40</f>
        <v>-0.00941053921186965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11578767</v>
      </c>
      <c r="AX40" s="7"/>
      <c r="AY40" s="40" t="n">
        <f aca="false">(AW40-AW39)/AW39</f>
        <v>0.0431963516313661</v>
      </c>
      <c r="AZ40" s="12" t="n">
        <f aca="false">workers_and_wage_high!B28</f>
        <v>6072.82409259447</v>
      </c>
      <c r="BA40" s="40" t="n">
        <f aca="false">(AZ40-AZ39)/AZ39</f>
        <v>0.00326856744743027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0.016582297700377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100149500.061601</v>
      </c>
      <c r="E41" s="9"/>
      <c r="F41" s="82" t="n">
        <f aca="false">'High pensions'!I41</f>
        <v>18203357.1283631</v>
      </c>
      <c r="G41" s="82" t="n">
        <f aca="false">'High pensions'!K41</f>
        <v>395803.689899512</v>
      </c>
      <c r="H41" s="82" t="n">
        <f aca="false">'High pensions'!V41</f>
        <v>2177595.12085876</v>
      </c>
      <c r="I41" s="82" t="n">
        <f aca="false">'High pensions'!M41</f>
        <v>12241.3512340055</v>
      </c>
      <c r="J41" s="82" t="n">
        <f aca="false">'High pensions'!W41</f>
        <v>67348.3027069716</v>
      </c>
      <c r="K41" s="9"/>
      <c r="L41" s="82" t="n">
        <f aca="false">'High pensions'!N41</f>
        <v>3139661.83064325</v>
      </c>
      <c r="M41" s="67"/>
      <c r="N41" s="82" t="n">
        <f aca="false">'High pensions'!L41</f>
        <v>760163.135781817</v>
      </c>
      <c r="O41" s="9"/>
      <c r="P41" s="82" t="n">
        <f aca="false">'High pensions'!X41</f>
        <v>20473913.453219</v>
      </c>
      <c r="Q41" s="67"/>
      <c r="R41" s="82" t="n">
        <f aca="false">'High SIPA income'!G36</f>
        <v>21316567.9940616</v>
      </c>
      <c r="S41" s="67"/>
      <c r="T41" s="82" t="n">
        <f aca="false">'High SIPA income'!J36</f>
        <v>81505745.2684808</v>
      </c>
      <c r="U41" s="9"/>
      <c r="V41" s="82" t="n">
        <f aca="false">'High SIPA income'!F36</f>
        <v>104504.147291599</v>
      </c>
      <c r="W41" s="67"/>
      <c r="X41" s="82" t="n">
        <f aca="false">'High SIPA income'!M36</f>
        <v>262484.2886148</v>
      </c>
      <c r="Y41" s="9"/>
      <c r="Z41" s="9" t="n">
        <f aca="false">R41+V41-N41-L41-F41</f>
        <v>-682109.953434933</v>
      </c>
      <c r="AA41" s="9"/>
      <c r="AB41" s="9" t="n">
        <f aca="false">T41-P41-D41</f>
        <v>-39117668.2463388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0.0950918420973335</v>
      </c>
      <c r="AJ41" s="40" t="n">
        <f aca="false">AB41/AG41</f>
        <v>-0.00754668158227536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11640249</v>
      </c>
      <c r="AX41" s="7"/>
      <c r="AY41" s="40" t="n">
        <f aca="false">(AW41-AW40)/AW40</f>
        <v>0.00530989180454188</v>
      </c>
      <c r="AZ41" s="12" t="n">
        <f aca="false">workers_and_wage_high!B29</f>
        <v>6230.89666298537</v>
      </c>
      <c r="BA41" s="40" t="n">
        <f aca="false">(AZ41-AZ40)/AZ40</f>
        <v>0.0260294992874342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0.0144646477696228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103336539.921837</v>
      </c>
      <c r="E42" s="6"/>
      <c r="F42" s="81" t="n">
        <f aca="false">'High pensions'!I42</f>
        <v>18782639.348669</v>
      </c>
      <c r="G42" s="81" t="n">
        <f aca="false">'High pensions'!K42</f>
        <v>433768.607160029</v>
      </c>
      <c r="H42" s="81" t="n">
        <f aca="false">'High pensions'!V42</f>
        <v>2386466.8941646</v>
      </c>
      <c r="I42" s="81" t="n">
        <f aca="false">'High pensions'!M42</f>
        <v>13415.5239327844</v>
      </c>
      <c r="J42" s="81" t="n">
        <f aca="false">'High pensions'!W42</f>
        <v>73808.254458699</v>
      </c>
      <c r="K42" s="6"/>
      <c r="L42" s="81" t="n">
        <f aca="false">'High pensions'!N42</f>
        <v>3888966.40039248</v>
      </c>
      <c r="M42" s="8"/>
      <c r="N42" s="81" t="n">
        <f aca="false">'High pensions'!L42</f>
        <v>785275.852587923</v>
      </c>
      <c r="O42" s="6"/>
      <c r="P42" s="81" t="n">
        <f aca="false">'High pensions'!X42</f>
        <v>24500221.1861096</v>
      </c>
      <c r="Q42" s="8"/>
      <c r="R42" s="81" t="n">
        <f aca="false">'High SIPA income'!G37</f>
        <v>18848441.166146</v>
      </c>
      <c r="S42" s="8"/>
      <c r="T42" s="81" t="n">
        <f aca="false">'High SIPA income'!J37</f>
        <v>72068648.4251976</v>
      </c>
      <c r="U42" s="6"/>
      <c r="V42" s="81" t="n">
        <f aca="false">'High SIPA income'!F37</f>
        <v>109021.860548015</v>
      </c>
      <c r="W42" s="8"/>
      <c r="X42" s="81" t="n">
        <f aca="false">'High SIPA income'!M37</f>
        <v>273831.481822042</v>
      </c>
      <c r="Y42" s="6"/>
      <c r="Z42" s="6" t="n">
        <f aca="false">R42+V42-N42-L42-F42</f>
        <v>-4499418.57495535</v>
      </c>
      <c r="AA42" s="6"/>
      <c r="AB42" s="6" t="n">
        <f aca="false">T42-P42-D42</f>
        <v>-55768112.6827491</v>
      </c>
      <c r="AC42" s="50"/>
      <c r="AD42" s="6"/>
      <c r="AE42" s="6"/>
      <c r="AF42" s="6"/>
      <c r="AG42" s="6" t="n">
        <f aca="false">AG41*'Optimist macro hypothesis'!B24/'Optimist macro hypothesis'!B23</f>
        <v>5247486589.03572</v>
      </c>
      <c r="AH42" s="61" t="n">
        <f aca="false">(AG42-AG41)/AG41</f>
        <v>0.0123586647682988</v>
      </c>
      <c r="AI42" s="61"/>
      <c r="AJ42" s="61" t="n">
        <f aca="false">AB42/AG42</f>
        <v>-0.0106275855567259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0.0112636482033382</v>
      </c>
      <c r="AV42" s="5"/>
      <c r="AW42" s="5" t="n">
        <f aca="false">workers_and_wage_high!C30</f>
        <v>11663310</v>
      </c>
      <c r="AX42" s="5"/>
      <c r="AY42" s="61" t="n">
        <f aca="false">(AW42-AW41)/AW41</f>
        <v>0.00198114318688544</v>
      </c>
      <c r="AZ42" s="11" t="n">
        <f aca="false">workers_and_wage_high!B30</f>
        <v>6342.58314657453</v>
      </c>
      <c r="BA42" s="61" t="n">
        <f aca="false">(AZ42-AZ41)/AZ41</f>
        <v>0.0179246245973932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0.0166882622350318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106362754.597333</v>
      </c>
      <c r="E43" s="9"/>
      <c r="F43" s="82" t="n">
        <f aca="false">'High pensions'!I43</f>
        <v>19332689.6879243</v>
      </c>
      <c r="G43" s="82" t="n">
        <f aca="false">'High pensions'!K43</f>
        <v>465867.73518611</v>
      </c>
      <c r="H43" s="82" t="n">
        <f aca="false">'High pensions'!V43</f>
        <v>2563066.8257902</v>
      </c>
      <c r="I43" s="82" t="n">
        <f aca="false">'High pensions'!M43</f>
        <v>14408.2804696736</v>
      </c>
      <c r="J43" s="82" t="n">
        <f aca="false">'High pensions'!W43</f>
        <v>79270.1080141304</v>
      </c>
      <c r="K43" s="9"/>
      <c r="L43" s="82" t="n">
        <f aca="false">'High pensions'!N43</f>
        <v>3286353.60288306</v>
      </c>
      <c r="M43" s="67"/>
      <c r="N43" s="82" t="n">
        <f aca="false">'High pensions'!L43</f>
        <v>809491.065890908</v>
      </c>
      <c r="O43" s="9"/>
      <c r="P43" s="82" t="n">
        <f aca="false">'High pensions'!X43</f>
        <v>21506485.4740826</v>
      </c>
      <c r="Q43" s="67"/>
      <c r="R43" s="82" t="n">
        <f aca="false">'High SIPA income'!G38</f>
        <v>22616439.0936707</v>
      </c>
      <c r="S43" s="67"/>
      <c r="T43" s="82" t="n">
        <f aca="false">'High SIPA income'!J38</f>
        <v>86475915.0798741</v>
      </c>
      <c r="U43" s="9"/>
      <c r="V43" s="82" t="n">
        <f aca="false">'High SIPA income'!F38</f>
        <v>110038.725669982</v>
      </c>
      <c r="W43" s="67"/>
      <c r="X43" s="82" t="n">
        <f aca="false">'High SIPA income'!M38</f>
        <v>276385.553838074</v>
      </c>
      <c r="Y43" s="9"/>
      <c r="Z43" s="9" t="n">
        <f aca="false">R43+V43-N43-L43-F43</f>
        <v>-702056.537357636</v>
      </c>
      <c r="AA43" s="9"/>
      <c r="AB43" s="9" t="n">
        <f aca="false">T43-P43-D43</f>
        <v>-41393324.991541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0.0120806708412709</v>
      </c>
      <c r="AI43" s="40"/>
      <c r="AJ43" s="40" t="n">
        <f aca="false">AB43/AG43</f>
        <v>-0.00779406180546308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11758859</v>
      </c>
      <c r="AX43" s="7"/>
      <c r="AY43" s="40" t="n">
        <f aca="false">(AW43-AW42)/AW42</f>
        <v>0.00819227131920527</v>
      </c>
      <c r="AZ43" s="12" t="n">
        <f aca="false">workers_and_wage_high!B31</f>
        <v>6470.40829904189</v>
      </c>
      <c r="BA43" s="40" t="n">
        <f aca="false">(AZ43-AZ42)/AZ42</f>
        <v>0.0201534847101526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0.0144292171202216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109228108.287551</v>
      </c>
      <c r="E44" s="9"/>
      <c r="F44" s="82" t="n">
        <f aca="false">'High pensions'!I44</f>
        <v>19853501.6389579</v>
      </c>
      <c r="G44" s="82" t="n">
        <f aca="false">'High pensions'!K44</f>
        <v>509948.159884162</v>
      </c>
      <c r="H44" s="82" t="n">
        <f aca="false">'High pensions'!V44</f>
        <v>2805584.31665096</v>
      </c>
      <c r="I44" s="82" t="n">
        <f aca="false">'High pensions'!M44</f>
        <v>15771.592573737</v>
      </c>
      <c r="J44" s="82" t="n">
        <f aca="false">'High pensions'!W44</f>
        <v>86770.6489685869</v>
      </c>
      <c r="K44" s="9"/>
      <c r="L44" s="82" t="n">
        <f aca="false">'High pensions'!N44</f>
        <v>3381696.98354766</v>
      </c>
      <c r="M44" s="67"/>
      <c r="N44" s="82" t="n">
        <f aca="false">'High pensions'!L44</f>
        <v>833898.390717756</v>
      </c>
      <c r="O44" s="9"/>
      <c r="P44" s="82" t="n">
        <f aca="false">'High pensions'!X44</f>
        <v>22135504.6294668</v>
      </c>
      <c r="Q44" s="67"/>
      <c r="R44" s="82" t="n">
        <f aca="false">'High SIPA income'!G39</f>
        <v>19929793.2213688</v>
      </c>
      <c r="S44" s="67"/>
      <c r="T44" s="82" t="n">
        <f aca="false">'High SIPA income'!J39</f>
        <v>76203291.7309626</v>
      </c>
      <c r="U44" s="9"/>
      <c r="V44" s="82" t="n">
        <f aca="false">'High SIPA income'!F39</f>
        <v>110939.005929219</v>
      </c>
      <c r="W44" s="67"/>
      <c r="X44" s="82" t="n">
        <f aca="false">'High SIPA income'!M39</f>
        <v>278646.798291277</v>
      </c>
      <c r="Y44" s="9"/>
      <c r="Z44" s="9" t="n">
        <f aca="false">R44+V44-N44-L44-F44</f>
        <v>-4028364.78592533</v>
      </c>
      <c r="AA44" s="9"/>
      <c r="AB44" s="9" t="n">
        <f aca="false">T44-P44-D44</f>
        <v>-55160321.1860551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-0.0102529485828969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11809095</v>
      </c>
      <c r="AX44" s="7"/>
      <c r="AY44" s="40" t="n">
        <f aca="false">(AW44-AW43)/AW43</f>
        <v>0.00427218321097311</v>
      </c>
      <c r="AZ44" s="12" t="n">
        <f aca="false">workers_and_wage_high!B32</f>
        <v>6551.59929881757</v>
      </c>
      <c r="BA44" s="40" t="n">
        <f aca="false">(AZ44-AZ43)/AZ43</f>
        <v>0.0125480489056146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0.0166966992011618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112280619.764697</v>
      </c>
      <c r="E45" s="9"/>
      <c r="F45" s="82" t="n">
        <f aca="false">'High pensions'!I45</f>
        <v>20408331.7331945</v>
      </c>
      <c r="G45" s="82" t="n">
        <f aca="false">'High pensions'!K45</f>
        <v>541380.191611478</v>
      </c>
      <c r="H45" s="82" t="n">
        <f aca="false">'High pensions'!V45</f>
        <v>2978514.08126599</v>
      </c>
      <c r="I45" s="82" t="n">
        <f aca="false">'High pensions'!M45</f>
        <v>16743.7172663343</v>
      </c>
      <c r="J45" s="82" t="n">
        <f aca="false">'High pensions'!W45</f>
        <v>92118.9922041027</v>
      </c>
      <c r="K45" s="9"/>
      <c r="L45" s="82" t="n">
        <f aca="false">'High pensions'!N45</f>
        <v>3486648.16397855</v>
      </c>
      <c r="M45" s="67"/>
      <c r="N45" s="82" t="n">
        <f aca="false">'High pensions'!L45</f>
        <v>858923.127045125</v>
      </c>
      <c r="O45" s="9"/>
      <c r="P45" s="82" t="n">
        <f aca="false">'High pensions'!X45</f>
        <v>22817775.5194219</v>
      </c>
      <c r="Q45" s="67"/>
      <c r="R45" s="82" t="n">
        <f aca="false">'High SIPA income'!G40</f>
        <v>23516385.8394144</v>
      </c>
      <c r="S45" s="67" t="n">
        <f aca="false">SUM(T42:T45)/AVERAGE(AG42:AG45)</f>
        <v>0.0608009165437851</v>
      </c>
      <c r="T45" s="82" t="n">
        <f aca="false">'High SIPA income'!J40</f>
        <v>89916939.4621396</v>
      </c>
      <c r="U45" s="9"/>
      <c r="V45" s="82" t="n">
        <f aca="false">'High SIPA income'!F40</f>
        <v>110691.202026969</v>
      </c>
      <c r="W45" s="67"/>
      <c r="X45" s="82" t="n">
        <f aca="false">'High SIPA income'!M40</f>
        <v>278024.386332671</v>
      </c>
      <c r="Y45" s="9"/>
      <c r="Z45" s="9" t="n">
        <f aca="false">R45+V45-N45-L45-F45</f>
        <v>-1126825.98277675</v>
      </c>
      <c r="AA45" s="9"/>
      <c r="AB45" s="9" t="n">
        <f aca="false">T45-P45-D45</f>
        <v>-45181455.8219795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0.0458122004532401</v>
      </c>
      <c r="AJ45" s="40" t="n">
        <f aca="false">AB45/AG45</f>
        <v>-0.00833469253634437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11841889</v>
      </c>
      <c r="AX45" s="7"/>
      <c r="AY45" s="40" t="n">
        <f aca="false">(AW45-AW44)/AW44</f>
        <v>0.00277701212497655</v>
      </c>
      <c r="AZ45" s="12" t="n">
        <f aca="false">workers_and_wage_high!B33</f>
        <v>6624.89235278216</v>
      </c>
      <c r="BA45" s="40" t="n">
        <f aca="false">(AZ45-AZ44)/AZ44</f>
        <v>0.0111870477148716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0.0145003499316724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114832246.716775</v>
      </c>
      <c r="E46" s="6"/>
      <c r="F46" s="81" t="n">
        <f aca="false">'High pensions'!I46</f>
        <v>20872120.1359171</v>
      </c>
      <c r="G46" s="81" t="n">
        <f aca="false">'High pensions'!K46</f>
        <v>580292.18521467</v>
      </c>
      <c r="H46" s="81" t="n">
        <f aca="false">'High pensions'!V46</f>
        <v>3192596.38917654</v>
      </c>
      <c r="I46" s="81" t="n">
        <f aca="false">'High pensions'!M46</f>
        <v>17947.1809860208</v>
      </c>
      <c r="J46" s="81" t="n">
        <f aca="false">'High pensions'!W46</f>
        <v>98740.0945106152</v>
      </c>
      <c r="K46" s="6"/>
      <c r="L46" s="81" t="n">
        <f aca="false">'High pensions'!N46</f>
        <v>4340620.15282925</v>
      </c>
      <c r="M46" s="8"/>
      <c r="N46" s="81" t="n">
        <f aca="false">'High pensions'!L46</f>
        <v>879999.098653212</v>
      </c>
      <c r="O46" s="6"/>
      <c r="P46" s="81" t="n">
        <f aca="false">'High pensions'!X46</f>
        <v>27364994.006551</v>
      </c>
      <c r="Q46" s="8"/>
      <c r="R46" s="81" t="n">
        <f aca="false">'High SIPA income'!G41</f>
        <v>20684769.7894241</v>
      </c>
      <c r="S46" s="8"/>
      <c r="T46" s="81" t="n">
        <f aca="false">'High SIPA income'!J41</f>
        <v>79090010.0740248</v>
      </c>
      <c r="U46" s="6"/>
      <c r="V46" s="81" t="n">
        <f aca="false">'High SIPA income'!F41</f>
        <v>110855.609129363</v>
      </c>
      <c r="W46" s="8"/>
      <c r="X46" s="81" t="n">
        <f aca="false">'High SIPA income'!M41</f>
        <v>278437.329574002</v>
      </c>
      <c r="Y46" s="6"/>
      <c r="Z46" s="6" t="n">
        <f aca="false">R46+V46-N46-L46-F46</f>
        <v>-5297113.98884606</v>
      </c>
      <c r="AA46" s="6"/>
      <c r="AB46" s="6" t="n">
        <f aca="false">T46-P46-D46</f>
        <v>-63107230.6493016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0.0115724450569432</v>
      </c>
      <c r="AI46" s="61"/>
      <c r="AJ46" s="61" t="n">
        <f aca="false">AB46/AG46</f>
        <v>-0.0115083084780867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11911507</v>
      </c>
      <c r="AX46" s="5"/>
      <c r="AY46" s="61" t="n">
        <f aca="false">(AW46-AW45)/AW45</f>
        <v>0.00587896069622</v>
      </c>
      <c r="AZ46" s="11" t="n">
        <f aca="false">workers_and_wage_high!B34</f>
        <v>6663.37103975319</v>
      </c>
      <c r="BA46" s="61" t="n">
        <f aca="false">(AZ46-AZ45)/AZ45</f>
        <v>0.00580819806904037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0.0167175143693239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117791883.807486</v>
      </c>
      <c r="E47" s="9"/>
      <c r="F47" s="82" t="n">
        <f aca="false">'High pensions'!I47</f>
        <v>21410069.2110439</v>
      </c>
      <c r="G47" s="82" t="n">
        <f aca="false">'High pensions'!K47</f>
        <v>598375.429201347</v>
      </c>
      <c r="H47" s="82" t="n">
        <f aca="false">'High pensions'!V47</f>
        <v>3292085.06217169</v>
      </c>
      <c r="I47" s="82" t="n">
        <f aca="false">'High pensions'!M47</f>
        <v>18506.4565732377</v>
      </c>
      <c r="J47" s="82" t="n">
        <f aca="false">'High pensions'!W47</f>
        <v>101817.063778507</v>
      </c>
      <c r="K47" s="9"/>
      <c r="L47" s="82" t="n">
        <f aca="false">'High pensions'!N47</f>
        <v>3653654.86924104</v>
      </c>
      <c r="M47" s="67"/>
      <c r="N47" s="82" t="n">
        <f aca="false">'High pensions'!L47</f>
        <v>906055.224519141</v>
      </c>
      <c r="O47" s="9"/>
      <c r="P47" s="82" t="n">
        <f aca="false">'High pensions'!X47</f>
        <v>23943681.0010305</v>
      </c>
      <c r="Q47" s="67"/>
      <c r="R47" s="82" t="n">
        <f aca="false">'High SIPA income'!G42</f>
        <v>24184078.0425898</v>
      </c>
      <c r="S47" s="67"/>
      <c r="T47" s="82" t="n">
        <f aca="false">'High SIPA income'!J42</f>
        <v>92469918.4709989</v>
      </c>
      <c r="U47" s="9"/>
      <c r="V47" s="82" t="n">
        <f aca="false">'High SIPA income'!F42</f>
        <v>106845.113608997</v>
      </c>
      <c r="W47" s="67"/>
      <c r="X47" s="82" t="n">
        <f aca="false">'High SIPA income'!M42</f>
        <v>268364.121084786</v>
      </c>
      <c r="Y47" s="9"/>
      <c r="Z47" s="9" t="n">
        <f aca="false">R47+V47-N47-L47-F47</f>
        <v>-1678856.1486053</v>
      </c>
      <c r="AA47" s="9"/>
      <c r="AB47" s="9" t="n">
        <f aca="false">T47-P47-D47</f>
        <v>-49265646.3375176</v>
      </c>
      <c r="AC47" s="50"/>
      <c r="AD47" s="9"/>
      <c r="AE47" s="9"/>
      <c r="AF47" s="9"/>
      <c r="AG47" s="9" t="n">
        <f aca="false">AG46*'Optimist macro hypothesis'!B29/'Optimist macro hypothesis'!B28</f>
        <v>5576423734.62494</v>
      </c>
      <c r="AH47" s="40" t="n">
        <f aca="false">(AG47-AG46)/AG46</f>
        <v>0.0169231620893213</v>
      </c>
      <c r="AI47" s="40"/>
      <c r="AJ47" s="40" t="n">
        <f aca="false">AB47/AG47</f>
        <v>-0.00883463106141289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11984707</v>
      </c>
      <c r="AX47" s="7"/>
      <c r="AY47" s="40" t="n">
        <f aca="false">(AW47-AW46)/AW46</f>
        <v>0.00614531813648768</v>
      </c>
      <c r="AZ47" s="12" t="n">
        <f aca="false">workers_and_wage_high!B35</f>
        <v>6662.19591870174</v>
      </c>
      <c r="BA47" s="40" t="n">
        <f aca="false">(AZ47-AZ46)/AZ46</f>
        <v>-0.000176355337927661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0.0144935827699504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119652098.529109</v>
      </c>
      <c r="E48" s="9"/>
      <c r="F48" s="82" t="n">
        <f aca="false">'High pensions'!I48</f>
        <v>21748185.2564791</v>
      </c>
      <c r="G48" s="82" t="n">
        <f aca="false">'High pensions'!K48</f>
        <v>622135.016666097</v>
      </c>
      <c r="H48" s="82" t="n">
        <f aca="false">'High pensions'!V48</f>
        <v>3422803.30219111</v>
      </c>
      <c r="I48" s="82" t="n">
        <f aca="false">'High pensions'!M48</f>
        <v>19241.2891752401</v>
      </c>
      <c r="J48" s="82" t="n">
        <f aca="false">'High pensions'!W48</f>
        <v>105859.895944055</v>
      </c>
      <c r="K48" s="9"/>
      <c r="L48" s="82" t="n">
        <f aca="false">'High pensions'!N48</f>
        <v>3683130.44104225</v>
      </c>
      <c r="M48" s="67"/>
      <c r="N48" s="82" t="n">
        <f aca="false">'High pensions'!L48</f>
        <v>922082.259684548</v>
      </c>
      <c r="O48" s="9"/>
      <c r="P48" s="82" t="n">
        <f aca="false">'High pensions'!X48</f>
        <v>24184805.9019682</v>
      </c>
      <c r="Q48" s="67"/>
      <c r="R48" s="82" t="n">
        <f aca="false">'High SIPA income'!G43</f>
        <v>21166461.9224805</v>
      </c>
      <c r="S48" s="67"/>
      <c r="T48" s="82" t="n">
        <f aca="false">'High SIPA income'!J43</f>
        <v>80931801.6938419</v>
      </c>
      <c r="U48" s="9"/>
      <c r="V48" s="82" t="n">
        <f aca="false">'High SIPA income'!F43</f>
        <v>111213.005521983</v>
      </c>
      <c r="W48" s="67"/>
      <c r="X48" s="82" t="n">
        <f aca="false">'High SIPA income'!M43</f>
        <v>279335.006272024</v>
      </c>
      <c r="Y48" s="9"/>
      <c r="Z48" s="9" t="n">
        <f aca="false">R48+V48-N48-L48-F48</f>
        <v>-5075723.02920339</v>
      </c>
      <c r="AA48" s="9"/>
      <c r="AB48" s="9" t="n">
        <f aca="false">T48-P48-D48</f>
        <v>-62905102.7372349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-0.0112428011605143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12022267</v>
      </c>
      <c r="AX48" s="7"/>
      <c r="AY48" s="40" t="n">
        <f aca="false">(AW48-AW47)/AW47</f>
        <v>0.00313399401420494</v>
      </c>
      <c r="AZ48" s="12" t="n">
        <f aca="false">workers_and_wage_high!B36</f>
        <v>6688.81090300404</v>
      </c>
      <c r="BA48" s="40" t="n">
        <f aca="false">(AZ48-AZ47)/AZ47</f>
        <v>0.00399492669190229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0.0166995077756524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122194607.069808</v>
      </c>
      <c r="E49" s="9"/>
      <c r="F49" s="82" t="n">
        <f aca="false">'High pensions'!I49</f>
        <v>22210316.2799969</v>
      </c>
      <c r="G49" s="82" t="n">
        <f aca="false">'High pensions'!K49</f>
        <v>652374.73521775</v>
      </c>
      <c r="H49" s="82" t="n">
        <f aca="false">'High pensions'!V49</f>
        <v>3589173.3115029</v>
      </c>
      <c r="I49" s="82" t="n">
        <f aca="false">'High pensions'!M49</f>
        <v>20176.5382026109</v>
      </c>
      <c r="J49" s="82" t="n">
        <f aca="false">'High pensions'!W49</f>
        <v>111005.360149575</v>
      </c>
      <c r="K49" s="9"/>
      <c r="L49" s="82" t="n">
        <f aca="false">'High pensions'!N49</f>
        <v>3821794.22298198</v>
      </c>
      <c r="M49" s="67"/>
      <c r="N49" s="82" t="n">
        <f aca="false">'High pensions'!L49</f>
        <v>943767.524606291</v>
      </c>
      <c r="O49" s="9"/>
      <c r="P49" s="82" t="n">
        <f aca="false">'High pensions'!X49</f>
        <v>25023638.8550452</v>
      </c>
      <c r="Q49" s="67"/>
      <c r="R49" s="82" t="n">
        <f aca="false">'High SIPA income'!G44</f>
        <v>24725983.686108</v>
      </c>
      <c r="S49" s="67"/>
      <c r="T49" s="82" t="n">
        <f aca="false">'High SIPA income'!J44</f>
        <v>94541941.666874</v>
      </c>
      <c r="U49" s="9"/>
      <c r="V49" s="82" t="n">
        <f aca="false">'High SIPA income'!F44</f>
        <v>110136.413801429</v>
      </c>
      <c r="W49" s="67"/>
      <c r="X49" s="82" t="n">
        <f aca="false">'High SIPA income'!M44</f>
        <v>276630.918259998</v>
      </c>
      <c r="Y49" s="9"/>
      <c r="Z49" s="9" t="n">
        <f aca="false">R49+V49-N49-L49-F49</f>
        <v>-2139757.9276758</v>
      </c>
      <c r="AA49" s="9"/>
      <c r="AB49" s="9" t="n">
        <f aca="false">T49-P49-D49</f>
        <v>-52676304.2579795</v>
      </c>
      <c r="AC49" s="50"/>
      <c r="AD49" s="9"/>
      <c r="AE49" s="9"/>
      <c r="AF49" s="9"/>
      <c r="AG49" s="9" t="n">
        <f aca="false">AG48*'Optimist macro hypothesis'!B31/'Optimist macro hypothesis'!B30</f>
        <v>5665175938.3558</v>
      </c>
      <c r="AH49" s="40" t="n">
        <f aca="false">(AG49-AG48)/AG48</f>
        <v>0.0125163753458623</v>
      </c>
      <c r="AI49" s="40" t="n">
        <f aca="false">(AG49-AG45)/AG45</f>
        <v>0.0450637048202816</v>
      </c>
      <c r="AJ49" s="40" t="n">
        <f aca="false">AB49/AG49</f>
        <v>-0.00929826449013474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12090477</v>
      </c>
      <c r="AX49" s="7"/>
      <c r="AY49" s="40" t="n">
        <f aca="false">(AW49-AW48)/AW48</f>
        <v>0.00567363875714955</v>
      </c>
      <c r="AZ49" s="12" t="n">
        <f aca="false">workers_and_wage_high!B37</f>
        <v>6726.33307881562</v>
      </c>
      <c r="BA49" s="40" t="n">
        <f aca="false">(AZ49-AZ48)/AZ48</f>
        <v>0.0056096930165456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0.0146061683743443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123869748.014402</v>
      </c>
      <c r="E50" s="6"/>
      <c r="F50" s="81" t="n">
        <f aca="false">'High pensions'!I50</f>
        <v>22514792.9756971</v>
      </c>
      <c r="G50" s="81" t="n">
        <f aca="false">'High pensions'!K50</f>
        <v>693017.739476972</v>
      </c>
      <c r="H50" s="81" t="n">
        <f aca="false">'High pensions'!V50</f>
        <v>3812779.12931221</v>
      </c>
      <c r="I50" s="81" t="n">
        <f aca="false">'High pensions'!M50</f>
        <v>21433.5383343393</v>
      </c>
      <c r="J50" s="81" t="n">
        <f aca="false">'High pensions'!W50</f>
        <v>117921.003999346</v>
      </c>
      <c r="K50" s="6"/>
      <c r="L50" s="81" t="n">
        <f aca="false">'High pensions'!N50</f>
        <v>4681543.72805069</v>
      </c>
      <c r="M50" s="8"/>
      <c r="N50" s="81" t="n">
        <f aca="false">'High pensions'!L50</f>
        <v>958466.674852103</v>
      </c>
      <c r="O50" s="6"/>
      <c r="P50" s="81" t="n">
        <f aca="false">'High pensions'!X50</f>
        <v>29565753.5116259</v>
      </c>
      <c r="Q50" s="8"/>
      <c r="R50" s="81" t="n">
        <f aca="false">'High SIPA income'!G45</f>
        <v>21624981.647455</v>
      </c>
      <c r="S50" s="8"/>
      <c r="T50" s="81" t="n">
        <f aca="false">'High SIPA income'!J45</f>
        <v>82684991.6029662</v>
      </c>
      <c r="U50" s="6"/>
      <c r="V50" s="81" t="n">
        <f aca="false">'High SIPA income'!F45</f>
        <v>107666.202616465</v>
      </c>
      <c r="W50" s="8"/>
      <c r="X50" s="81" t="n">
        <f aca="false">'High SIPA income'!M45</f>
        <v>270426.459945017</v>
      </c>
      <c r="Y50" s="6"/>
      <c r="Z50" s="6" t="n">
        <f aca="false">R50+V50-N50-L50-F50</f>
        <v>-6422155.52852841</v>
      </c>
      <c r="AA50" s="6"/>
      <c r="AB50" s="6" t="n">
        <f aca="false">T50-P50-D50</f>
        <v>-70750509.9230618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-0.012346551039737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0.00987577271143069</v>
      </c>
      <c r="AV50" s="5"/>
      <c r="AW50" s="5" t="n">
        <f aca="false">workers_and_wage_high!C38</f>
        <v>12141117</v>
      </c>
      <c r="AX50" s="5"/>
      <c r="AY50" s="61" t="n">
        <f aca="false">(AW50-AW49)/AW49</f>
        <v>0.00418842035760872</v>
      </c>
      <c r="AZ50" s="11" t="n">
        <f aca="false">workers_and_wage_high!B38</f>
        <v>6737.24518087951</v>
      </c>
      <c r="BA50" s="61" t="n">
        <f aca="false">(AZ50-AZ49)/AZ49</f>
        <v>0.00162229582389664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0.0167614629057228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125839514.582059</v>
      </c>
      <c r="E51" s="9"/>
      <c r="F51" s="82" t="n">
        <f aca="false">'High pensions'!I51</f>
        <v>22872821.3659389</v>
      </c>
      <c r="G51" s="82" t="n">
        <f aca="false">'High pensions'!K51</f>
        <v>737590.211700492</v>
      </c>
      <c r="H51" s="82" t="n">
        <f aca="false">'High pensions'!V51</f>
        <v>4058003.7204806</v>
      </c>
      <c r="I51" s="82" t="n">
        <f aca="false">'High pensions'!M51</f>
        <v>22812.0684031078</v>
      </c>
      <c r="J51" s="82" t="n">
        <f aca="false">'High pensions'!W51</f>
        <v>125505.269705585</v>
      </c>
      <c r="K51" s="9"/>
      <c r="L51" s="82" t="n">
        <f aca="false">'High pensions'!N51</f>
        <v>3948883.69968862</v>
      </c>
      <c r="M51" s="67"/>
      <c r="N51" s="82" t="n">
        <f aca="false">'High pensions'!L51</f>
        <v>975745.26211625</v>
      </c>
      <c r="O51" s="9"/>
      <c r="P51" s="82" t="n">
        <f aca="false">'High pensions'!X51</f>
        <v>25859038.8306558</v>
      </c>
      <c r="Q51" s="67"/>
      <c r="R51" s="82" t="n">
        <f aca="false">'High SIPA income'!G46</f>
        <v>25203206.6824943</v>
      </c>
      <c r="S51" s="67"/>
      <c r="T51" s="82" t="n">
        <f aca="false">'High SIPA income'!J46</f>
        <v>96366645.1552855</v>
      </c>
      <c r="U51" s="9"/>
      <c r="V51" s="82" t="n">
        <f aca="false">'High SIPA income'!F46</f>
        <v>109064.920837839</v>
      </c>
      <c r="W51" s="67"/>
      <c r="X51" s="82" t="n">
        <f aca="false">'High SIPA income'!M46</f>
        <v>273939.636855455</v>
      </c>
      <c r="Y51" s="9"/>
      <c r="Z51" s="9" t="n">
        <f aca="false">R51+V51-N51-L51-F51</f>
        <v>-2485178.72441162</v>
      </c>
      <c r="AA51" s="9"/>
      <c r="AB51" s="9" t="n">
        <f aca="false">T51-P51-D51</f>
        <v>-55331908.2574295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-0.00958692944962303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12178667</v>
      </c>
      <c r="AX51" s="7"/>
      <c r="AY51" s="40" t="n">
        <f aca="false">(AW51-AW50)/AW50</f>
        <v>0.0030927961570587</v>
      </c>
      <c r="AZ51" s="12" t="n">
        <f aca="false">workers_and_wage_high!B39</f>
        <v>6778.72562511836</v>
      </c>
      <c r="BA51" s="40" t="n">
        <f aca="false">(AZ51-AZ50)/AZ50</f>
        <v>0.00615688506580746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0.0145808526484489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127458298.678679</v>
      </c>
      <c r="E52" s="9"/>
      <c r="F52" s="82" t="n">
        <f aca="false">'High pensions'!I52</f>
        <v>23167054.5374111</v>
      </c>
      <c r="G52" s="82" t="n">
        <f aca="false">'High pensions'!K52</f>
        <v>765922.829265947</v>
      </c>
      <c r="H52" s="82" t="n">
        <f aca="false">'High pensions'!V52</f>
        <v>4213881.42285209</v>
      </c>
      <c r="I52" s="82" t="n">
        <f aca="false">'High pensions'!M52</f>
        <v>23688.334925751</v>
      </c>
      <c r="J52" s="82" t="n">
        <f aca="false">'High pensions'!W52</f>
        <v>130326.229572745</v>
      </c>
      <c r="K52" s="9"/>
      <c r="L52" s="82" t="n">
        <f aca="false">'High pensions'!N52</f>
        <v>4032038.12617734</v>
      </c>
      <c r="M52" s="67"/>
      <c r="N52" s="82" t="n">
        <f aca="false">'High pensions'!L52</f>
        <v>990234.734505013</v>
      </c>
      <c r="O52" s="9"/>
      <c r="P52" s="82" t="n">
        <f aca="false">'High pensions'!X52</f>
        <v>26370244.3470028</v>
      </c>
      <c r="Q52" s="67"/>
      <c r="R52" s="82" t="n">
        <f aca="false">'High SIPA income'!G47</f>
        <v>22067453.9721174</v>
      </c>
      <c r="S52" s="67"/>
      <c r="T52" s="82" t="n">
        <f aca="false">'High SIPA income'!J47</f>
        <v>84376822.8861413</v>
      </c>
      <c r="U52" s="9"/>
      <c r="V52" s="82" t="n">
        <f aca="false">'High SIPA income'!F47</f>
        <v>112490.625025617</v>
      </c>
      <c r="W52" s="67"/>
      <c r="X52" s="82" t="n">
        <f aca="false">'High SIPA income'!M47</f>
        <v>282544.018117229</v>
      </c>
      <c r="Y52" s="9"/>
      <c r="Z52" s="9" t="n">
        <f aca="false">R52+V52-N52-L52-F52</f>
        <v>-6009382.80095046</v>
      </c>
      <c r="AA52" s="9"/>
      <c r="AB52" s="9" t="n">
        <f aca="false">T52-P52-D52</f>
        <v>-69451720.1395404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-0.0119354368999988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12232400</v>
      </c>
      <c r="AX52" s="7"/>
      <c r="AY52" s="40" t="n">
        <f aca="false">(AW52-AW51)/AW51</f>
        <v>0.00441205921797517</v>
      </c>
      <c r="AZ52" s="12" t="n">
        <f aca="false">workers_and_wage_high!B40</f>
        <v>6803.40647524981</v>
      </c>
      <c r="BA52" s="40" t="n">
        <f aca="false">(AZ52-AZ51)/AZ51</f>
        <v>0.00364092773426393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0.0169448689092706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129478925.617932</v>
      </c>
      <c r="E53" s="9"/>
      <c r="F53" s="82" t="n">
        <f aca="false">'High pensions'!I53</f>
        <v>23534327.4022361</v>
      </c>
      <c r="G53" s="82" t="n">
        <f aca="false">'High pensions'!K53</f>
        <v>865819.01221925</v>
      </c>
      <c r="H53" s="82" t="n">
        <f aca="false">'High pensions'!V53</f>
        <v>4763480.74732214</v>
      </c>
      <c r="I53" s="82" t="n">
        <f aca="false">'High pensions'!M53</f>
        <v>26777.9075944099</v>
      </c>
      <c r="J53" s="82" t="n">
        <f aca="false">'High pensions'!W53</f>
        <v>147324.146824397</v>
      </c>
      <c r="K53" s="9"/>
      <c r="L53" s="82" t="n">
        <f aca="false">'High pensions'!N53</f>
        <v>4059249.50081055</v>
      </c>
      <c r="M53" s="67"/>
      <c r="N53" s="82" t="n">
        <f aca="false">'High pensions'!L53</f>
        <v>1008822.54098168</v>
      </c>
      <c r="O53" s="9"/>
      <c r="P53" s="82" t="n">
        <f aca="false">'High pensions'!X53</f>
        <v>26613708.926277</v>
      </c>
      <c r="Q53" s="67"/>
      <c r="R53" s="82" t="n">
        <f aca="false">'High SIPA income'!G48</f>
        <v>25762126.4968139</v>
      </c>
      <c r="S53" s="67"/>
      <c r="T53" s="82" t="n">
        <f aca="false">'High SIPA income'!J48</f>
        <v>98503723.5078671</v>
      </c>
      <c r="U53" s="9"/>
      <c r="V53" s="82" t="n">
        <f aca="false">'High SIPA income'!F48</f>
        <v>110685.355311709</v>
      </c>
      <c r="W53" s="67"/>
      <c r="X53" s="82" t="n">
        <f aca="false">'High SIPA income'!M48</f>
        <v>278009.701069593</v>
      </c>
      <c r="Y53" s="9"/>
      <c r="Z53" s="9" t="n">
        <f aca="false">R53+V53-N53-L53-F53</f>
        <v>-2729587.5919027</v>
      </c>
      <c r="AA53" s="9"/>
      <c r="AB53" s="9" t="n">
        <f aca="false">T53-P53-D53</f>
        <v>-57588911.0363418</v>
      </c>
      <c r="AC53" s="50"/>
      <c r="AD53" s="9"/>
      <c r="AE53" s="9"/>
      <c r="AF53" s="9"/>
      <c r="AG53" s="9" t="n">
        <f aca="false">AG52*'Optimist macro hypothesis'!B35/'Optimist macro hypothesis'!B34</f>
        <v>5892246977.13546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-0.0097736756893953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12285043</v>
      </c>
      <c r="AX53" s="7"/>
      <c r="AY53" s="40" t="n">
        <f aca="false">(AW53-AW52)/AW52</f>
        <v>0.0043035708446421</v>
      </c>
      <c r="AZ53" s="12" t="n">
        <f aca="false">workers_and_wage_high!B41</f>
        <v>6836.98850381716</v>
      </c>
      <c r="BA53" s="40" t="n">
        <f aca="false">(AZ53-AZ52)/AZ52</f>
        <v>0.00493606088207632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0.0147792028682999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130754815.114035</v>
      </c>
      <c r="E54" s="6"/>
      <c r="F54" s="81" t="n">
        <f aca="false">'High pensions'!I54</f>
        <v>23766235.421144</v>
      </c>
      <c r="G54" s="81" t="n">
        <f aca="false">'High pensions'!K54</f>
        <v>956825.952992269</v>
      </c>
      <c r="H54" s="81" t="n">
        <f aca="false">'High pensions'!V54</f>
        <v>5264174.08406673</v>
      </c>
      <c r="I54" s="81" t="n">
        <f aca="false">'High pensions'!M54</f>
        <v>29592.5552471832</v>
      </c>
      <c r="J54" s="81" t="n">
        <f aca="false">'High pensions'!W54</f>
        <v>162809.507754639</v>
      </c>
      <c r="K54" s="6"/>
      <c r="L54" s="81" t="n">
        <f aca="false">'High pensions'!N54</f>
        <v>4903424.7444235</v>
      </c>
      <c r="M54" s="8"/>
      <c r="N54" s="81" t="n">
        <f aca="false">'High pensions'!L54</f>
        <v>1021244.3331916</v>
      </c>
      <c r="O54" s="6"/>
      <c r="P54" s="81" t="n">
        <f aca="false">'High pensions'!X54</f>
        <v>31062479.3141427</v>
      </c>
      <c r="Q54" s="8"/>
      <c r="R54" s="81" t="n">
        <f aca="false">'High SIPA income'!G49</f>
        <v>22481696.6750499</v>
      </c>
      <c r="S54" s="8"/>
      <c r="T54" s="81" t="n">
        <f aca="false">'High SIPA income'!J49</f>
        <v>85960715.763923</v>
      </c>
      <c r="U54" s="6"/>
      <c r="V54" s="81" t="n">
        <f aca="false">'High SIPA income'!F49</f>
        <v>109065.371611602</v>
      </c>
      <c r="W54" s="8"/>
      <c r="X54" s="81" t="n">
        <f aca="false">'High SIPA income'!M49</f>
        <v>273940.769069186</v>
      </c>
      <c r="Y54" s="6"/>
      <c r="Z54" s="6" t="n">
        <f aca="false">R54+V54-N54-L54-F54</f>
        <v>-7100142.45209759</v>
      </c>
      <c r="AA54" s="6"/>
      <c r="AB54" s="6" t="n">
        <f aca="false">T54-P54-D54</f>
        <v>-75856578.6642552</v>
      </c>
      <c r="AC54" s="50"/>
      <c r="AD54" s="6"/>
      <c r="AE54" s="6"/>
      <c r="AF54" s="6"/>
      <c r="AG54" s="6" t="n">
        <f aca="false">AG53*'Optimist macro hypothesis'!B36/'Optimist macro hypothesis'!B35</f>
        <v>5930950071.37544</v>
      </c>
      <c r="AH54" s="61" t="n">
        <f aca="false">(AG54-AG53)/AG53</f>
        <v>0.00656847793213081</v>
      </c>
      <c r="AI54" s="61"/>
      <c r="AJ54" s="61" t="n">
        <f aca="false">AB54/AG54</f>
        <v>-0.0127899540126567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12303409</v>
      </c>
      <c r="AX54" s="5"/>
      <c r="AY54" s="61" t="n">
        <f aca="false">(AW54-AW53)/AW53</f>
        <v>0.00149498866222935</v>
      </c>
      <c r="AZ54" s="11" t="n">
        <f aca="false">workers_and_wage_high!B42</f>
        <v>6856.03119307718</v>
      </c>
      <c r="BA54" s="61" t="n">
        <f aca="false">(AZ54-AZ53)/AZ53</f>
        <v>0.00278524517766623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0.0170351371077524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131956271.327227</v>
      </c>
      <c r="E55" s="9"/>
      <c r="F55" s="82" t="n">
        <f aca="false">'High pensions'!I55</f>
        <v>23984614.309799</v>
      </c>
      <c r="G55" s="82" t="n">
        <f aca="false">'High pensions'!K55</f>
        <v>1073804.90856144</v>
      </c>
      <c r="H55" s="82" t="n">
        <f aca="false">'High pensions'!V55</f>
        <v>5907757.78323652</v>
      </c>
      <c r="I55" s="82" t="n">
        <f aca="false">'High pensions'!M55</f>
        <v>33210.4610895291</v>
      </c>
      <c r="J55" s="82" t="n">
        <f aca="false">'High pensions'!W55</f>
        <v>182714.158244429</v>
      </c>
      <c r="K55" s="9"/>
      <c r="L55" s="82" t="n">
        <f aca="false">'High pensions'!N55</f>
        <v>4096808.03679019</v>
      </c>
      <c r="M55" s="67"/>
      <c r="N55" s="82" t="n">
        <f aca="false">'High pensions'!L55</f>
        <v>1032875.81036547</v>
      </c>
      <c r="O55" s="9"/>
      <c r="P55" s="82" t="n">
        <f aca="false">'High pensions'!X55</f>
        <v>26940934.3393089</v>
      </c>
      <c r="Q55" s="67"/>
      <c r="R55" s="82" t="n">
        <f aca="false">'High SIPA income'!G50</f>
        <v>26089706.7633689</v>
      </c>
      <c r="S55" s="67"/>
      <c r="T55" s="82" t="n">
        <f aca="false">'High SIPA income'!J50</f>
        <v>99756255.0489786</v>
      </c>
      <c r="U55" s="9"/>
      <c r="V55" s="82" t="n">
        <f aca="false">'High SIPA income'!F50</f>
        <v>112470.440015834</v>
      </c>
      <c r="W55" s="67"/>
      <c r="X55" s="82" t="n">
        <f aca="false">'High SIPA income'!M50</f>
        <v>282493.319192155</v>
      </c>
      <c r="Y55" s="9"/>
      <c r="Z55" s="9" t="n">
        <f aca="false">R55+V55-N55-L55-F55</f>
        <v>-2912120.95356992</v>
      </c>
      <c r="AA55" s="9"/>
      <c r="AB55" s="9" t="n">
        <f aca="false">T55-P55-D55</f>
        <v>-59140950.6175568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-0.00990037932170226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12361747</v>
      </c>
      <c r="AX55" s="7"/>
      <c r="AY55" s="40" t="n">
        <f aca="false">(AW55-AW54)/AW54</f>
        <v>0.00474161267011444</v>
      </c>
      <c r="AZ55" s="12" t="n">
        <f aca="false">workers_and_wage_high!B43</f>
        <v>6859.54579473815</v>
      </c>
      <c r="BA55" s="40" t="n">
        <f aca="false">(AZ55-AZ54)/AZ54</f>
        <v>0.000512629181810604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0.0148430004295501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133555842.847984</v>
      </c>
      <c r="E56" s="9"/>
      <c r="F56" s="82" t="n">
        <f aca="false">'High pensions'!I56</f>
        <v>24275355.3681847</v>
      </c>
      <c r="G56" s="82" t="n">
        <f aca="false">'High pensions'!K56</f>
        <v>1199569.55731626</v>
      </c>
      <c r="H56" s="82" t="n">
        <f aca="false">'High pensions'!V56</f>
        <v>6599677.77411521</v>
      </c>
      <c r="I56" s="82" t="n">
        <f aca="false">'High pensions'!M56</f>
        <v>37100.0894015336</v>
      </c>
      <c r="J56" s="82" t="n">
        <f aca="false">'High pensions'!W56</f>
        <v>204113.74559119</v>
      </c>
      <c r="K56" s="9"/>
      <c r="L56" s="82" t="n">
        <f aca="false">'High pensions'!N56</f>
        <v>4090012.84041875</v>
      </c>
      <c r="M56" s="67"/>
      <c r="N56" s="82" t="n">
        <f aca="false">'High pensions'!L56</f>
        <v>1047803.45927275</v>
      </c>
      <c r="O56" s="9"/>
      <c r="P56" s="82" t="n">
        <f aca="false">'High pensions'!X56</f>
        <v>26987801.5529539</v>
      </c>
      <c r="Q56" s="67"/>
      <c r="R56" s="82" t="n">
        <f aca="false">'High SIPA income'!G51</f>
        <v>23006491.7793476</v>
      </c>
      <c r="S56" s="67"/>
      <c r="T56" s="82" t="n">
        <f aca="false">'High SIPA income'!J51</f>
        <v>87967315.330089</v>
      </c>
      <c r="U56" s="9"/>
      <c r="V56" s="82" t="n">
        <f aca="false">'High SIPA income'!F51</f>
        <v>112849.797857464</v>
      </c>
      <c r="W56" s="67"/>
      <c r="X56" s="82" t="n">
        <f aca="false">'High SIPA income'!M51</f>
        <v>283446.156718429</v>
      </c>
      <c r="Y56" s="9"/>
      <c r="Z56" s="9" t="n">
        <f aca="false">R56+V56-N56-L56-F56</f>
        <v>-6293830.09067122</v>
      </c>
      <c r="AA56" s="9"/>
      <c r="AB56" s="9" t="n">
        <f aca="false">T56-P56-D56</f>
        <v>-72576329.0708493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-0.0120506358347173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12462655</v>
      </c>
      <c r="AX56" s="7"/>
      <c r="AY56" s="40" t="n">
        <f aca="false">(AW56-AW55)/AW55</f>
        <v>0.00816292389740706</v>
      </c>
      <c r="AZ56" s="12" t="n">
        <f aca="false">workers_and_wage_high!B44</f>
        <v>6888.70566044782</v>
      </c>
      <c r="BA56" s="40" t="n">
        <f aca="false">(AZ56-AZ55)/AZ55</f>
        <v>0.00425099074810994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0.0170606611114267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134737542.911864</v>
      </c>
      <c r="E57" s="9"/>
      <c r="F57" s="82" t="n">
        <f aca="false">'High pensions'!I57</f>
        <v>24490143.3428443</v>
      </c>
      <c r="G57" s="82" t="n">
        <f aca="false">'High pensions'!K57</f>
        <v>1269655.17775492</v>
      </c>
      <c r="H57" s="82" t="n">
        <f aca="false">'High pensions'!V57</f>
        <v>6985268.17916759</v>
      </c>
      <c r="I57" s="82" t="n">
        <f aca="false">'High pensions'!M57</f>
        <v>39267.6859099464</v>
      </c>
      <c r="J57" s="82" t="n">
        <f aca="false">'High pensions'!W57</f>
        <v>216039.222036113</v>
      </c>
      <c r="K57" s="9"/>
      <c r="L57" s="82" t="n">
        <f aca="false">'High pensions'!N57</f>
        <v>4184686.42552489</v>
      </c>
      <c r="M57" s="67"/>
      <c r="N57" s="82" t="n">
        <f aca="false">'High pensions'!L57</f>
        <v>1059231.21614004</v>
      </c>
      <c r="O57" s="9"/>
      <c r="P57" s="82" t="n">
        <f aca="false">'High pensions'!X57</f>
        <v>27541935.3826794</v>
      </c>
      <c r="Q57" s="67"/>
      <c r="R57" s="82" t="n">
        <f aca="false">'High SIPA income'!G52</f>
        <v>26733897.1717404</v>
      </c>
      <c r="S57" s="67"/>
      <c r="T57" s="82" t="n">
        <f aca="false">'High SIPA income'!J52</f>
        <v>102219372.908465</v>
      </c>
      <c r="U57" s="9"/>
      <c r="V57" s="82" t="n">
        <f aca="false">'High SIPA income'!F52</f>
        <v>116039.546880071</v>
      </c>
      <c r="W57" s="67"/>
      <c r="X57" s="82" t="n">
        <f aca="false">'High SIPA income'!M52</f>
        <v>291457.886633056</v>
      </c>
      <c r="Y57" s="9"/>
      <c r="Z57" s="9" t="n">
        <f aca="false">R57+V57-N57-L57-F57</f>
        <v>-2884124.26588882</v>
      </c>
      <c r="AA57" s="9"/>
      <c r="AB57" s="9" t="n">
        <f aca="false">T57-P57-D57</f>
        <v>-60060105.3860781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-0.00984838000761387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12494566</v>
      </c>
      <c r="AX57" s="7"/>
      <c r="AY57" s="40" t="n">
        <f aca="false">(AW57-AW56)/AW56</f>
        <v>0.00256052983894684</v>
      </c>
      <c r="AZ57" s="12" t="n">
        <f aca="false">workers_and_wage_high!B45</f>
        <v>6926.38712126643</v>
      </c>
      <c r="BA57" s="40" t="n">
        <f aca="false">(AZ57-AZ56)/AZ56</f>
        <v>0.00547003496389243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0.0148909356812433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136981633.325717</v>
      </c>
      <c r="E58" s="6"/>
      <c r="F58" s="81" t="n">
        <f aca="false">'High pensions'!I58</f>
        <v>24898033.3393653</v>
      </c>
      <c r="G58" s="81" t="n">
        <f aca="false">'High pensions'!K58</f>
        <v>1388022.09217843</v>
      </c>
      <c r="H58" s="81" t="n">
        <f aca="false">'High pensions'!V58</f>
        <v>7636488.0184399</v>
      </c>
      <c r="I58" s="81" t="n">
        <f aca="false">'High pensions'!M58</f>
        <v>42928.518314797</v>
      </c>
      <c r="J58" s="81" t="n">
        <f aca="false">'High pensions'!W58</f>
        <v>236180.04180742</v>
      </c>
      <c r="K58" s="6"/>
      <c r="L58" s="81" t="n">
        <f aca="false">'High pensions'!N58</f>
        <v>5085318.90533713</v>
      </c>
      <c r="M58" s="8"/>
      <c r="N58" s="81" t="n">
        <f aca="false">'High pensions'!L58</f>
        <v>1079032.35185212</v>
      </c>
      <c r="O58" s="6"/>
      <c r="P58" s="81" t="n">
        <f aca="false">'High pensions'!X58</f>
        <v>32324261.6082601</v>
      </c>
      <c r="Q58" s="8"/>
      <c r="R58" s="81" t="n">
        <f aca="false">'High SIPA income'!G53</f>
        <v>23408060.9640999</v>
      </c>
      <c r="S58" s="8"/>
      <c r="T58" s="81" t="n">
        <f aca="false">'High SIPA income'!J53</f>
        <v>89502749.9126734</v>
      </c>
      <c r="U58" s="6"/>
      <c r="V58" s="81" t="n">
        <f aca="false">'High SIPA income'!F53</f>
        <v>115954.002525439</v>
      </c>
      <c r="W58" s="8"/>
      <c r="X58" s="81" t="n">
        <f aca="false">'High SIPA income'!M53</f>
        <v>291243.023877342</v>
      </c>
      <c r="Y58" s="6"/>
      <c r="Z58" s="6" t="n">
        <f aca="false">R58+V58-N58-L58-F58</f>
        <v>-7538369.62992926</v>
      </c>
      <c r="AA58" s="6"/>
      <c r="AB58" s="6" t="n">
        <f aca="false">T58-P58-D58</f>
        <v>-79803145.0213034</v>
      </c>
      <c r="AC58" s="50"/>
      <c r="AD58" s="6"/>
      <c r="AE58" s="6"/>
      <c r="AF58" s="6"/>
      <c r="AG58" s="6" t="n">
        <f aca="false">BF58/100*$AG$57</f>
        <v>6138375585.47681</v>
      </c>
      <c r="AH58" s="61" t="n">
        <f aca="false">(AG58-AG57)/AG57</f>
        <v>0.00654261271489243</v>
      </c>
      <c r="AI58" s="61"/>
      <c r="AJ58" s="61" t="n">
        <f aca="false">AB58/AG58</f>
        <v>-0.0130006943873091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0.00824177927909942</v>
      </c>
      <c r="AV58" s="5"/>
      <c r="AW58" s="5" t="n">
        <f aca="false">workers_and_wage_high!C46</f>
        <v>12584665</v>
      </c>
      <c r="AX58" s="5"/>
      <c r="AY58" s="61" t="n">
        <f aca="false">(AW58-AW57)/AW57</f>
        <v>0.0072110547897382</v>
      </c>
      <c r="AZ58" s="11" t="n">
        <f aca="false">workers_and_wage_high!B46</f>
        <v>6921.79038004074</v>
      </c>
      <c r="BA58" s="61" t="n">
        <f aca="false">(AZ58-AZ57)/AZ57</f>
        <v>-0.000663656412096677</v>
      </c>
      <c r="BB58" s="66"/>
      <c r="BC58" s="66"/>
      <c r="BD58" s="66"/>
      <c r="BE58" s="66"/>
      <c r="BF58" s="5" t="n">
        <f aca="false">BF57*(1+AY58)*(1+BA58)*(1-BE58)</f>
        <v>100.654261271489</v>
      </c>
      <c r="BG58" s="5"/>
      <c r="BH58" s="5"/>
      <c r="BI58" s="61" t="n">
        <f aca="false">T65/AG65</f>
        <v>0.017144287431509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139454249.660931</v>
      </c>
      <c r="E59" s="9"/>
      <c r="F59" s="82" t="n">
        <f aca="false">'High pensions'!I59</f>
        <v>25347460.6272064</v>
      </c>
      <c r="G59" s="82" t="n">
        <f aca="false">'High pensions'!K59</f>
        <v>1492648.69453436</v>
      </c>
      <c r="H59" s="82" t="n">
        <f aca="false">'High pensions'!V59</f>
        <v>8212112.71476379</v>
      </c>
      <c r="I59" s="82" t="n">
        <f aca="false">'High pensions'!M59</f>
        <v>46164.392614465</v>
      </c>
      <c r="J59" s="82" t="n">
        <f aca="false">'High pensions'!W59</f>
        <v>253982.867466923</v>
      </c>
      <c r="K59" s="9"/>
      <c r="L59" s="82" t="n">
        <f aca="false">'High pensions'!N59</f>
        <v>4285393.01487995</v>
      </c>
      <c r="M59" s="67"/>
      <c r="N59" s="82" t="n">
        <f aca="false">'High pensions'!L59</f>
        <v>1100704.28200053</v>
      </c>
      <c r="O59" s="9"/>
      <c r="P59" s="82" t="n">
        <f aca="false">'High pensions'!X59</f>
        <v>28292674.9254135</v>
      </c>
      <c r="Q59" s="67"/>
      <c r="R59" s="82" t="n">
        <f aca="false">'High SIPA income'!G54</f>
        <v>27471766.6842845</v>
      </c>
      <c r="S59" s="67"/>
      <c r="T59" s="82" t="n">
        <f aca="false">'High SIPA income'!J54</f>
        <v>105040680.942083</v>
      </c>
      <c r="U59" s="9"/>
      <c r="V59" s="82" t="n">
        <f aca="false">'High SIPA income'!F54</f>
        <v>110562.172373621</v>
      </c>
      <c r="W59" s="67"/>
      <c r="X59" s="82" t="n">
        <f aca="false">'High SIPA income'!M54</f>
        <v>277700.301043742</v>
      </c>
      <c r="Y59" s="9"/>
      <c r="Z59" s="9" t="n">
        <f aca="false">R59+V59-N59-L59-F59</f>
        <v>-3151229.0674287</v>
      </c>
      <c r="AA59" s="9"/>
      <c r="AB59" s="9" t="n">
        <f aca="false">T59-P59-D59</f>
        <v>-62706243.6442616</v>
      </c>
      <c r="AC59" s="50"/>
      <c r="AD59" s="9"/>
      <c r="AE59" s="9"/>
      <c r="AF59" s="9"/>
      <c r="AG59" s="9" t="n">
        <f aca="false">BF59/100*$AG$57</f>
        <v>6198966867.4636</v>
      </c>
      <c r="AH59" s="40" t="n">
        <f aca="false">(AG59-AG58)/AG58</f>
        <v>0.00987089843934421</v>
      </c>
      <c r="AI59" s="40"/>
      <c r="AJ59" s="40" t="n">
        <f aca="false">AB59/AG59</f>
        <v>-0.0101155958702388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12612828</v>
      </c>
      <c r="AX59" s="7"/>
      <c r="AY59" s="40" t="n">
        <f aca="false">(AW59-AW58)/AW58</f>
        <v>0.00223788237509699</v>
      </c>
      <c r="AZ59" s="12" t="n">
        <f aca="false">workers_and_wage_high!B47</f>
        <v>6974.50654462933</v>
      </c>
      <c r="BA59" s="40" t="n">
        <f aca="false">(AZ59-AZ58)/AZ58</f>
        <v>0.0076159724138131</v>
      </c>
      <c r="BB59" s="39"/>
      <c r="BC59" s="39"/>
      <c r="BD59" s="39"/>
      <c r="BE59" s="39"/>
      <c r="BF59" s="7" t="n">
        <f aca="false">BF58*(1+AY59)*(1+BA59)*(1-BE59)</f>
        <v>101.647809261987</v>
      </c>
      <c r="BG59" s="7"/>
      <c r="BH59" s="7"/>
      <c r="BI59" s="40" t="n">
        <f aca="false">T66/AG66</f>
        <v>0.0148911089807338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142173684.616924</v>
      </c>
      <c r="E60" s="9"/>
      <c r="F60" s="82" t="n">
        <f aca="false">'High pensions'!I60</f>
        <v>25841750.1210217</v>
      </c>
      <c r="G60" s="82" t="n">
        <f aca="false">'High pensions'!K60</f>
        <v>1537972.68582707</v>
      </c>
      <c r="H60" s="82" t="n">
        <f aca="false">'High pensions'!V60</f>
        <v>8461471.9421169</v>
      </c>
      <c r="I60" s="82" t="n">
        <f aca="false">'High pensions'!M60</f>
        <v>47566.1655410433</v>
      </c>
      <c r="J60" s="82" t="n">
        <f aca="false">'High pensions'!W60</f>
        <v>261695.008519079</v>
      </c>
      <c r="K60" s="9"/>
      <c r="L60" s="82" t="n">
        <f aca="false">'High pensions'!N60</f>
        <v>4382353.46491919</v>
      </c>
      <c r="M60" s="67"/>
      <c r="N60" s="82" t="n">
        <f aca="false">'High pensions'!L60</f>
        <v>1123548.03614713</v>
      </c>
      <c r="O60" s="9"/>
      <c r="P60" s="82" t="n">
        <f aca="false">'High pensions'!X60</f>
        <v>28921482.7569152</v>
      </c>
      <c r="Q60" s="67"/>
      <c r="R60" s="82" t="n">
        <f aca="false">'High SIPA income'!G55</f>
        <v>24227396.9636869</v>
      </c>
      <c r="S60" s="67"/>
      <c r="T60" s="82" t="n">
        <f aca="false">'High SIPA income'!J55</f>
        <v>92635552.1203384</v>
      </c>
      <c r="U60" s="9"/>
      <c r="V60" s="82" t="n">
        <f aca="false">'High SIPA income'!F55</f>
        <v>113370.017350929</v>
      </c>
      <c r="W60" s="67"/>
      <c r="X60" s="82" t="n">
        <f aca="false">'High SIPA income'!M55</f>
        <v>284752.798102572</v>
      </c>
      <c r="Y60" s="9"/>
      <c r="Z60" s="9" t="n">
        <f aca="false">R60+V60-N60-L60-F60</f>
        <v>-7006884.64105013</v>
      </c>
      <c r="AA60" s="9"/>
      <c r="AB60" s="9" t="n">
        <f aca="false">T60-P60-D60</f>
        <v>-78459615.2535008</v>
      </c>
      <c r="AC60" s="50"/>
      <c r="AD60" s="9"/>
      <c r="AE60" s="9"/>
      <c r="AF60" s="9"/>
      <c r="AG60" s="9" t="n">
        <f aca="false">BF60/100*$AG$57</f>
        <v>6267966746.63918</v>
      </c>
      <c r="AH60" s="40" t="n">
        <f aca="false">(AG60-AG59)/AG59</f>
        <v>0.0111308675543566</v>
      </c>
      <c r="AI60" s="40"/>
      <c r="AJ60" s="40" t="n">
        <f aca="false">AB60/AG60</f>
        <v>-0.0125175544837678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12707210</v>
      </c>
      <c r="AX60" s="7"/>
      <c r="AY60" s="40" t="n">
        <f aca="false">(AW60-AW59)/AW59</f>
        <v>0.00748301649717256</v>
      </c>
      <c r="AZ60" s="12" t="n">
        <f aca="false">workers_and_wage_high!B48</f>
        <v>6999.75953714191</v>
      </c>
      <c r="BA60" s="40" t="n">
        <f aca="false">(AZ60-AZ59)/AZ59</f>
        <v>0.00362075687376511</v>
      </c>
      <c r="BB60" s="39"/>
      <c r="BC60" s="39"/>
      <c r="BD60" s="39"/>
      <c r="BE60" s="39"/>
      <c r="BF60" s="7" t="n">
        <f aca="false">BF59*(1+AY60)*(1+BA60)*(1-BE60)</f>
        <v>102.779237564073</v>
      </c>
      <c r="BG60" s="7"/>
      <c r="BH60" s="7"/>
      <c r="BI60" s="40" t="n">
        <f aca="false">T67/AG67</f>
        <v>0.0171766024910033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144644727.529229</v>
      </c>
      <c r="E61" s="9"/>
      <c r="F61" s="82" t="n">
        <f aca="false">'High pensions'!I61</f>
        <v>26290891.420624</v>
      </c>
      <c r="G61" s="82" t="n">
        <f aca="false">'High pensions'!K61</f>
        <v>1598520.69090315</v>
      </c>
      <c r="H61" s="82" t="n">
        <f aca="false">'High pensions'!V61</f>
        <v>8794589.20149588</v>
      </c>
      <c r="I61" s="82" t="n">
        <f aca="false">'High pensions'!M61</f>
        <v>49438.7842547365</v>
      </c>
      <c r="J61" s="82" t="n">
        <f aca="false">'High pensions'!W61</f>
        <v>271997.604169975</v>
      </c>
      <c r="K61" s="9"/>
      <c r="L61" s="82" t="n">
        <f aca="false">'High pensions'!N61</f>
        <v>4544431.65445123</v>
      </c>
      <c r="M61" s="67"/>
      <c r="N61" s="82" t="n">
        <f aca="false">'High pensions'!L61</f>
        <v>1144204.31735341</v>
      </c>
      <c r="O61" s="9"/>
      <c r="P61" s="82" t="n">
        <f aca="false">'High pensions'!X61</f>
        <v>29876152.0174929</v>
      </c>
      <c r="Q61" s="67"/>
      <c r="R61" s="82" t="n">
        <f aca="false">'High SIPA income'!G56</f>
        <v>28076959.8484452</v>
      </c>
      <c r="S61" s="67"/>
      <c r="T61" s="82" t="n">
        <f aca="false">'High SIPA income'!J56</f>
        <v>107354689.458371</v>
      </c>
      <c r="U61" s="9"/>
      <c r="V61" s="82" t="n">
        <f aca="false">'High SIPA income'!F56</f>
        <v>113267.548688966</v>
      </c>
      <c r="W61" s="67"/>
      <c r="X61" s="82" t="n">
        <f aca="false">'High SIPA income'!M56</f>
        <v>284495.426366255</v>
      </c>
      <c r="Y61" s="9"/>
      <c r="Z61" s="9" t="n">
        <f aca="false">R61+V61-N61-L61-F61</f>
        <v>-3789299.99529444</v>
      </c>
      <c r="AA61" s="9"/>
      <c r="AB61" s="9" t="n">
        <f aca="false">T61-P61-D61</f>
        <v>-67166190.0883503</v>
      </c>
      <c r="AC61" s="50"/>
      <c r="AD61" s="9"/>
      <c r="AE61" s="9"/>
      <c r="AF61" s="9"/>
      <c r="AG61" s="9" t="n">
        <f aca="false">BF61/100*$AG$57</f>
        <v>6301956290.65502</v>
      </c>
      <c r="AH61" s="40" t="n">
        <f aca="false">(AG61-AG60)/AG60</f>
        <v>0.00542273840780447</v>
      </c>
      <c r="AI61" s="40" t="n">
        <f aca="false">(AG61-AG57)/AG57</f>
        <v>0.0333658248313657</v>
      </c>
      <c r="AJ61" s="40" t="n">
        <f aca="false">AB61/AG61</f>
        <v>-0.0106579904700306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12757713</v>
      </c>
      <c r="AX61" s="7"/>
      <c r="AY61" s="40" t="n">
        <f aca="false">(AW61-AW60)/AW60</f>
        <v>0.00397435786455091</v>
      </c>
      <c r="AZ61" s="12" t="n">
        <f aca="false">workers_and_wage_high!B49</f>
        <v>7009.85771887498</v>
      </c>
      <c r="BA61" s="40" t="n">
        <f aca="false">(AZ61-AZ60)/AZ60</f>
        <v>0.00144264694801006</v>
      </c>
      <c r="BB61" s="39"/>
      <c r="BC61" s="39"/>
      <c r="BD61" s="39"/>
      <c r="BE61" s="39"/>
      <c r="BF61" s="7" t="n">
        <f aca="false">BF60*(1+AY61)*(1+BA61)*(1-BE61)</f>
        <v>103.336582483137</v>
      </c>
      <c r="BG61" s="7"/>
      <c r="BH61" s="7"/>
      <c r="BI61" s="40" t="n">
        <f aca="false">T68/AG68</f>
        <v>0.0149747476910638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145950530.264062</v>
      </c>
      <c r="E62" s="6"/>
      <c r="F62" s="81" t="n">
        <f aca="false">'High pensions'!I62</f>
        <v>26528236.5247607</v>
      </c>
      <c r="G62" s="81" t="n">
        <f aca="false">'High pensions'!K62</f>
        <v>1681869.32743763</v>
      </c>
      <c r="H62" s="81" t="n">
        <f aca="false">'High pensions'!V62</f>
        <v>9253148.80788508</v>
      </c>
      <c r="I62" s="81" t="n">
        <f aca="false">'High pensions'!M62</f>
        <v>52016.5771372463</v>
      </c>
      <c r="J62" s="81" t="n">
        <f aca="false">'High pensions'!W62</f>
        <v>286179.860037683</v>
      </c>
      <c r="K62" s="6"/>
      <c r="L62" s="81" t="n">
        <f aca="false">'High pensions'!N62</f>
        <v>5510931.79557549</v>
      </c>
      <c r="M62" s="8"/>
      <c r="N62" s="81" t="n">
        <f aca="false">'High pensions'!L62</f>
        <v>1156458.20133966</v>
      </c>
      <c r="O62" s="6"/>
      <c r="P62" s="81" t="n">
        <f aca="false">'High pensions'!X62</f>
        <v>34958743.0985471</v>
      </c>
      <c r="Q62" s="8"/>
      <c r="R62" s="81" t="n">
        <f aca="false">'High SIPA income'!G57</f>
        <v>24608631.8763622</v>
      </c>
      <c r="S62" s="8"/>
      <c r="T62" s="81" t="n">
        <f aca="false">'High SIPA income'!J57</f>
        <v>94093236.8512301</v>
      </c>
      <c r="U62" s="6"/>
      <c r="V62" s="81" t="n">
        <f aca="false">'High SIPA income'!F57</f>
        <v>111052.609946847</v>
      </c>
      <c r="W62" s="8"/>
      <c r="X62" s="81" t="n">
        <f aca="false">'High SIPA income'!M57</f>
        <v>278932.13883061</v>
      </c>
      <c r="Y62" s="6"/>
      <c r="Z62" s="6" t="n">
        <f aca="false">R62+V62-N62-L62-F62</f>
        <v>-8475942.03536683</v>
      </c>
      <c r="AA62" s="6"/>
      <c r="AB62" s="6" t="n">
        <f aca="false">T62-P62-D62</f>
        <v>-86816036.5113786</v>
      </c>
      <c r="AC62" s="50"/>
      <c r="AD62" s="6"/>
      <c r="AE62" s="6"/>
      <c r="AF62" s="6"/>
      <c r="AG62" s="6" t="n">
        <f aca="false">BF62/100*$AG$57</f>
        <v>6339232913.03724</v>
      </c>
      <c r="AH62" s="61" t="n">
        <f aca="false">(AG62-AG61)/AG61</f>
        <v>0.00591508742094842</v>
      </c>
      <c r="AI62" s="61"/>
      <c r="AJ62" s="61" t="n">
        <f aca="false">AB62/AG62</f>
        <v>-0.0136950381382632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0.0089076725388398</v>
      </c>
      <c r="AV62" s="5"/>
      <c r="AW62" s="5" t="n">
        <f aca="false">workers_and_wage_high!C50</f>
        <v>12808630</v>
      </c>
      <c r="AX62" s="5"/>
      <c r="AY62" s="61" t="n">
        <f aca="false">(AW62-AW61)/AW61</f>
        <v>0.00399107582997047</v>
      </c>
      <c r="AZ62" s="11" t="n">
        <f aca="false">workers_and_wage_high!B50</f>
        <v>7023.29115252485</v>
      </c>
      <c r="BA62" s="61" t="n">
        <f aca="false">(AZ62-AZ61)/AZ61</f>
        <v>0.00191636323996979</v>
      </c>
      <c r="BB62" s="66"/>
      <c r="BC62" s="66"/>
      <c r="BD62" s="66"/>
      <c r="BE62" s="66"/>
      <c r="BF62" s="5" t="n">
        <f aca="false">BF61*(1+AY62)*(1+BA62)*(1-BE62)</f>
        <v>103.947827402306</v>
      </c>
      <c r="BG62" s="5"/>
      <c r="BH62" s="5"/>
      <c r="BI62" s="61" t="n">
        <f aca="false">T69/AG69</f>
        <v>0.0172743924260552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147624311.107948</v>
      </c>
      <c r="E63" s="9"/>
      <c r="F63" s="82" t="n">
        <f aca="false">'High pensions'!I63</f>
        <v>26832466.0060575</v>
      </c>
      <c r="G63" s="82" t="n">
        <f aca="false">'High pensions'!K63</f>
        <v>1803037.28163607</v>
      </c>
      <c r="H63" s="82" t="n">
        <f aca="false">'High pensions'!V63</f>
        <v>9919779.14155867</v>
      </c>
      <c r="I63" s="82" t="n">
        <f aca="false">'High pensions'!M63</f>
        <v>55764.0396382289</v>
      </c>
      <c r="J63" s="82" t="n">
        <f aca="false">'High pensions'!W63</f>
        <v>306797.293037898</v>
      </c>
      <c r="K63" s="9"/>
      <c r="L63" s="82" t="n">
        <f aca="false">'High pensions'!N63</f>
        <v>4635547.67901201</v>
      </c>
      <c r="M63" s="67"/>
      <c r="N63" s="82" t="n">
        <f aca="false">'High pensions'!L63</f>
        <v>1171560.03310793</v>
      </c>
      <c r="O63" s="9"/>
      <c r="P63" s="82" t="n">
        <f aca="false">'High pensions'!X63</f>
        <v>30499456.5789265</v>
      </c>
      <c r="Q63" s="67"/>
      <c r="R63" s="82" t="n">
        <f aca="false">'High SIPA income'!G58</f>
        <v>28449990.8821532</v>
      </c>
      <c r="S63" s="67"/>
      <c r="T63" s="82" t="n">
        <f aca="false">'High SIPA income'!J58</f>
        <v>108781005.946988</v>
      </c>
      <c r="U63" s="9"/>
      <c r="V63" s="82" t="n">
        <f aca="false">'High SIPA income'!F58</f>
        <v>113785.908983286</v>
      </c>
      <c r="W63" s="67"/>
      <c r="X63" s="82" t="n">
        <f aca="false">'High SIPA income'!M58</f>
        <v>285797.397978167</v>
      </c>
      <c r="Y63" s="9"/>
      <c r="Z63" s="9" t="n">
        <f aca="false">R63+V63-N63-L63-F63</f>
        <v>-4075796.92704096</v>
      </c>
      <c r="AA63" s="9"/>
      <c r="AB63" s="9" t="n">
        <f aca="false">T63-P63-D63</f>
        <v>-69342761.739887</v>
      </c>
      <c r="AC63" s="50"/>
      <c r="AD63" s="9"/>
      <c r="AE63" s="9"/>
      <c r="AF63" s="9"/>
      <c r="AG63" s="9" t="n">
        <f aca="false">BF63/100*$AG$57</f>
        <v>6376130751.119</v>
      </c>
      <c r="AH63" s="40" t="n">
        <f aca="false">(AG63-AG62)/AG62</f>
        <v>0.00582055251604162</v>
      </c>
      <c r="AI63" s="40"/>
      <c r="AJ63" s="40" t="n">
        <f aca="false">AB63/AG63</f>
        <v>-0.0108753669657288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12834690</v>
      </c>
      <c r="AX63" s="7"/>
      <c r="AY63" s="40" t="n">
        <f aca="false">(AW63-AW62)/AW62</f>
        <v>0.00203456575761811</v>
      </c>
      <c r="AZ63" s="12" t="n">
        <f aca="false">workers_and_wage_high!B51</f>
        <v>7049.8272503928</v>
      </c>
      <c r="BA63" s="40" t="n">
        <f aca="false">(AZ63-AZ62)/AZ62</f>
        <v>0.00377829955951756</v>
      </c>
      <c r="BB63" s="39"/>
      <c r="BC63" s="39"/>
      <c r="BD63" s="39"/>
      <c r="BE63" s="39"/>
      <c r="BF63" s="7" t="n">
        <f aca="false">BF62*(1+AY63)*(1+BA63)*(1-BE63)</f>
        <v>104.55286119063</v>
      </c>
      <c r="BG63" s="7"/>
      <c r="BH63" s="7"/>
      <c r="BI63" s="40" t="n">
        <f aca="false">T70/AG70</f>
        <v>0.0151101707854369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149108316.71747</v>
      </c>
      <c r="E64" s="9"/>
      <c r="F64" s="82" t="n">
        <f aca="false">'High pensions'!I64</f>
        <v>27102201.5920964</v>
      </c>
      <c r="G64" s="82" t="n">
        <f aca="false">'High pensions'!K64</f>
        <v>1911824.70332451</v>
      </c>
      <c r="H64" s="82" t="n">
        <f aca="false">'High pensions'!V64</f>
        <v>10518295.4382099</v>
      </c>
      <c r="I64" s="82" t="n">
        <f aca="false">'High pensions'!M64</f>
        <v>59128.5990718922</v>
      </c>
      <c r="J64" s="82" t="n">
        <f aca="false">'High pensions'!W64</f>
        <v>325308.106336391</v>
      </c>
      <c r="K64" s="9"/>
      <c r="L64" s="82" t="n">
        <f aca="false">'High pensions'!N64</f>
        <v>4614600.82878354</v>
      </c>
      <c r="M64" s="67"/>
      <c r="N64" s="82" t="n">
        <f aca="false">'High pensions'!L64</f>
        <v>1185186.61478039</v>
      </c>
      <c r="O64" s="9"/>
      <c r="P64" s="82" t="n">
        <f aca="false">'High pensions'!X64</f>
        <v>30465732.7053841</v>
      </c>
      <c r="Q64" s="67"/>
      <c r="R64" s="82" t="n">
        <f aca="false">'High SIPA income'!G59</f>
        <v>25085999.3681913</v>
      </c>
      <c r="S64" s="67"/>
      <c r="T64" s="82" t="n">
        <f aca="false">'High SIPA income'!J59</f>
        <v>95918492.8304909</v>
      </c>
      <c r="U64" s="9"/>
      <c r="V64" s="82" t="n">
        <f aca="false">'High SIPA income'!F59</f>
        <v>115141.286286131</v>
      </c>
      <c r="W64" s="67"/>
      <c r="X64" s="82" t="n">
        <f aca="false">'High SIPA income'!M59</f>
        <v>289201.714996795</v>
      </c>
      <c r="Y64" s="9"/>
      <c r="Z64" s="9" t="n">
        <f aca="false">R64+V64-N64-L64-F64</f>
        <v>-7700848.38118291</v>
      </c>
      <c r="AA64" s="9"/>
      <c r="AB64" s="9" t="n">
        <f aca="false">T64-P64-D64</f>
        <v>-83655556.592363</v>
      </c>
      <c r="AC64" s="50"/>
      <c r="AD64" s="9"/>
      <c r="AE64" s="9"/>
      <c r="AF64" s="9"/>
      <c r="AG64" s="9" t="n">
        <f aca="false">BF64/100*$AG$57</f>
        <v>6441401325.19075</v>
      </c>
      <c r="AH64" s="40" t="n">
        <f aca="false">(AG64-AG63)/AG63</f>
        <v>0.0102367057106377</v>
      </c>
      <c r="AI64" s="40"/>
      <c r="AJ64" s="40" t="n">
        <f aca="false">AB64/AG64</f>
        <v>-0.0129871672900129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12920492</v>
      </c>
      <c r="AX64" s="7"/>
      <c r="AY64" s="40" t="n">
        <f aca="false">(AW64-AW63)/AW63</f>
        <v>0.00668516341259508</v>
      </c>
      <c r="AZ64" s="12" t="n">
        <f aca="false">workers_and_wage_high!B52</f>
        <v>7074.69874009349</v>
      </c>
      <c r="BA64" s="40" t="n">
        <f aca="false">(AZ64-AZ63)/AZ63</f>
        <v>0.00352795732680026</v>
      </c>
      <c r="BB64" s="39"/>
      <c r="BC64" s="39"/>
      <c r="BD64" s="39"/>
      <c r="BE64" s="39"/>
      <c r="BF64" s="7" t="n">
        <f aca="false">BF63*(1+AY64)*(1+BA64)*(1-BE64)</f>
        <v>105.623138061844</v>
      </c>
      <c r="BG64" s="7"/>
      <c r="BH64" s="7"/>
      <c r="BI64" s="40" t="n">
        <f aca="false">T71/AG71</f>
        <v>0.0174310684449605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150461584.772359</v>
      </c>
      <c r="E65" s="9"/>
      <c r="F65" s="82" t="n">
        <f aca="false">'High pensions'!I65</f>
        <v>27348174.080011</v>
      </c>
      <c r="G65" s="82" t="n">
        <f aca="false">'High pensions'!K65</f>
        <v>1982843.58999209</v>
      </c>
      <c r="H65" s="82" t="n">
        <f aca="false">'High pensions'!V65</f>
        <v>10909020.3986958</v>
      </c>
      <c r="I65" s="82" t="n">
        <f aca="false">'High pensions'!M65</f>
        <v>61325.0594842918</v>
      </c>
      <c r="J65" s="82" t="n">
        <f aca="false">'High pensions'!W65</f>
        <v>337392.38346482</v>
      </c>
      <c r="K65" s="9"/>
      <c r="L65" s="82" t="n">
        <f aca="false">'High pensions'!N65</f>
        <v>4605208.22739813</v>
      </c>
      <c r="M65" s="67"/>
      <c r="N65" s="82" t="n">
        <f aca="false">'High pensions'!L65</f>
        <v>1197792.49229993</v>
      </c>
      <c r="O65" s="9"/>
      <c r="P65" s="82" t="n">
        <f aca="false">'High pensions'!X65</f>
        <v>30486348.270922</v>
      </c>
      <c r="Q65" s="67"/>
      <c r="R65" s="82" t="n">
        <f aca="false">'High SIPA income'!G60</f>
        <v>29276587.814446</v>
      </c>
      <c r="S65" s="67"/>
      <c r="T65" s="82" t="n">
        <f aca="false">'High SIPA income'!J60</f>
        <v>111941570.960171</v>
      </c>
      <c r="U65" s="9"/>
      <c r="V65" s="82" t="n">
        <f aca="false">'High SIPA income'!F60</f>
        <v>117849.490403567</v>
      </c>
      <c r="W65" s="67"/>
      <c r="X65" s="82" t="n">
        <f aca="false">'High SIPA income'!M60</f>
        <v>296003.942942881</v>
      </c>
      <c r="Y65" s="9"/>
      <c r="Z65" s="9" t="n">
        <f aca="false">R65+V65-N65-L65-F65</f>
        <v>-3756737.49485951</v>
      </c>
      <c r="AA65" s="9"/>
      <c r="AB65" s="9" t="n">
        <f aca="false">T65-P65-D65</f>
        <v>-69006362.0831108</v>
      </c>
      <c r="AC65" s="50"/>
      <c r="AD65" s="9"/>
      <c r="AE65" s="9"/>
      <c r="AF65" s="9"/>
      <c r="AG65" s="9" t="n">
        <f aca="false">BF65/100*$AG$57</f>
        <v>6529380203.60276</v>
      </c>
      <c r="AH65" s="40" t="n">
        <f aca="false">(AG65-AG64)/AG64</f>
        <v>0.0136583445077314</v>
      </c>
      <c r="AI65" s="40" t="n">
        <f aca="false">(AG65-AG61)/AG61</f>
        <v>0.0360878277250159</v>
      </c>
      <c r="AJ65" s="40" t="n">
        <f aca="false">AB65/AG65</f>
        <v>-0.0105685930258793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12976822</v>
      </c>
      <c r="AX65" s="7"/>
      <c r="AY65" s="40" t="n">
        <f aca="false">(AW65-AW64)/AW64</f>
        <v>0.00435974109964234</v>
      </c>
      <c r="AZ65" s="12" t="n">
        <f aca="false">workers_and_wage_high!B53</f>
        <v>7140.1979981022</v>
      </c>
      <c r="BA65" s="40" t="n">
        <f aca="false">(AZ65-AZ64)/AZ64</f>
        <v>0.00925823987917771</v>
      </c>
      <c r="BB65" s="39"/>
      <c r="BC65" s="39"/>
      <c r="BD65" s="39"/>
      <c r="BE65" s="39"/>
      <c r="BF65" s="7" t="n">
        <f aca="false">BF64*(1+AY65)*(1+BA65)*(1-BE65)</f>
        <v>107.06577526948</v>
      </c>
      <c r="BG65" s="7"/>
      <c r="BH65" s="7"/>
      <c r="BI65" s="40" t="n">
        <f aca="false">T72/AG72</f>
        <v>0.0151488089618243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151459134.209487</v>
      </c>
      <c r="E66" s="6"/>
      <c r="F66" s="81" t="n">
        <f aca="false">'High pensions'!I66</f>
        <v>27529490.4984262</v>
      </c>
      <c r="G66" s="81" t="n">
        <f aca="false">'High pensions'!K66</f>
        <v>2117099.08990049</v>
      </c>
      <c r="H66" s="81" t="n">
        <f aca="false">'High pensions'!V66</f>
        <v>11647654.5474153</v>
      </c>
      <c r="I66" s="81" t="n">
        <f aca="false">'High pensions'!M66</f>
        <v>65477.291440221</v>
      </c>
      <c r="J66" s="81" t="n">
        <f aca="false">'High pensions'!W66</f>
        <v>360236.738579854</v>
      </c>
      <c r="K66" s="6"/>
      <c r="L66" s="81" t="n">
        <f aca="false">'High pensions'!N66</f>
        <v>5593284.19375111</v>
      </c>
      <c r="M66" s="8"/>
      <c r="N66" s="81" t="n">
        <f aca="false">'High pensions'!L66</f>
        <v>1207992.48408487</v>
      </c>
      <c r="O66" s="6"/>
      <c r="P66" s="81" t="n">
        <f aca="false">'High pensions'!X66</f>
        <v>35669596.5027598</v>
      </c>
      <c r="Q66" s="8"/>
      <c r="R66" s="81" t="n">
        <f aca="false">'High SIPA income'!G61</f>
        <v>25588315.8608784</v>
      </c>
      <c r="S66" s="8"/>
      <c r="T66" s="81" t="n">
        <f aca="false">'High SIPA income'!J61</f>
        <v>97839143.4769045</v>
      </c>
      <c r="U66" s="6"/>
      <c r="V66" s="81" t="n">
        <f aca="false">'High SIPA income'!F61</f>
        <v>118098.071661983</v>
      </c>
      <c r="W66" s="8"/>
      <c r="X66" s="81" t="n">
        <f aca="false">'High SIPA income'!M61</f>
        <v>296628.307396056</v>
      </c>
      <c r="Y66" s="6"/>
      <c r="Z66" s="6" t="n">
        <f aca="false">R66+V66-N66-L66-F66</f>
        <v>-8624353.24372174</v>
      </c>
      <c r="AA66" s="6"/>
      <c r="AB66" s="6" t="n">
        <f aca="false">T66-P66-D66</f>
        <v>-89289587.2353424</v>
      </c>
      <c r="AC66" s="50"/>
      <c r="AD66" s="6"/>
      <c r="AE66" s="6"/>
      <c r="AF66" s="6"/>
      <c r="AG66" s="6" t="n">
        <f aca="false">BF66/100*$AG$57</f>
        <v>6570306053.32951</v>
      </c>
      <c r="AH66" s="61" t="n">
        <f aca="false">(AG66-AG65)/AG65</f>
        <v>0.00626795322841864</v>
      </c>
      <c r="AI66" s="61"/>
      <c r="AJ66" s="61" t="n">
        <f aca="false">AB66/AG66</f>
        <v>-0.0135898672772016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0.00892655576253593</v>
      </c>
      <c r="AV66" s="5"/>
      <c r="AW66" s="5" t="n">
        <f aca="false">workers_and_wage_high!C54</f>
        <v>13043953</v>
      </c>
      <c r="AX66" s="5"/>
      <c r="AY66" s="61" t="n">
        <f aca="false">(AW66-AW65)/AW65</f>
        <v>0.00517314639901819</v>
      </c>
      <c r="AZ66" s="11" t="n">
        <f aca="false">workers_and_wage_high!B54</f>
        <v>7147.97490455816</v>
      </c>
      <c r="BA66" s="61" t="n">
        <f aca="false">(AZ66-AZ65)/AZ65</f>
        <v>0.00108917238121885</v>
      </c>
      <c r="BB66" s="66"/>
      <c r="BC66" s="66"/>
      <c r="BD66" s="66"/>
      <c r="BE66" s="66"/>
      <c r="BF66" s="5" t="n">
        <f aca="false">BF65*(1+AY66)*(1+BA66)*(1-BE66)</f>
        <v>107.736858541233</v>
      </c>
      <c r="BG66" s="5"/>
      <c r="BH66" s="5"/>
      <c r="BI66" s="61" t="n">
        <f aca="false">T73/AG73</f>
        <v>0.0174521567169201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152394936.535373</v>
      </c>
      <c r="E67" s="9"/>
      <c r="F67" s="82" t="n">
        <f aca="false">'High pensions'!I67</f>
        <v>27699583.6484586</v>
      </c>
      <c r="G67" s="82" t="n">
        <f aca="false">'High pensions'!K67</f>
        <v>2185408.13910169</v>
      </c>
      <c r="H67" s="82" t="n">
        <f aca="false">'High pensions'!V67</f>
        <v>12023470.7816925</v>
      </c>
      <c r="I67" s="82" t="n">
        <f aca="false">'High pensions'!M67</f>
        <v>67589.9424464447</v>
      </c>
      <c r="J67" s="82" t="n">
        <f aca="false">'High pensions'!W67</f>
        <v>371859.921083277</v>
      </c>
      <c r="K67" s="9"/>
      <c r="L67" s="82" t="n">
        <f aca="false">'High pensions'!N67</f>
        <v>4630972.31503162</v>
      </c>
      <c r="M67" s="67"/>
      <c r="N67" s="82" t="n">
        <f aca="false">'High pensions'!L67</f>
        <v>1216197.56615934</v>
      </c>
      <c r="O67" s="9"/>
      <c r="P67" s="82" t="n">
        <f aca="false">'High pensions'!X67</f>
        <v>30721297.5301293</v>
      </c>
      <c r="Q67" s="67"/>
      <c r="R67" s="82" t="n">
        <f aca="false">'High SIPA income'!G62</f>
        <v>29798021.7009676</v>
      </c>
      <c r="S67" s="67"/>
      <c r="T67" s="82" t="n">
        <f aca="false">'High SIPA income'!J62</f>
        <v>113935318.618847</v>
      </c>
      <c r="U67" s="9"/>
      <c r="V67" s="82" t="n">
        <f aca="false">'High SIPA income'!F62</f>
        <v>117440.089587233</v>
      </c>
      <c r="W67" s="67"/>
      <c r="X67" s="82" t="n">
        <f aca="false">'High SIPA income'!M62</f>
        <v>294975.646125782</v>
      </c>
      <c r="Y67" s="9"/>
      <c r="Z67" s="9" t="n">
        <f aca="false">R67+V67-N67-L67-F67</f>
        <v>-3631291.73909466</v>
      </c>
      <c r="AA67" s="9"/>
      <c r="AB67" s="9" t="n">
        <f aca="false">T67-P67-D67</f>
        <v>-69180915.4466547</v>
      </c>
      <c r="AC67" s="50"/>
      <c r="AD67" s="9"/>
      <c r="AE67" s="9"/>
      <c r="AF67" s="9"/>
      <c r="AG67" s="9" t="n">
        <f aca="false">BF67/100*$AG$57</f>
        <v>6633169666.61619</v>
      </c>
      <c r="AH67" s="40" t="n">
        <f aca="false">(AG67-AG66)/AG66</f>
        <v>0.00956783638029033</v>
      </c>
      <c r="AI67" s="40"/>
      <c r="AJ67" s="40" t="n">
        <f aca="false">AB67/AG67</f>
        <v>-0.0104295410676486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13058560</v>
      </c>
      <c r="AX67" s="7"/>
      <c r="AY67" s="40" t="n">
        <f aca="false">(AW67-AW66)/AW66</f>
        <v>0.00111982924194836</v>
      </c>
      <c r="AZ67" s="12" t="n">
        <f aca="false">workers_and_wage_high!B55</f>
        <v>7208.29350104838</v>
      </c>
      <c r="BA67" s="40" t="n">
        <f aca="false">(AZ67-AZ66)/AZ66</f>
        <v>0.00843855739501112</v>
      </c>
      <c r="BB67" s="39"/>
      <c r="BC67" s="39"/>
      <c r="BD67" s="39"/>
      <c r="BE67" s="39"/>
      <c r="BF67" s="7" t="n">
        <f aca="false">BF66*(1+AY67)*(1+BA67)*(1-BE67)</f>
        <v>108.767667175882</v>
      </c>
      <c r="BG67" s="7"/>
      <c r="BH67" s="7"/>
      <c r="BI67" s="40" t="n">
        <f aca="false">T74/AG74</f>
        <v>0.0152181011864377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153697376.112412</v>
      </c>
      <c r="E68" s="9"/>
      <c r="F68" s="82" t="n">
        <f aca="false">'High pensions'!I68</f>
        <v>27936317.4588558</v>
      </c>
      <c r="G68" s="82" t="n">
        <f aca="false">'High pensions'!K68</f>
        <v>2286661.18836208</v>
      </c>
      <c r="H68" s="82" t="n">
        <f aca="false">'High pensions'!V68</f>
        <v>12580535.1842439</v>
      </c>
      <c r="I68" s="82" t="n">
        <f aca="false">'High pensions'!M68</f>
        <v>70721.4800524358</v>
      </c>
      <c r="J68" s="82" t="n">
        <f aca="false">'High pensions'!W68</f>
        <v>389088.717038472</v>
      </c>
      <c r="K68" s="9"/>
      <c r="L68" s="82" t="n">
        <f aca="false">'High pensions'!N68</f>
        <v>4585875.1429553</v>
      </c>
      <c r="M68" s="67"/>
      <c r="N68" s="82" t="n">
        <f aca="false">'High pensions'!L68</f>
        <v>1228141.21284865</v>
      </c>
      <c r="O68" s="9"/>
      <c r="P68" s="82" t="n">
        <f aca="false">'High pensions'!X68</f>
        <v>30552998.5099815</v>
      </c>
      <c r="Q68" s="67"/>
      <c r="R68" s="82" t="n">
        <f aca="false">'High SIPA income'!G63</f>
        <v>26301627.8020114</v>
      </c>
      <c r="S68" s="67"/>
      <c r="T68" s="82" t="n">
        <f aca="false">'High SIPA income'!J63</f>
        <v>100566553.507785</v>
      </c>
      <c r="U68" s="9"/>
      <c r="V68" s="82" t="n">
        <f aca="false">'High SIPA income'!F63</f>
        <v>116476.02104002</v>
      </c>
      <c r="W68" s="67"/>
      <c r="X68" s="82" t="n">
        <f aca="false">'High SIPA income'!M63</f>
        <v>292554.183883857</v>
      </c>
      <c r="Y68" s="9"/>
      <c r="Z68" s="9" t="n">
        <f aca="false">R68+V68-N68-L68-F68</f>
        <v>-7332229.99160833</v>
      </c>
      <c r="AA68" s="9"/>
      <c r="AB68" s="9" t="n">
        <f aca="false">T68-P68-D68</f>
        <v>-83683821.1146085</v>
      </c>
      <c r="AC68" s="50"/>
      <c r="AD68" s="9"/>
      <c r="AE68" s="9"/>
      <c r="AF68" s="9"/>
      <c r="AG68" s="9" t="n">
        <f aca="false">BF68/100*$AG$57</f>
        <v>6715742767.92645</v>
      </c>
      <c r="AH68" s="40" t="n">
        <f aca="false">(AG68-AG67)/AG67</f>
        <v>0.0124485133745093</v>
      </c>
      <c r="AI68" s="40"/>
      <c r="AJ68" s="40" t="n">
        <f aca="false">AB68/AG68</f>
        <v>-0.0124608437229418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13176009</v>
      </c>
      <c r="AX68" s="7"/>
      <c r="AY68" s="40" t="n">
        <f aca="false">(AW68-AW67)/AW67</f>
        <v>0.00899402384336405</v>
      </c>
      <c r="AZ68" s="12" t="n">
        <f aca="false">workers_and_wage_high!B56</f>
        <v>7232.97251187338</v>
      </c>
      <c r="BA68" s="40" t="n">
        <f aca="false">(AZ68-AZ67)/AZ67</f>
        <v>0.00342369672120233</v>
      </c>
      <c r="BB68" s="39"/>
      <c r="BC68" s="39"/>
      <c r="BD68" s="39"/>
      <c r="BE68" s="39"/>
      <c r="BF68" s="7" t="n">
        <f aca="false">BF67*(1+AY68)*(1+BA68)*(1-BE68)</f>
        <v>110.121662935436</v>
      </c>
      <c r="BG68" s="7"/>
      <c r="BH68" s="7"/>
      <c r="BI68" s="40" t="n">
        <f aca="false">T75/AG75</f>
        <v>0.0175049864352633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155306795.086389</v>
      </c>
      <c r="E69" s="9"/>
      <c r="F69" s="82" t="n">
        <f aca="false">'High pensions'!I69</f>
        <v>28228848.4084307</v>
      </c>
      <c r="G69" s="82" t="n">
        <f aca="false">'High pensions'!K69</f>
        <v>2419914.26979722</v>
      </c>
      <c r="H69" s="82" t="n">
        <f aca="false">'High pensions'!V69</f>
        <v>13313654.3222848</v>
      </c>
      <c r="I69" s="82" t="n">
        <f aca="false">'High pensions'!M69</f>
        <v>74842.7093751724</v>
      </c>
      <c r="J69" s="82" t="n">
        <f aca="false">'High pensions'!W69</f>
        <v>411762.504812936</v>
      </c>
      <c r="K69" s="9"/>
      <c r="L69" s="82" t="n">
        <f aca="false">'High pensions'!N69</f>
        <v>4671047.37551908</v>
      </c>
      <c r="M69" s="67"/>
      <c r="N69" s="82" t="n">
        <f aca="false">'High pensions'!L69</f>
        <v>1242899.50105875</v>
      </c>
      <c r="O69" s="9"/>
      <c r="P69" s="82" t="n">
        <f aca="false">'High pensions'!X69</f>
        <v>31076153.3769797</v>
      </c>
      <c r="Q69" s="67"/>
      <c r="R69" s="82" t="n">
        <f aca="false">'High SIPA income'!G64</f>
        <v>30565907.2954372</v>
      </c>
      <c r="S69" s="67"/>
      <c r="T69" s="82" t="n">
        <f aca="false">'High SIPA income'!J64</f>
        <v>116871395.743252</v>
      </c>
      <c r="U69" s="9"/>
      <c r="V69" s="82" t="n">
        <f aca="false">'High SIPA income'!F64</f>
        <v>119763.051296409</v>
      </c>
      <c r="W69" s="67"/>
      <c r="X69" s="82" t="n">
        <f aca="false">'High SIPA income'!M64</f>
        <v>300810.256210786</v>
      </c>
      <c r="Y69" s="9"/>
      <c r="Z69" s="9" t="n">
        <f aca="false">R69+V69-N69-L69-F69</f>
        <v>-3457124.93827495</v>
      </c>
      <c r="AA69" s="9"/>
      <c r="AB69" s="9" t="n">
        <f aca="false">T69-P69-D69</f>
        <v>-69511552.7201175</v>
      </c>
      <c r="AC69" s="50"/>
      <c r="AD69" s="9"/>
      <c r="AE69" s="9"/>
      <c r="AF69" s="9"/>
      <c r="AG69" s="9" t="n">
        <f aca="false">BF69/100*$AG$57</f>
        <v>6765586473.94004</v>
      </c>
      <c r="AH69" s="40" t="n">
        <f aca="false">(AG69-AG68)/AG68</f>
        <v>0.0074219200669255</v>
      </c>
      <c r="AI69" s="40" t="n">
        <f aca="false">(AG69-AG65)/AG65</f>
        <v>0.0361759099595614</v>
      </c>
      <c r="AJ69" s="40" t="n">
        <f aca="false">AB69/AG69</f>
        <v>-0.0102742833881238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13240987</v>
      </c>
      <c r="AX69" s="7"/>
      <c r="AY69" s="40" t="n">
        <f aca="false">(AW69-AW68)/AW68</f>
        <v>0.00493153882939819</v>
      </c>
      <c r="AZ69" s="12" t="n">
        <f aca="false">workers_and_wage_high!B57</f>
        <v>7250.89697571905</v>
      </c>
      <c r="BA69" s="40" t="n">
        <f aca="false">(AZ69-AZ68)/AZ68</f>
        <v>0.00247816009479414</v>
      </c>
      <c r="BB69" s="39"/>
      <c r="BC69" s="39"/>
      <c r="BD69" s="39"/>
      <c r="BE69" s="39"/>
      <c r="BF69" s="7" t="n">
        <f aca="false">BF68*(1+AY69)*(1+BA69)*(1-BE69)</f>
        <v>110.938977115379</v>
      </c>
      <c r="BG69" s="7"/>
      <c r="BH69" s="7"/>
      <c r="BI69" s="40" t="n">
        <f aca="false">T76/AG76</f>
        <v>0.0152280717482557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156362617.814688</v>
      </c>
      <c r="E70" s="6"/>
      <c r="F70" s="81" t="n">
        <f aca="false">'High pensions'!I70</f>
        <v>28420756.6873102</v>
      </c>
      <c r="G70" s="81" t="n">
        <f aca="false">'High pensions'!K70</f>
        <v>2497408.05925514</v>
      </c>
      <c r="H70" s="81" t="n">
        <f aca="false">'High pensions'!V70</f>
        <v>13740002.287518</v>
      </c>
      <c r="I70" s="81" t="n">
        <f aca="false">'High pensions'!M70</f>
        <v>77239.4245130452</v>
      </c>
      <c r="J70" s="81" t="n">
        <f aca="false">'High pensions'!W70</f>
        <v>424948.524356223</v>
      </c>
      <c r="K70" s="6"/>
      <c r="L70" s="81" t="n">
        <f aca="false">'High pensions'!N70</f>
        <v>5671187.82038108</v>
      </c>
      <c r="M70" s="8"/>
      <c r="N70" s="81" t="n">
        <f aca="false">'High pensions'!L70</f>
        <v>1252024.53525591</v>
      </c>
      <c r="O70" s="6"/>
      <c r="P70" s="81" t="n">
        <f aca="false">'High pensions'!X70</f>
        <v>36316090.1456686</v>
      </c>
      <c r="Q70" s="8"/>
      <c r="R70" s="81" t="n">
        <f aca="false">'High SIPA income'!G65</f>
        <v>26999978.7465751</v>
      </c>
      <c r="S70" s="8"/>
      <c r="T70" s="81" t="n">
        <f aca="false">'High SIPA income'!J65</f>
        <v>103236758.871588</v>
      </c>
      <c r="U70" s="6"/>
      <c r="V70" s="81" t="n">
        <f aca="false">'High SIPA income'!F65</f>
        <v>116100.088878022</v>
      </c>
      <c r="W70" s="8"/>
      <c r="X70" s="81" t="n">
        <f aca="false">'High SIPA income'!M65</f>
        <v>291609.950677166</v>
      </c>
      <c r="Y70" s="6"/>
      <c r="Z70" s="6" t="n">
        <f aca="false">R70+V70-N70-L70-F70</f>
        <v>-8227890.2074941</v>
      </c>
      <c r="AA70" s="6"/>
      <c r="AB70" s="6" t="n">
        <f aca="false">T70-P70-D70</f>
        <v>-89441949.0887688</v>
      </c>
      <c r="AC70" s="50"/>
      <c r="AD70" s="6"/>
      <c r="AE70" s="6"/>
      <c r="AF70" s="6"/>
      <c r="AG70" s="6" t="n">
        <f aca="false">BF70/100*$AG$57</f>
        <v>6832269491.69145</v>
      </c>
      <c r="AH70" s="61" t="n">
        <f aca="false">(AG70-AG69)/AG69</f>
        <v>0.00985620655478484</v>
      </c>
      <c r="AI70" s="61"/>
      <c r="AJ70" s="61" t="n">
        <f aca="false">AB70/AG70</f>
        <v>-0.0130911037975795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0.00800165357523496</v>
      </c>
      <c r="AV70" s="5"/>
      <c r="AW70" s="5" t="n">
        <f aca="false">workers_and_wage_high!C58</f>
        <v>13263288</v>
      </c>
      <c r="AX70" s="5"/>
      <c r="AY70" s="61" t="n">
        <f aca="false">(AW70-AW69)/AW69</f>
        <v>0.00168424000416283</v>
      </c>
      <c r="AZ70" s="11" t="n">
        <f aca="false">workers_and_wage_high!B58</f>
        <v>7310.05143296332</v>
      </c>
      <c r="BA70" s="61" t="n">
        <f aca="false">(AZ70-AZ69)/AZ69</f>
        <v>0.00815822613979451</v>
      </c>
      <c r="BB70" s="66"/>
      <c r="BC70" s="66"/>
      <c r="BD70" s="66"/>
      <c r="BE70" s="66"/>
      <c r="BF70" s="5" t="n">
        <f aca="false">BF69*(1+AY70)*(1+BA70)*(1-BE70)</f>
        <v>112.032414588805</v>
      </c>
      <c r="BG70" s="5"/>
      <c r="BH70" s="5"/>
      <c r="BI70" s="61" t="n">
        <f aca="false">T77/AG77</f>
        <v>0.0175398509916686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156804237.431934</v>
      </c>
      <c r="E71" s="9"/>
      <c r="F71" s="82" t="n">
        <f aca="false">'High pensions'!I71</f>
        <v>28501026.2802954</v>
      </c>
      <c r="G71" s="82" t="n">
        <f aca="false">'High pensions'!K71</f>
        <v>2606063.07034771</v>
      </c>
      <c r="H71" s="82" t="n">
        <f aca="false">'High pensions'!V71</f>
        <v>14337790.1001381</v>
      </c>
      <c r="I71" s="82" t="n">
        <f aca="false">'High pensions'!M71</f>
        <v>80599.8887736406</v>
      </c>
      <c r="J71" s="82" t="n">
        <f aca="false">'High pensions'!W71</f>
        <v>443436.807220768</v>
      </c>
      <c r="K71" s="9"/>
      <c r="L71" s="82" t="n">
        <f aca="false">'High pensions'!N71</f>
        <v>4673090.50338459</v>
      </c>
      <c r="M71" s="67"/>
      <c r="N71" s="82" t="n">
        <f aca="false">'High pensions'!L71</f>
        <v>1256937.08438819</v>
      </c>
      <c r="O71" s="9"/>
      <c r="P71" s="82" t="n">
        <f aca="false">'High pensions'!X71</f>
        <v>31163985.8189083</v>
      </c>
      <c r="Q71" s="67"/>
      <c r="R71" s="82" t="n">
        <f aca="false">'High SIPA income'!G66</f>
        <v>31456865.5963358</v>
      </c>
      <c r="S71" s="67"/>
      <c r="T71" s="82" t="n">
        <f aca="false">'High SIPA income'!J66</f>
        <v>120278052.027608</v>
      </c>
      <c r="U71" s="9"/>
      <c r="V71" s="82" t="n">
        <f aca="false">'High SIPA income'!F66</f>
        <v>114844.122537133</v>
      </c>
      <c r="W71" s="67"/>
      <c r="X71" s="82" t="n">
        <f aca="false">'High SIPA income'!M66</f>
        <v>288455.325333998</v>
      </c>
      <c r="Y71" s="9"/>
      <c r="Z71" s="9" t="n">
        <f aca="false">R71+V71-N71-L71-F71</f>
        <v>-2859344.14919528</v>
      </c>
      <c r="AA71" s="9"/>
      <c r="AB71" s="9" t="n">
        <f aca="false">T71-P71-D71</f>
        <v>-67690171.2232343</v>
      </c>
      <c r="AC71" s="50"/>
      <c r="AD71" s="9"/>
      <c r="AE71" s="9"/>
      <c r="AF71" s="9"/>
      <c r="AG71" s="9" t="n">
        <f aca="false">BF71/100*$AG$57</f>
        <v>6900211103.37511</v>
      </c>
      <c r="AH71" s="40" t="n">
        <f aca="false">(AG71-AG70)/AG70</f>
        <v>0.00994422303837494</v>
      </c>
      <c r="AI71" s="40"/>
      <c r="AJ71" s="40" t="n">
        <f aca="false">AB71/AG71</f>
        <v>-0.00980986961255791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13316948</v>
      </c>
      <c r="AX71" s="7"/>
      <c r="AY71" s="40" t="n">
        <f aca="false">(AW71-AW70)/AW70</f>
        <v>0.00404575396387382</v>
      </c>
      <c r="AZ71" s="12" t="n">
        <f aca="false">workers_and_wage_high!B59</f>
        <v>7352.99580291869</v>
      </c>
      <c r="BA71" s="40" t="n">
        <f aca="false">(AZ71-AZ70)/AZ70</f>
        <v>0.00587470147771101</v>
      </c>
      <c r="BB71" s="39"/>
      <c r="BC71" s="39"/>
      <c r="BD71" s="39"/>
      <c r="BE71" s="39"/>
      <c r="BF71" s="7" t="n">
        <f aca="false">BF70*(1+AY71)*(1+BA71)*(1-BE71)</f>
        <v>113.146489907004</v>
      </c>
      <c r="BG71" s="7"/>
      <c r="BH71" s="7"/>
      <c r="BI71" s="40" t="n">
        <f aca="false">T78/AG78</f>
        <v>0.0153342190881846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157918704.989916</v>
      </c>
      <c r="E72" s="9"/>
      <c r="F72" s="82" t="n">
        <f aca="false">'High pensions'!I72</f>
        <v>28703593.9511619</v>
      </c>
      <c r="G72" s="82" t="n">
        <f aca="false">'High pensions'!K72</f>
        <v>2688400.78668367</v>
      </c>
      <c r="H72" s="82" t="n">
        <f aca="false">'High pensions'!V72</f>
        <v>14790787.9218648</v>
      </c>
      <c r="I72" s="82" t="n">
        <f aca="false">'High pensions'!M72</f>
        <v>83146.4160830001</v>
      </c>
      <c r="J72" s="82" t="n">
        <f aca="false">'High pensions'!W72</f>
        <v>457447.049129838</v>
      </c>
      <c r="K72" s="9"/>
      <c r="L72" s="82" t="n">
        <f aca="false">'High pensions'!N72</f>
        <v>4641680.48199875</v>
      </c>
      <c r="M72" s="67"/>
      <c r="N72" s="82" t="n">
        <f aca="false">'High pensions'!L72</f>
        <v>1267475.11249043</v>
      </c>
      <c r="O72" s="9"/>
      <c r="P72" s="82" t="n">
        <f aca="false">'High pensions'!X72</f>
        <v>31058976.1900178</v>
      </c>
      <c r="Q72" s="67"/>
      <c r="R72" s="82" t="n">
        <f aca="false">'High SIPA income'!G67</f>
        <v>27428316.1289916</v>
      </c>
      <c r="S72" s="67"/>
      <c r="T72" s="82" t="n">
        <f aca="false">'High SIPA income'!J67</f>
        <v>104874543.977987</v>
      </c>
      <c r="U72" s="9"/>
      <c r="V72" s="82" t="n">
        <f aca="false">'High SIPA income'!F67</f>
        <v>117823.987050804</v>
      </c>
      <c r="W72" s="67"/>
      <c r="X72" s="82" t="n">
        <f aca="false">'High SIPA income'!M67</f>
        <v>295939.885873562</v>
      </c>
      <c r="Y72" s="9"/>
      <c r="Z72" s="9" t="n">
        <f aca="false">R72+V72-N72-L72-F72</f>
        <v>-7066609.42960862</v>
      </c>
      <c r="AA72" s="9"/>
      <c r="AB72" s="9" t="n">
        <f aca="false">T72-P72-D72</f>
        <v>-84103137.2019469</v>
      </c>
      <c r="AC72" s="50"/>
      <c r="AD72" s="9"/>
      <c r="AE72" s="9"/>
      <c r="AF72" s="9"/>
      <c r="AG72" s="9" t="n">
        <f aca="false">BF72/100*$AG$57</f>
        <v>6922956401.54121</v>
      </c>
      <c r="AH72" s="40" t="n">
        <f aca="false">(AG72-AG71)/AG71</f>
        <v>0.00329631917420114</v>
      </c>
      <c r="AI72" s="40"/>
      <c r="AJ72" s="40" t="n">
        <f aca="false">AB72/AG72</f>
        <v>-0.0121484424173499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13360758</v>
      </c>
      <c r="AX72" s="7"/>
      <c r="AY72" s="40" t="n">
        <f aca="false">(AW72-AW71)/AW71</f>
        <v>0.00328979282640437</v>
      </c>
      <c r="AZ72" s="12" t="n">
        <f aca="false">workers_and_wage_high!B60</f>
        <v>7353.04363377305</v>
      </c>
      <c r="BA72" s="40" t="n">
        <f aca="false">(AZ72-AZ71)/AZ71</f>
        <v>6.50494786601545E-006</v>
      </c>
      <c r="BB72" s="39"/>
      <c r="BC72" s="39"/>
      <c r="BD72" s="39"/>
      <c r="BE72" s="39"/>
      <c r="BF72" s="7" t="n">
        <f aca="false">BF71*(1+AY72)*(1+BA72)*(1-BE72)</f>
        <v>113.519456851178</v>
      </c>
      <c r="BG72" s="7"/>
      <c r="BH72" s="7"/>
      <c r="BI72" s="40" t="n">
        <f aca="false">T79/AG79</f>
        <v>0.017710877421248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158743921.973521</v>
      </c>
      <c r="E73" s="9"/>
      <c r="F73" s="82" t="n">
        <f aca="false">'High pensions'!I73</f>
        <v>28853586.9062112</v>
      </c>
      <c r="G73" s="82" t="n">
        <f aca="false">'High pensions'!K73</f>
        <v>2780091.68019048</v>
      </c>
      <c r="H73" s="82" t="n">
        <f aca="false">'High pensions'!V73</f>
        <v>15295244.164752</v>
      </c>
      <c r="I73" s="82" t="n">
        <f aca="false">'High pensions'!M73</f>
        <v>85982.2169131073</v>
      </c>
      <c r="J73" s="82" t="n">
        <f aca="false">'High pensions'!W73</f>
        <v>473048.788600575</v>
      </c>
      <c r="K73" s="9"/>
      <c r="L73" s="82" t="n">
        <f aca="false">'High pensions'!N73</f>
        <v>4671671.68092321</v>
      </c>
      <c r="M73" s="67"/>
      <c r="N73" s="82" t="n">
        <f aca="false">'High pensions'!L73</f>
        <v>1276382.45903212</v>
      </c>
      <c r="O73" s="9"/>
      <c r="P73" s="82" t="n">
        <f aca="false">'High pensions'!X73</f>
        <v>31263606.2563892</v>
      </c>
      <c r="Q73" s="67"/>
      <c r="R73" s="82" t="n">
        <f aca="false">'High SIPA income'!G68</f>
        <v>31880280.2493748</v>
      </c>
      <c r="S73" s="67"/>
      <c r="T73" s="82" t="n">
        <f aca="false">'High SIPA income'!J68</f>
        <v>121897014.65157</v>
      </c>
      <c r="U73" s="9"/>
      <c r="V73" s="82" t="n">
        <f aca="false">'High SIPA income'!F68</f>
        <v>120771.034909825</v>
      </c>
      <c r="W73" s="67"/>
      <c r="X73" s="82" t="n">
        <f aca="false">'High SIPA income'!M68</f>
        <v>303342.020437947</v>
      </c>
      <c r="Y73" s="9"/>
      <c r="Z73" s="9" t="n">
        <f aca="false">R73+V73-N73-L73-F73</f>
        <v>-2800589.7618819</v>
      </c>
      <c r="AA73" s="9"/>
      <c r="AB73" s="9" t="n">
        <f aca="false">T73-P73-D73</f>
        <v>-68110513.5783396</v>
      </c>
      <c r="AC73" s="50"/>
      <c r="AD73" s="9"/>
      <c r="AE73" s="9"/>
      <c r="AF73" s="9"/>
      <c r="AG73" s="9" t="n">
        <f aca="false">BF73/100*$AG$57</f>
        <v>6984639012.17377</v>
      </c>
      <c r="AH73" s="40" t="n">
        <f aca="false">(AG73-AG72)/AG72</f>
        <v>0.00890986553357894</v>
      </c>
      <c r="AI73" s="40" t="n">
        <f aca="false">(AG73-AG69)/AG69</f>
        <v>0.0323774648476498</v>
      </c>
      <c r="AJ73" s="40" t="n">
        <f aca="false">AB73/AG73</f>
        <v>-0.00975147226071776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13385256</v>
      </c>
      <c r="AX73" s="7"/>
      <c r="AY73" s="40" t="n">
        <f aca="false">(AW73-AW72)/AW72</f>
        <v>0.00183357860384867</v>
      </c>
      <c r="AZ73" s="12" t="n">
        <f aca="false">workers_and_wage_high!B61</f>
        <v>7404.98064973124</v>
      </c>
      <c r="BA73" s="40" t="n">
        <f aca="false">(AZ73-AZ72)/AZ72</f>
        <v>0.00706333574843015</v>
      </c>
      <c r="BB73" s="39"/>
      <c r="BC73" s="39"/>
      <c r="BD73" s="39"/>
      <c r="BE73" s="39"/>
      <c r="BF73" s="7" t="n">
        <f aca="false">BF72*(1+AY73)*(1+BA73)*(1-BE73)</f>
        <v>114.530899947167</v>
      </c>
      <c r="BG73" s="7"/>
      <c r="BH73" s="7"/>
      <c r="BI73" s="40" t="n">
        <f aca="false">T80/AG80</f>
        <v>0.0154696675976743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159467992.623812</v>
      </c>
      <c r="E74" s="6"/>
      <c r="F74" s="81" t="n">
        <f aca="false">'High pensions'!I74</f>
        <v>28985195.3178889</v>
      </c>
      <c r="G74" s="81" t="n">
        <f aca="false">'High pensions'!K74</f>
        <v>2840523.82900275</v>
      </c>
      <c r="H74" s="81" t="n">
        <f aca="false">'High pensions'!V74</f>
        <v>15627724.0171506</v>
      </c>
      <c r="I74" s="81" t="n">
        <f aca="false">'High pensions'!M74</f>
        <v>87851.2524433839</v>
      </c>
      <c r="J74" s="81" t="n">
        <f aca="false">'High pensions'!W74</f>
        <v>483331.670633523</v>
      </c>
      <c r="K74" s="6"/>
      <c r="L74" s="81" t="n">
        <f aca="false">'High pensions'!N74</f>
        <v>5647473.45623101</v>
      </c>
      <c r="M74" s="8"/>
      <c r="N74" s="81" t="n">
        <f aca="false">'High pensions'!L74</f>
        <v>1283118.22251874</v>
      </c>
      <c r="O74" s="6"/>
      <c r="P74" s="81" t="n">
        <f aca="false">'High pensions'!X74</f>
        <v>36364104.4905598</v>
      </c>
      <c r="Q74" s="8"/>
      <c r="R74" s="81" t="n">
        <f aca="false">'High SIPA income'!G69</f>
        <v>28092788.249234</v>
      </c>
      <c r="S74" s="8"/>
      <c r="T74" s="81" t="n">
        <f aca="false">'High SIPA income'!J69</f>
        <v>107415210.720662</v>
      </c>
      <c r="U74" s="6"/>
      <c r="V74" s="81" t="n">
        <f aca="false">'High SIPA income'!F69</f>
        <v>120079.638230608</v>
      </c>
      <c r="W74" s="8"/>
      <c r="X74" s="81" t="n">
        <f aca="false">'High SIPA income'!M69</f>
        <v>301605.431314948</v>
      </c>
      <c r="Y74" s="6"/>
      <c r="Z74" s="6" t="n">
        <f aca="false">R74+V74-N74-L74-F74</f>
        <v>-7702919.10917402</v>
      </c>
      <c r="AA74" s="6"/>
      <c r="AB74" s="6" t="n">
        <f aca="false">T74-P74-D74</f>
        <v>-88416886.3937103</v>
      </c>
      <c r="AC74" s="50"/>
      <c r="AD74" s="6"/>
      <c r="AE74" s="6"/>
      <c r="AF74" s="6"/>
      <c r="AG74" s="6" t="n">
        <f aca="false">BF74/100*$AG$57</f>
        <v>7058384577.99119</v>
      </c>
      <c r="AH74" s="61" t="n">
        <f aca="false">(AG74-AG73)/AG73</f>
        <v>0.0105582501384669</v>
      </c>
      <c r="AI74" s="61"/>
      <c r="AJ74" s="61" t="n">
        <f aca="false">AB74/AG74</f>
        <v>-0.0125265045304281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0.00789893620959273</v>
      </c>
      <c r="AV74" s="5"/>
      <c r="AW74" s="5" t="n">
        <f aca="false">workers_and_wage_high!C62</f>
        <v>13459740</v>
      </c>
      <c r="AX74" s="5"/>
      <c r="AY74" s="61" t="n">
        <f aca="false">(AW74-AW73)/AW73</f>
        <v>0.00556463021700892</v>
      </c>
      <c r="AZ74" s="11" t="n">
        <f aca="false">workers_and_wage_high!B62</f>
        <v>7441.75368030465</v>
      </c>
      <c r="BA74" s="61" t="n">
        <f aca="false">(AZ74-AZ73)/AZ73</f>
        <v>0.00496598604545239</v>
      </c>
      <c r="BB74" s="66"/>
      <c r="BC74" s="66"/>
      <c r="BD74" s="66"/>
      <c r="BE74" s="66"/>
      <c r="BF74" s="5" t="n">
        <f aca="false">BF73*(1+AY74)*(1+BA74)*(1-BE74)</f>
        <v>115.740145837393</v>
      </c>
      <c r="BG74" s="5"/>
      <c r="BH74" s="5"/>
      <c r="BI74" s="61" t="n">
        <f aca="false">T81/AG81</f>
        <v>0.0177756797349022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159905626.750694</v>
      </c>
      <c r="E75" s="9"/>
      <c r="F75" s="82" t="n">
        <f aca="false">'High pensions'!I75</f>
        <v>29064740.5008233</v>
      </c>
      <c r="G75" s="82" t="n">
        <f aca="false">'High pensions'!K75</f>
        <v>2911965.87918507</v>
      </c>
      <c r="H75" s="82" t="n">
        <f aca="false">'High pensions'!V75</f>
        <v>16020777.0984411</v>
      </c>
      <c r="I75" s="82" t="n">
        <f aca="false">'High pensions'!M75</f>
        <v>90060.8003871674</v>
      </c>
      <c r="J75" s="82" t="n">
        <f aca="false">'High pensions'!W75</f>
        <v>495487.951498181</v>
      </c>
      <c r="K75" s="9"/>
      <c r="L75" s="82" t="n">
        <f aca="false">'High pensions'!N75</f>
        <v>4645534.82205729</v>
      </c>
      <c r="M75" s="67"/>
      <c r="N75" s="82" t="n">
        <f aca="false">'High pensions'!L75</f>
        <v>1286625.91727519</v>
      </c>
      <c r="O75" s="9"/>
      <c r="P75" s="82" t="n">
        <f aca="false">'High pensions'!X75</f>
        <v>31184338.4564291</v>
      </c>
      <c r="Q75" s="67"/>
      <c r="R75" s="82" t="n">
        <f aca="false">'High SIPA income'!G70</f>
        <v>32611703.1138653</v>
      </c>
      <c r="S75" s="67"/>
      <c r="T75" s="82" t="n">
        <f aca="false">'High SIPA income'!J70</f>
        <v>124693673.367613</v>
      </c>
      <c r="U75" s="9"/>
      <c r="V75" s="82" t="n">
        <f aca="false">'High SIPA income'!F70</f>
        <v>122766.865359494</v>
      </c>
      <c r="W75" s="67"/>
      <c r="X75" s="82" t="n">
        <f aca="false">'High SIPA income'!M70</f>
        <v>308354.97111363</v>
      </c>
      <c r="Y75" s="9"/>
      <c r="Z75" s="9" t="n">
        <f aca="false">R75+V75-N75-L75-F75</f>
        <v>-2262431.26093101</v>
      </c>
      <c r="AA75" s="9"/>
      <c r="AB75" s="9" t="n">
        <f aca="false">T75-P75-D75</f>
        <v>-66396291.8395104</v>
      </c>
      <c r="AC75" s="50"/>
      <c r="AD75" s="9"/>
      <c r="AE75" s="9"/>
      <c r="AF75" s="9"/>
      <c r="AG75" s="9" t="n">
        <f aca="false">BF75/100*$AG$57</f>
        <v>7123323050.19221</v>
      </c>
      <c r="AH75" s="40" t="n">
        <f aca="false">(AG75-AG74)/AG74</f>
        <v>0.00920018900691536</v>
      </c>
      <c r="AI75" s="40"/>
      <c r="AJ75" s="40" t="n">
        <f aca="false">AB75/AG75</f>
        <v>-0.00932097159874265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13494745</v>
      </c>
      <c r="AX75" s="7"/>
      <c r="AY75" s="40" t="n">
        <f aca="false">(AW75-AW74)/AW74</f>
        <v>0.00260071888461441</v>
      </c>
      <c r="AZ75" s="12" t="n">
        <f aca="false">workers_and_wage_high!B63</f>
        <v>7490.73791714554</v>
      </c>
      <c r="BA75" s="40" t="n">
        <f aca="false">(AZ75-AZ74)/AZ74</f>
        <v>0.00658235127702955</v>
      </c>
      <c r="BB75" s="39"/>
      <c r="BC75" s="39"/>
      <c r="BD75" s="39"/>
      <c r="BE75" s="39"/>
      <c r="BF75" s="7" t="n">
        <f aca="false">BF74*(1+AY75)*(1+BA75)*(1-BE75)</f>
        <v>116.804977054785</v>
      </c>
      <c r="BG75" s="7"/>
      <c r="BH75" s="7"/>
      <c r="BI75" s="40" t="n">
        <f aca="false">T82/AG82</f>
        <v>0.0154897013591113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160279532.760724</v>
      </c>
      <c r="E76" s="9"/>
      <c r="F76" s="82" t="n">
        <f aca="false">'High pensions'!I76</f>
        <v>29132702.3441559</v>
      </c>
      <c r="G76" s="82" t="n">
        <f aca="false">'High pensions'!K76</f>
        <v>2999409.29662008</v>
      </c>
      <c r="H76" s="82" t="n">
        <f aca="false">'High pensions'!V76</f>
        <v>16501864.9811894</v>
      </c>
      <c r="I76" s="82" t="n">
        <f aca="false">'High pensions'!M76</f>
        <v>92765.2359779407</v>
      </c>
      <c r="J76" s="82" t="n">
        <f aca="false">'High pensions'!W76</f>
        <v>510366.958181115</v>
      </c>
      <c r="K76" s="9"/>
      <c r="L76" s="82" t="n">
        <f aca="false">'High pensions'!N76</f>
        <v>4660479.90659246</v>
      </c>
      <c r="M76" s="67"/>
      <c r="N76" s="82" t="n">
        <f aca="false">'High pensions'!L76</f>
        <v>1290328.50522665</v>
      </c>
      <c r="O76" s="9"/>
      <c r="P76" s="82" t="n">
        <f aca="false">'High pensions'!X76</f>
        <v>31282259.117597</v>
      </c>
      <c r="Q76" s="67"/>
      <c r="R76" s="82" t="n">
        <f aca="false">'High SIPA income'!G71</f>
        <v>28603149.4361307</v>
      </c>
      <c r="S76" s="67"/>
      <c r="T76" s="82" t="n">
        <f aca="false">'High SIPA income'!J71</f>
        <v>109366620.952633</v>
      </c>
      <c r="U76" s="9"/>
      <c r="V76" s="82" t="n">
        <f aca="false">'High SIPA income'!F71</f>
        <v>122777.720832385</v>
      </c>
      <c r="W76" s="67"/>
      <c r="X76" s="82" t="n">
        <f aca="false">'High SIPA income'!M71</f>
        <v>308382.236931812</v>
      </c>
      <c r="Y76" s="9"/>
      <c r="Z76" s="9" t="n">
        <f aca="false">R76+V76-N76-L76-F76</f>
        <v>-6357583.59901187</v>
      </c>
      <c r="AA76" s="9"/>
      <c r="AB76" s="9" t="n">
        <f aca="false">T76-P76-D76</f>
        <v>-82195170.9256883</v>
      </c>
      <c r="AC76" s="50"/>
      <c r="AD76" s="9"/>
      <c r="AE76" s="9"/>
      <c r="AF76" s="9"/>
      <c r="AG76" s="9" t="n">
        <f aca="false">BF76/100*$AG$57</f>
        <v>7181908698.66109</v>
      </c>
      <c r="AH76" s="40" t="n">
        <f aca="false">(AG76-AG75)/AG75</f>
        <v>0.00822448287913854</v>
      </c>
      <c r="AI76" s="40"/>
      <c r="AJ76" s="40" t="n">
        <f aca="false">AB76/AG76</f>
        <v>-0.011444752972286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13553960</v>
      </c>
      <c r="AX76" s="7"/>
      <c r="AY76" s="40" t="n">
        <f aca="false">(AW76-AW75)/AW75</f>
        <v>0.00438800436762607</v>
      </c>
      <c r="AZ76" s="12" t="n">
        <f aca="false">workers_and_wage_high!B64</f>
        <v>7519.35042041075</v>
      </c>
      <c r="BA76" s="40" t="n">
        <f aca="false">(AZ76-AZ75)/AZ75</f>
        <v>0.00381971757411444</v>
      </c>
      <c r="BB76" s="39"/>
      <c r="BC76" s="39"/>
      <c r="BD76" s="39"/>
      <c r="BE76" s="39"/>
      <c r="BF76" s="7" t="n">
        <f aca="false">BF75*(1+AY76)*(1+BA76)*(1-BE76)</f>
        <v>117.76563758877</v>
      </c>
      <c r="BG76" s="7"/>
      <c r="BH76" s="7"/>
      <c r="BI76" s="40" t="n">
        <f aca="false">T83/AG83</f>
        <v>0.0178064703719116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161533356.254373</v>
      </c>
      <c r="E77" s="9"/>
      <c r="F77" s="82" t="n">
        <f aca="false">'High pensions'!I77</f>
        <v>29360599.6059174</v>
      </c>
      <c r="G77" s="82" t="n">
        <f aca="false">'High pensions'!K77</f>
        <v>3097012.89724989</v>
      </c>
      <c r="H77" s="82" t="n">
        <f aca="false">'High pensions'!V77</f>
        <v>17038851.1941367</v>
      </c>
      <c r="I77" s="82" t="n">
        <f aca="false">'High pensions'!M77</f>
        <v>95783.9040386565</v>
      </c>
      <c r="J77" s="82" t="n">
        <f aca="false">'High pensions'!W77</f>
        <v>526974.779200104</v>
      </c>
      <c r="K77" s="9"/>
      <c r="L77" s="82" t="n">
        <f aca="false">'High pensions'!N77</f>
        <v>4677867.39146856</v>
      </c>
      <c r="M77" s="67"/>
      <c r="N77" s="82" t="n">
        <f aca="false">'High pensions'!L77</f>
        <v>1301134.11120884</v>
      </c>
      <c r="O77" s="9"/>
      <c r="P77" s="82" t="n">
        <f aca="false">'High pensions'!X77</f>
        <v>31431932.1152205</v>
      </c>
      <c r="Q77" s="67"/>
      <c r="R77" s="82" t="n">
        <f aca="false">'High SIPA income'!G72</f>
        <v>33064430.112471</v>
      </c>
      <c r="S77" s="67"/>
      <c r="T77" s="82" t="n">
        <f aca="false">'High SIPA income'!J72</f>
        <v>126424714.2854</v>
      </c>
      <c r="U77" s="9"/>
      <c r="V77" s="82" t="n">
        <f aca="false">'High SIPA income'!F72</f>
        <v>120953.181423312</v>
      </c>
      <c r="W77" s="67"/>
      <c r="X77" s="82" t="n">
        <f aca="false">'High SIPA income'!M72</f>
        <v>303799.519965529</v>
      </c>
      <c r="Y77" s="9"/>
      <c r="Z77" s="9" t="n">
        <f aca="false">R77+V77-N77-L77-F77</f>
        <v>-2154217.81470054</v>
      </c>
      <c r="AA77" s="9"/>
      <c r="AB77" s="9" t="n">
        <f aca="false">T77-P77-D77</f>
        <v>-66540574.0841937</v>
      </c>
      <c r="AC77" s="50"/>
      <c r="AD77" s="9"/>
      <c r="AE77" s="9"/>
      <c r="AF77" s="9"/>
      <c r="AG77" s="9" t="n">
        <f aca="false">BF77/100*$AG$57</f>
        <v>7207855662.2546</v>
      </c>
      <c r="AH77" s="40" t="n">
        <f aca="false">(AG77-AG76)/AG76</f>
        <v>0.00361282281385015</v>
      </c>
      <c r="AI77" s="40" t="n">
        <f aca="false">(AG77-AG73)/AG73</f>
        <v>0.0319582228504263</v>
      </c>
      <c r="AJ77" s="40" t="n">
        <f aca="false">AB77/AG77</f>
        <v>-0.00923167405150008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13630412</v>
      </c>
      <c r="AX77" s="7"/>
      <c r="AY77" s="40" t="n">
        <f aca="false">(AW77-AW76)/AW76</f>
        <v>0.00564056556165136</v>
      </c>
      <c r="AZ77" s="12" t="n">
        <f aca="false">workers_and_wage_high!B65</f>
        <v>7504.18863318248</v>
      </c>
      <c r="BA77" s="40" t="n">
        <f aca="false">(AZ77-AZ76)/AZ76</f>
        <v>-0.00201636928465478</v>
      </c>
      <c r="BB77" s="39"/>
      <c r="BC77" s="39"/>
      <c r="BD77" s="39"/>
      <c r="BE77" s="39"/>
      <c r="BF77" s="7" t="n">
        <f aca="false">BF76*(1+AY77)*(1+BA77)*(1-BE77)</f>
        <v>118.191103970938</v>
      </c>
      <c r="BG77" s="7"/>
      <c r="BH77" s="7"/>
      <c r="BI77" s="40" t="n">
        <f aca="false">T84/AG84</f>
        <v>0.015513995928066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161849133.536517</v>
      </c>
      <c r="E78" s="6"/>
      <c r="F78" s="81" t="n">
        <f aca="false">'High pensions'!I78</f>
        <v>29417995.8648739</v>
      </c>
      <c r="G78" s="81" t="n">
        <f aca="false">'High pensions'!K78</f>
        <v>3263543.49448367</v>
      </c>
      <c r="H78" s="81" t="n">
        <f aca="false">'High pensions'!V78</f>
        <v>17955053.4056473</v>
      </c>
      <c r="I78" s="81" t="n">
        <f aca="false">'High pensions'!M78</f>
        <v>100934.334880937</v>
      </c>
      <c r="J78" s="81" t="n">
        <f aca="false">'High pensions'!W78</f>
        <v>555310.93007156</v>
      </c>
      <c r="K78" s="6"/>
      <c r="L78" s="81" t="n">
        <f aca="false">'High pensions'!N78</f>
        <v>5624767.55921648</v>
      </c>
      <c r="M78" s="8"/>
      <c r="N78" s="81" t="n">
        <f aca="false">'High pensions'!L78</f>
        <v>1304556.89859082</v>
      </c>
      <c r="O78" s="6"/>
      <c r="P78" s="81" t="n">
        <f aca="false">'High pensions'!X78</f>
        <v>36364232.7533286</v>
      </c>
      <c r="Q78" s="8"/>
      <c r="R78" s="81" t="n">
        <f aca="false">'High SIPA income'!G73</f>
        <v>29222953.50531</v>
      </c>
      <c r="S78" s="8"/>
      <c r="T78" s="81" t="n">
        <f aca="false">'High SIPA income'!J73</f>
        <v>111736495.530612</v>
      </c>
      <c r="U78" s="6"/>
      <c r="V78" s="81" t="n">
        <f aca="false">'High SIPA income'!F73</f>
        <v>120671.741558982</v>
      </c>
      <c r="W78" s="8"/>
      <c r="X78" s="81" t="n">
        <f aca="false">'High SIPA income'!M73</f>
        <v>303092.624167697</v>
      </c>
      <c r="Y78" s="6"/>
      <c r="Z78" s="6" t="n">
        <f aca="false">R78+V78-N78-L78-F78</f>
        <v>-7003695.07581222</v>
      </c>
      <c r="AA78" s="6"/>
      <c r="AB78" s="6" t="n">
        <f aca="false">T78-P78-D78</f>
        <v>-86476870.7592341</v>
      </c>
      <c r="AC78" s="50"/>
      <c r="AD78" s="6"/>
      <c r="AE78" s="6"/>
      <c r="AF78" s="6"/>
      <c r="AG78" s="6" t="n">
        <f aca="false">BF78/100*$AG$57</f>
        <v>7286741821.54521</v>
      </c>
      <c r="AH78" s="61" t="n">
        <f aca="false">(AG78-AG77)/AG77</f>
        <v>0.0109444698932746</v>
      </c>
      <c r="AI78" s="61"/>
      <c r="AJ78" s="61" t="n">
        <f aca="false">AB78/AG78</f>
        <v>-0.0118677006647253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0.0094650364076035</v>
      </c>
      <c r="AV78" s="5"/>
      <c r="AW78" s="5" t="n">
        <f aca="false">workers_and_wage_high!C66</f>
        <v>13678001</v>
      </c>
      <c r="AX78" s="5"/>
      <c r="AY78" s="61" t="n">
        <f aca="false">(AW78-AW77)/AW77</f>
        <v>0.00349138382610885</v>
      </c>
      <c r="AZ78" s="11" t="n">
        <f aca="false">workers_and_wage_high!B66</f>
        <v>7559.9234054474</v>
      </c>
      <c r="BA78" s="61" t="n">
        <f aca="false">(AZ78-AZ77)/AZ77</f>
        <v>0.00742715501826111</v>
      </c>
      <c r="BB78" s="66"/>
      <c r="BC78" s="66"/>
      <c r="BD78" s="66"/>
      <c r="BE78" s="66"/>
      <c r="BF78" s="5" t="n">
        <f aca="false">BF77*(1+AY78)*(1+BA78)*(1-BE78)</f>
        <v>119.484642950001</v>
      </c>
      <c r="BG78" s="5"/>
      <c r="BH78" s="5"/>
      <c r="BI78" s="61" t="n">
        <f aca="false">T85/AG85</f>
        <v>0.0178282108060645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162580568.170085</v>
      </c>
      <c r="E79" s="9"/>
      <c r="F79" s="82" t="n">
        <f aca="false">'High pensions'!I79</f>
        <v>29550942.7676811</v>
      </c>
      <c r="G79" s="82" t="n">
        <f aca="false">'High pensions'!K79</f>
        <v>3351137.514885</v>
      </c>
      <c r="H79" s="82" t="n">
        <f aca="false">'High pensions'!V79</f>
        <v>18436969.8614811</v>
      </c>
      <c r="I79" s="82" t="n">
        <f aca="false">'High pensions'!M79</f>
        <v>103643.428295412</v>
      </c>
      <c r="J79" s="82" t="n">
        <f aca="false">'High pensions'!W79</f>
        <v>570215.562726219</v>
      </c>
      <c r="K79" s="9"/>
      <c r="L79" s="82" t="n">
        <f aca="false">'High pensions'!N79</f>
        <v>4631408.01739114</v>
      </c>
      <c r="M79" s="67"/>
      <c r="N79" s="82" t="n">
        <f aca="false">'High pensions'!L79</f>
        <v>1311678.28936481</v>
      </c>
      <c r="O79" s="9"/>
      <c r="P79" s="82" t="n">
        <f aca="false">'High pensions'!X79</f>
        <v>31248865.1594528</v>
      </c>
      <c r="Q79" s="67"/>
      <c r="R79" s="82" t="n">
        <f aca="false">'High SIPA income'!G74</f>
        <v>34134815.451575</v>
      </c>
      <c r="S79" s="67"/>
      <c r="T79" s="82" t="n">
        <f aca="false">'High SIPA income'!J74</f>
        <v>130517425.401581</v>
      </c>
      <c r="U79" s="9"/>
      <c r="V79" s="82" t="n">
        <f aca="false">'High SIPA income'!F74</f>
        <v>119275.146343457</v>
      </c>
      <c r="W79" s="67"/>
      <c r="X79" s="82" t="n">
        <f aca="false">'High SIPA income'!M74</f>
        <v>299584.779635871</v>
      </c>
      <c r="Y79" s="9"/>
      <c r="Z79" s="9" t="n">
        <f aca="false">R79+V79-N79-L79-F79</f>
        <v>-1239938.47651862</v>
      </c>
      <c r="AA79" s="9"/>
      <c r="AB79" s="9" t="n">
        <f aca="false">T79-P79-D79</f>
        <v>-63312007.9279566</v>
      </c>
      <c r="AC79" s="50"/>
      <c r="AD79" s="9"/>
      <c r="AE79" s="9"/>
      <c r="AF79" s="9"/>
      <c r="AG79" s="9" t="n">
        <f aca="false">BF79/100*$AG$57</f>
        <v>7369337063.16536</v>
      </c>
      <c r="AH79" s="40" t="n">
        <f aca="false">(AG79-AG78)/AG78</f>
        <v>0.0113350031664271</v>
      </c>
      <c r="AI79" s="40"/>
      <c r="AJ79" s="40" t="n">
        <f aca="false">AB79/AG79</f>
        <v>-0.00859127590247067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13779315</v>
      </c>
      <c r="AX79" s="7"/>
      <c r="AY79" s="40" t="n">
        <f aca="false">(AW79-AW78)/AW78</f>
        <v>0.00740707651651729</v>
      </c>
      <c r="AZ79" s="12" t="n">
        <f aca="false">workers_and_wage_high!B67</f>
        <v>7589.39989544607</v>
      </c>
      <c r="BA79" s="40" t="n">
        <f aca="false">(AZ79-AZ78)/AZ78</f>
        <v>0.00389904611697999</v>
      </c>
      <c r="BB79" s="39"/>
      <c r="BC79" s="39"/>
      <c r="BD79" s="39"/>
      <c r="BE79" s="39"/>
      <c r="BF79" s="7" t="n">
        <f aca="false">BF78*(1+AY79)*(1+BA79)*(1-BE79)</f>
        <v>120.839001756179</v>
      </c>
      <c r="BG79" s="7"/>
      <c r="BH79" s="7"/>
      <c r="BI79" s="40" t="n">
        <f aca="false">T86/AG86</f>
        <v>0.0155180668158152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163740843.79283</v>
      </c>
      <c r="E80" s="9"/>
      <c r="F80" s="82" t="n">
        <f aca="false">'High pensions'!I80</f>
        <v>29761836.5965585</v>
      </c>
      <c r="G80" s="82" t="n">
        <f aca="false">'High pensions'!K80</f>
        <v>3482134.12291304</v>
      </c>
      <c r="H80" s="82" t="n">
        <f aca="false">'High pensions'!V80</f>
        <v>19157674.5486035</v>
      </c>
      <c r="I80" s="82" t="n">
        <f aca="false">'High pensions'!M80</f>
        <v>107694.869780816</v>
      </c>
      <c r="J80" s="82" t="n">
        <f aca="false">'High pensions'!W80</f>
        <v>592505.39841042</v>
      </c>
      <c r="K80" s="9"/>
      <c r="L80" s="82" t="n">
        <f aca="false">'High pensions'!N80</f>
        <v>4657687.1747921</v>
      </c>
      <c r="M80" s="67"/>
      <c r="N80" s="82" t="n">
        <f aca="false">'High pensions'!L80</f>
        <v>1322767.37297823</v>
      </c>
      <c r="O80" s="9"/>
      <c r="P80" s="82" t="n">
        <f aca="false">'High pensions'!X80</f>
        <v>31446236.6983647</v>
      </c>
      <c r="Q80" s="67"/>
      <c r="R80" s="82" t="n">
        <f aca="false">'High SIPA income'!G75</f>
        <v>30022917.1946764</v>
      </c>
      <c r="S80" s="67"/>
      <c r="T80" s="82" t="n">
        <f aca="false">'High SIPA income'!J75</f>
        <v>114795226.031117</v>
      </c>
      <c r="U80" s="9"/>
      <c r="V80" s="82" t="n">
        <f aca="false">'High SIPA income'!F75</f>
        <v>120653.702864919</v>
      </c>
      <c r="W80" s="67"/>
      <c r="X80" s="82" t="n">
        <f aca="false">'High SIPA income'!M75</f>
        <v>303047.316168912</v>
      </c>
      <c r="Y80" s="9"/>
      <c r="Z80" s="9" t="n">
        <f aca="false">R80+V80-N80-L80-F80</f>
        <v>-5598720.2467876</v>
      </c>
      <c r="AA80" s="9"/>
      <c r="AB80" s="9" t="n">
        <f aca="false">T80-P80-D80</f>
        <v>-80391854.460077</v>
      </c>
      <c r="AC80" s="50"/>
      <c r="AD80" s="9"/>
      <c r="AE80" s="9"/>
      <c r="AF80" s="9"/>
      <c r="AG80" s="9" t="n">
        <f aca="false">BF80/100*$AG$57</f>
        <v>7420665331.45001</v>
      </c>
      <c r="AH80" s="40" t="n">
        <f aca="false">(AG80-AG79)/AG79</f>
        <v>0.00696511339414875</v>
      </c>
      <c r="AI80" s="40"/>
      <c r="AJ80" s="40" t="n">
        <f aca="false">AB80/AG80</f>
        <v>-0.0108335103214213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13756227</v>
      </c>
      <c r="AX80" s="7"/>
      <c r="AY80" s="40" t="n">
        <f aca="false">(AW80-AW79)/AW79</f>
        <v>-0.00167555498948968</v>
      </c>
      <c r="AZ80" s="12" t="n">
        <f aca="false">workers_and_wage_high!B68</f>
        <v>7655.08744627698</v>
      </c>
      <c r="BA80" s="40" t="n">
        <f aca="false">(AZ80-AZ79)/AZ79</f>
        <v>0.00865517059791859</v>
      </c>
      <c r="BB80" s="39"/>
      <c r="BC80" s="39"/>
      <c r="BD80" s="39"/>
      <c r="BE80" s="39"/>
      <c r="BF80" s="7" t="n">
        <f aca="false">BF79*(1+AY80)*(1+BA80)*(1-BE80)</f>
        <v>121.680659105846</v>
      </c>
      <c r="BG80" s="7"/>
      <c r="BH80" s="7"/>
      <c r="BI80" s="40" t="n">
        <f aca="false">T87/AG87</f>
        <v>0.0178985005695649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165087835.791774</v>
      </c>
      <c r="E81" s="9"/>
      <c r="F81" s="82" t="n">
        <f aca="false">'High pensions'!I81</f>
        <v>30006668.337014</v>
      </c>
      <c r="G81" s="82" t="n">
        <f aca="false">'High pensions'!K81</f>
        <v>3550196.72132434</v>
      </c>
      <c r="H81" s="82" t="n">
        <f aca="false">'High pensions'!V81</f>
        <v>19532134.8833493</v>
      </c>
      <c r="I81" s="82" t="n">
        <f aca="false">'High pensions'!M81</f>
        <v>109799.89859766</v>
      </c>
      <c r="J81" s="82" t="n">
        <f aca="false">'High pensions'!W81</f>
        <v>604086.645876786</v>
      </c>
      <c r="K81" s="9"/>
      <c r="L81" s="82" t="n">
        <f aca="false">'High pensions'!N81</f>
        <v>4569240.449488</v>
      </c>
      <c r="M81" s="67"/>
      <c r="N81" s="82" t="n">
        <f aca="false">'High pensions'!L81</f>
        <v>1335657.89866525</v>
      </c>
      <c r="O81" s="9"/>
      <c r="P81" s="82" t="n">
        <f aca="false">'High pensions'!X81</f>
        <v>31058206.0893137</v>
      </c>
      <c r="Q81" s="67"/>
      <c r="R81" s="82" t="n">
        <f aca="false">'High SIPA income'!G76</f>
        <v>34795556.5102138</v>
      </c>
      <c r="S81" s="67"/>
      <c r="T81" s="82" t="n">
        <f aca="false">'High SIPA income'!J76</f>
        <v>133043826.106838</v>
      </c>
      <c r="U81" s="9"/>
      <c r="V81" s="82" t="n">
        <f aca="false">'High SIPA income'!F76</f>
        <v>120238.993340475</v>
      </c>
      <c r="W81" s="67"/>
      <c r="X81" s="82" t="n">
        <f aca="false">'High SIPA income'!M76</f>
        <v>302005.68540758</v>
      </c>
      <c r="Y81" s="9"/>
      <c r="Z81" s="9" t="n">
        <f aca="false">R81+V81-N81-L81-F81</f>
        <v>-995771.181612942</v>
      </c>
      <c r="AA81" s="9"/>
      <c r="AB81" s="9" t="n">
        <f aca="false">T81-P81-D81</f>
        <v>-63102215.7742495</v>
      </c>
      <c r="AC81" s="50"/>
      <c r="AD81" s="9"/>
      <c r="AE81" s="9"/>
      <c r="AF81" s="9"/>
      <c r="AG81" s="9" t="n">
        <f aca="false">BF81/100*$AG$57</f>
        <v>7484598512.74259</v>
      </c>
      <c r="AH81" s="40" t="n">
        <f aca="false">(AG81-AG80)/AG80</f>
        <v>0.00861555917656361</v>
      </c>
      <c r="AI81" s="40" t="n">
        <f aca="false">(AG81-AG77)/AG77</f>
        <v>0.0383946160211306</v>
      </c>
      <c r="AJ81" s="40" t="n">
        <f aca="false">AB81/AG81</f>
        <v>-0.00843094197595468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13836332</v>
      </c>
      <c r="AX81" s="7"/>
      <c r="AY81" s="40" t="n">
        <f aca="false">(AW81-AW80)/AW80</f>
        <v>0.00582318102194737</v>
      </c>
      <c r="AZ81" s="12" t="n">
        <f aca="false">workers_and_wage_high!B69</f>
        <v>7676.33959015275</v>
      </c>
      <c r="BA81" s="40" t="n">
        <f aca="false">(AZ81-AZ80)/AZ80</f>
        <v>0.00277621177091889</v>
      </c>
      <c r="BB81" s="39"/>
      <c r="BC81" s="39"/>
      <c r="BD81" s="39"/>
      <c r="BE81" s="39"/>
      <c r="BF81" s="7" t="n">
        <f aca="false">BF80*(1+AY81)*(1+BA81)*(1-BE81)</f>
        <v>122.729006025016</v>
      </c>
      <c r="BG81" s="7"/>
      <c r="BH81" s="7"/>
      <c r="BI81" s="40" t="n">
        <f aca="false">T88/AG88</f>
        <v>0.0156051269812179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166468124.620341</v>
      </c>
      <c r="E82" s="6"/>
      <c r="F82" s="81" t="n">
        <f aca="false">'High pensions'!I82</f>
        <v>30257552.1703955</v>
      </c>
      <c r="G82" s="81" t="n">
        <f aca="false">'High pensions'!K82</f>
        <v>3681000.19183062</v>
      </c>
      <c r="H82" s="81" t="n">
        <f aca="false">'High pensions'!V82</f>
        <v>20251776.9848118</v>
      </c>
      <c r="I82" s="81" t="n">
        <f aca="false">'High pensions'!M82</f>
        <v>113845.366757648</v>
      </c>
      <c r="J82" s="81" t="n">
        <f aca="false">'High pensions'!W82</f>
        <v>626343.61808696</v>
      </c>
      <c r="K82" s="6"/>
      <c r="L82" s="81" t="n">
        <f aca="false">'High pensions'!N82</f>
        <v>5659588.68955837</v>
      </c>
      <c r="M82" s="8"/>
      <c r="N82" s="81" t="n">
        <f aca="false">'High pensions'!L82</f>
        <v>1347345.70794239</v>
      </c>
      <c r="O82" s="6"/>
      <c r="P82" s="81" t="n">
        <f aca="false">'High pensions'!X82</f>
        <v>36780331.1685179</v>
      </c>
      <c r="Q82" s="8"/>
      <c r="R82" s="81" t="n">
        <f aca="false">'High SIPA income'!G77</f>
        <v>30461979.609965</v>
      </c>
      <c r="S82" s="8"/>
      <c r="T82" s="81" t="n">
        <f aca="false">'High SIPA income'!J77</f>
        <v>116474019.230259</v>
      </c>
      <c r="U82" s="6"/>
      <c r="V82" s="81" t="n">
        <f aca="false">'High SIPA income'!F77</f>
        <v>118664.857336054</v>
      </c>
      <c r="W82" s="8"/>
      <c r="X82" s="81" t="n">
        <f aca="false">'High SIPA income'!M77</f>
        <v>298051.909600479</v>
      </c>
      <c r="Y82" s="6"/>
      <c r="Z82" s="6" t="n">
        <f aca="false">R82+V82-N82-L82-F82</f>
        <v>-6683842.10059521</v>
      </c>
      <c r="AA82" s="6"/>
      <c r="AB82" s="6" t="n">
        <f aca="false">T82-P82-D82</f>
        <v>-86774436.5585991</v>
      </c>
      <c r="AC82" s="50"/>
      <c r="AD82" s="6"/>
      <c r="AE82" s="6"/>
      <c r="AF82" s="6"/>
      <c r="AG82" s="6" t="n">
        <f aca="false">BF82/100*$AG$57</f>
        <v>7519448989.3601</v>
      </c>
      <c r="AH82" s="61" t="n">
        <f aca="false">(AG82-AG81)/AG81</f>
        <v>0.00465629205870905</v>
      </c>
      <c r="AI82" s="61"/>
      <c r="AJ82" s="61" t="n">
        <f aca="false">AB82/AG82</f>
        <v>-0.0115399993644991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0.00558046247771723</v>
      </c>
      <c r="AV82" s="5"/>
      <c r="AW82" s="5" t="n">
        <f aca="false">workers_and_wage_high!C70</f>
        <v>13845146</v>
      </c>
      <c r="AX82" s="5"/>
      <c r="AY82" s="61" t="n">
        <f aca="false">(AW82-AW81)/AW81</f>
        <v>0.000637018539306516</v>
      </c>
      <c r="AZ82" s="11" t="n">
        <f aca="false">workers_and_wage_high!B70</f>
        <v>7707.17325697599</v>
      </c>
      <c r="BA82" s="61" t="n">
        <f aca="false">(AZ82-AZ81)/AZ81</f>
        <v>0.00401671479760904</v>
      </c>
      <c r="BB82" s="66"/>
      <c r="BC82" s="66"/>
      <c r="BD82" s="66"/>
      <c r="BE82" s="66"/>
      <c r="BF82" s="5" t="n">
        <f aca="false">BF81*(1+AY82)*(1+BA82)*(1-BE82)</f>
        <v>123.300468121143</v>
      </c>
      <c r="BG82" s="5"/>
      <c r="BH82" s="5"/>
      <c r="BI82" s="61" t="n">
        <f aca="false">T89/AG89</f>
        <v>0.0179510680983206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167097104.324794</v>
      </c>
      <c r="E83" s="9"/>
      <c r="F83" s="82" t="n">
        <f aca="false">'High pensions'!I83</f>
        <v>30371876.6770542</v>
      </c>
      <c r="G83" s="82" t="n">
        <f aca="false">'High pensions'!K83</f>
        <v>3780146.17677947</v>
      </c>
      <c r="H83" s="82" t="n">
        <f aca="false">'High pensions'!V83</f>
        <v>20797248.9412055</v>
      </c>
      <c r="I83" s="82" t="n">
        <f aca="false">'High pensions'!M83</f>
        <v>116911.737426169</v>
      </c>
      <c r="J83" s="82" t="n">
        <f aca="false">'High pensions'!W83</f>
        <v>643213.88477955</v>
      </c>
      <c r="K83" s="9"/>
      <c r="L83" s="82" t="n">
        <f aca="false">'High pensions'!N83</f>
        <v>4655799.81150097</v>
      </c>
      <c r="M83" s="67"/>
      <c r="N83" s="82" t="n">
        <f aca="false">'High pensions'!L83</f>
        <v>1353207.20302371</v>
      </c>
      <c r="O83" s="9"/>
      <c r="P83" s="82" t="n">
        <f aca="false">'High pensions'!X83</f>
        <v>31603914.1249833</v>
      </c>
      <c r="Q83" s="67"/>
      <c r="R83" s="82" t="n">
        <f aca="false">'High SIPA income'!G78</f>
        <v>35138428.5619872</v>
      </c>
      <c r="S83" s="67"/>
      <c r="T83" s="82" t="n">
        <f aca="false">'High SIPA income'!J78</f>
        <v>134354827.114097</v>
      </c>
      <c r="U83" s="9"/>
      <c r="V83" s="82" t="n">
        <f aca="false">'High SIPA income'!F78</f>
        <v>119785.964084534</v>
      </c>
      <c r="W83" s="67"/>
      <c r="X83" s="82" t="n">
        <f aca="false">'High SIPA income'!M78</f>
        <v>300867.806528616</v>
      </c>
      <c r="Y83" s="9"/>
      <c r="Z83" s="9" t="n">
        <f aca="false">R83+V83-N83-L83-F83</f>
        <v>-1122669.16550713</v>
      </c>
      <c r="AA83" s="9"/>
      <c r="AB83" s="9" t="n">
        <f aca="false">T83-P83-D83</f>
        <v>-64346191.3356802</v>
      </c>
      <c r="AC83" s="50"/>
      <c r="AD83" s="9"/>
      <c r="AE83" s="9"/>
      <c r="AF83" s="9"/>
      <c r="AG83" s="9" t="n">
        <f aca="false">BF83/100*$AG$57</f>
        <v>7545281254.95505</v>
      </c>
      <c r="AH83" s="40" t="n">
        <f aca="false">(AG83-AG82)/AG82</f>
        <v>0.00343539342197737</v>
      </c>
      <c r="AI83" s="40"/>
      <c r="AJ83" s="40" t="n">
        <f aca="false">AB83/AG83</f>
        <v>-0.0085280043462162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13874952</v>
      </c>
      <c r="AX83" s="7"/>
      <c r="AY83" s="40" t="n">
        <f aca="false">(AW83-AW82)/AW82</f>
        <v>0.00215281225636768</v>
      </c>
      <c r="AZ83" s="12" t="n">
        <f aca="false">workers_and_wage_high!B71</f>
        <v>7717.03709723927</v>
      </c>
      <c r="BA83" s="40" t="n">
        <f aca="false">(AZ83-AZ82)/AZ82</f>
        <v>0.00127982594063874</v>
      </c>
      <c r="BB83" s="39"/>
      <c r="BC83" s="39"/>
      <c r="BD83" s="39"/>
      <c r="BE83" s="39"/>
      <c r="BF83" s="7" t="n">
        <f aca="false">BF82*(1+AY83)*(1+BA83)*(1-BE83)</f>
        <v>123.724053738253</v>
      </c>
      <c r="BG83" s="7"/>
      <c r="BH83" s="7"/>
      <c r="BI83" s="40" t="n">
        <f aca="false">T90/AG90</f>
        <v>0.0156195274552169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167770070.860929</v>
      </c>
      <c r="E84" s="9"/>
      <c r="F84" s="82" t="n">
        <f aca="false">'High pensions'!I84</f>
        <v>30494196.3110531</v>
      </c>
      <c r="G84" s="82" t="n">
        <f aca="false">'High pensions'!K84</f>
        <v>3913257.73813982</v>
      </c>
      <c r="H84" s="82" t="n">
        <f aca="false">'High pensions'!V84</f>
        <v>21529589.4775502</v>
      </c>
      <c r="I84" s="82" t="n">
        <f aca="false">'High pensions'!M84</f>
        <v>121028.589839376</v>
      </c>
      <c r="J84" s="82" t="n">
        <f aca="false">'High pensions'!W84</f>
        <v>665863.592089178</v>
      </c>
      <c r="K84" s="9"/>
      <c r="L84" s="82" t="n">
        <f aca="false">'High pensions'!N84</f>
        <v>4650810.49693391</v>
      </c>
      <c r="M84" s="67"/>
      <c r="N84" s="82" t="n">
        <f aca="false">'High pensions'!L84</f>
        <v>1359759.33734207</v>
      </c>
      <c r="O84" s="9"/>
      <c r="P84" s="82" t="n">
        <f aca="false">'High pensions'!X84</f>
        <v>31614072.457804</v>
      </c>
      <c r="Q84" s="67"/>
      <c r="R84" s="82" t="n">
        <f aca="false">'High SIPA income'!G79</f>
        <v>30780740.2761691</v>
      </c>
      <c r="S84" s="67"/>
      <c r="T84" s="82" t="n">
        <f aca="false">'High SIPA income'!J79</f>
        <v>117692828.26502</v>
      </c>
      <c r="U84" s="9"/>
      <c r="V84" s="82" t="n">
        <f aca="false">'High SIPA income'!F79</f>
        <v>121635.650853322</v>
      </c>
      <c r="W84" s="67"/>
      <c r="X84" s="82" t="n">
        <f aca="false">'High SIPA income'!M79</f>
        <v>305513.686412319</v>
      </c>
      <c r="Y84" s="9"/>
      <c r="Z84" s="9" t="n">
        <f aca="false">R84+V84-N84-L84-F84</f>
        <v>-5602390.21830664</v>
      </c>
      <c r="AA84" s="9"/>
      <c r="AB84" s="9" t="n">
        <f aca="false">T84-P84-D84</f>
        <v>-81691315.0537135</v>
      </c>
      <c r="AC84" s="50"/>
      <c r="AD84" s="9"/>
      <c r="AE84" s="9"/>
      <c r="AF84" s="9"/>
      <c r="AG84" s="9" t="n">
        <f aca="false">BF84/100*$AG$57</f>
        <v>7586235603.69152</v>
      </c>
      <c r="AH84" s="40" t="n">
        <f aca="false">(AG84-AG83)/AG83</f>
        <v>0.00542780942851918</v>
      </c>
      <c r="AI84" s="40"/>
      <c r="AJ84" s="40" t="n">
        <f aca="false">AB84/AG84</f>
        <v>-0.0107683598719188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13911551</v>
      </c>
      <c r="AX84" s="7"/>
      <c r="AY84" s="40" t="n">
        <f aca="false">(AW84-AW83)/AW83</f>
        <v>0.00263777489104106</v>
      </c>
      <c r="AZ84" s="12" t="n">
        <f aca="false">workers_and_wage_high!B72</f>
        <v>7738.51125327796</v>
      </c>
      <c r="BA84" s="40" t="n">
        <f aca="false">(AZ84-AZ83)/AZ83</f>
        <v>0.00278269441601818</v>
      </c>
      <c r="BB84" s="39"/>
      <c r="BC84" s="39"/>
      <c r="BD84" s="39"/>
      <c r="BE84" s="39"/>
      <c r="BF84" s="7" t="n">
        <f aca="false">BF83*(1+AY84)*(1+BA84)*(1-BE84)</f>
        <v>124.395604323669</v>
      </c>
      <c r="BG84" s="7"/>
      <c r="BH84" s="7"/>
      <c r="BI84" s="40" t="n">
        <f aca="false">T91/AG91</f>
        <v>0.0180111458412192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168503096.395194</v>
      </c>
      <c r="E85" s="9"/>
      <c r="F85" s="82" t="n">
        <f aca="false">'High pensions'!I85</f>
        <v>30627432.378894</v>
      </c>
      <c r="G85" s="82" t="n">
        <f aca="false">'High pensions'!K85</f>
        <v>3984721.52688517</v>
      </c>
      <c r="H85" s="82" t="n">
        <f aca="false">'High pensions'!V85</f>
        <v>21922762.1580006</v>
      </c>
      <c r="I85" s="82" t="n">
        <f aca="false">'High pensions'!M85</f>
        <v>123238.810109852</v>
      </c>
      <c r="J85" s="82" t="n">
        <f aca="false">'High pensions'!W85</f>
        <v>678023.571896931</v>
      </c>
      <c r="K85" s="9"/>
      <c r="L85" s="82" t="n">
        <f aca="false">'High pensions'!N85</f>
        <v>4618663.8147591</v>
      </c>
      <c r="M85" s="67"/>
      <c r="N85" s="82" t="n">
        <f aca="false">'High pensions'!L85</f>
        <v>1366576.78645803</v>
      </c>
      <c r="O85" s="9"/>
      <c r="P85" s="82" t="n">
        <f aca="false">'High pensions'!X85</f>
        <v>31484770.7647434</v>
      </c>
      <c r="Q85" s="67"/>
      <c r="R85" s="82" t="n">
        <f aca="false">'High SIPA income'!G80</f>
        <v>35683647.0728281</v>
      </c>
      <c r="S85" s="67"/>
      <c r="T85" s="82" t="n">
        <f aca="false">'High SIPA income'!J80</f>
        <v>136439517.345312</v>
      </c>
      <c r="U85" s="9"/>
      <c r="V85" s="82" t="n">
        <f aca="false">'High SIPA income'!F80</f>
        <v>122963.785366038</v>
      </c>
      <c r="W85" s="67"/>
      <c r="X85" s="82" t="n">
        <f aca="false">'High SIPA income'!M80</f>
        <v>308849.577396457</v>
      </c>
      <c r="Y85" s="9"/>
      <c r="Z85" s="9" t="n">
        <f aca="false">R85+V85-N85-L85-F85</f>
        <v>-806062.121916972</v>
      </c>
      <c r="AA85" s="9"/>
      <c r="AB85" s="9" t="n">
        <f aca="false">T85-P85-D85</f>
        <v>-63548349.8146255</v>
      </c>
      <c r="AC85" s="50"/>
      <c r="AD85" s="9"/>
      <c r="AE85" s="9"/>
      <c r="AF85" s="9"/>
      <c r="AG85" s="9" t="n">
        <f aca="false">BF85/100*$AG$57</f>
        <v>7653012342.60147</v>
      </c>
      <c r="AH85" s="40" t="n">
        <f aca="false">(AG85-AG84)/AG84</f>
        <v>0.0088023550016633</v>
      </c>
      <c r="AI85" s="40" t="n">
        <f aca="false">(AG85-AG81)/AG81</f>
        <v>0.0225013846196492</v>
      </c>
      <c r="AJ85" s="40" t="n">
        <f aca="false">AB85/AG85</f>
        <v>-0.00830370408014051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13966270</v>
      </c>
      <c r="AX85" s="7"/>
      <c r="AY85" s="40" t="n">
        <f aca="false">(AW85-AW84)/AW84</f>
        <v>0.00393335006283627</v>
      </c>
      <c r="AZ85" s="12" t="n">
        <f aca="false">workers_and_wage_high!B73</f>
        <v>7776.04247933895</v>
      </c>
      <c r="BA85" s="40" t="n">
        <f aca="false">(AZ85-AZ84)/AZ84</f>
        <v>0.0048499284723656</v>
      </c>
      <c r="BB85" s="39"/>
      <c r="BC85" s="39"/>
      <c r="BD85" s="39"/>
      <c r="BE85" s="39"/>
      <c r="BF85" s="7" t="n">
        <f aca="false">BF84*(1+AY85)*(1+BA85)*(1-BE85)</f>
        <v>125.490578593572</v>
      </c>
      <c r="BG85" s="7"/>
      <c r="BH85" s="7"/>
      <c r="BI85" s="40" t="n">
        <f aca="false">T92/AG92</f>
        <v>0.0157101282595097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168135930.596835</v>
      </c>
      <c r="E86" s="6"/>
      <c r="F86" s="81" t="n">
        <f aca="false">'High pensions'!I86</f>
        <v>30560695.6488181</v>
      </c>
      <c r="G86" s="81" t="n">
        <f aca="false">'High pensions'!K86</f>
        <v>4089947.68211528</v>
      </c>
      <c r="H86" s="81" t="n">
        <f aca="false">'High pensions'!V86</f>
        <v>22501685.4173415</v>
      </c>
      <c r="I86" s="81" t="n">
        <f aca="false">'High pensions'!M86</f>
        <v>126493.227281916</v>
      </c>
      <c r="J86" s="81" t="n">
        <f aca="false">'High pensions'!W86</f>
        <v>695928.414969326</v>
      </c>
      <c r="K86" s="6"/>
      <c r="L86" s="81" t="n">
        <f aca="false">'High pensions'!N86</f>
        <v>5670240.67495364</v>
      </c>
      <c r="M86" s="8"/>
      <c r="N86" s="81" t="n">
        <f aca="false">'High pensions'!L86</f>
        <v>1362813.40802556</v>
      </c>
      <c r="O86" s="6"/>
      <c r="P86" s="81" t="n">
        <f aca="false">'High pensions'!X86</f>
        <v>36920703.0935196</v>
      </c>
      <c r="Q86" s="8"/>
      <c r="R86" s="81" t="n">
        <f aca="false">'High SIPA income'!G81</f>
        <v>31372768.4062562</v>
      </c>
      <c r="S86" s="8"/>
      <c r="T86" s="81" t="n">
        <f aca="false">'High SIPA income'!J81</f>
        <v>119956499.132492</v>
      </c>
      <c r="U86" s="6"/>
      <c r="V86" s="81" t="n">
        <f aca="false">'High SIPA income'!F81</f>
        <v>123860.334856818</v>
      </c>
      <c r="W86" s="8"/>
      <c r="X86" s="81" t="n">
        <f aca="false">'High SIPA income'!M81</f>
        <v>311101.451234906</v>
      </c>
      <c r="Y86" s="6"/>
      <c r="Z86" s="6" t="n">
        <f aca="false">R86+V86-N86-L86-F86</f>
        <v>-6097120.9906843</v>
      </c>
      <c r="AA86" s="6"/>
      <c r="AB86" s="6" t="n">
        <f aca="false">T86-P86-D86</f>
        <v>-85100134.5578632</v>
      </c>
      <c r="AC86" s="50"/>
      <c r="AD86" s="6"/>
      <c r="AE86" s="6"/>
      <c r="AF86" s="6"/>
      <c r="AG86" s="6" t="n">
        <f aca="false">BF86/100*$AG$57</f>
        <v>7730118741.99681</v>
      </c>
      <c r="AH86" s="61" t="n">
        <f aca="false">(AG86-AG85)/AG85</f>
        <v>0.0100753005409537</v>
      </c>
      <c r="AI86" s="61"/>
      <c r="AJ86" s="61" t="n">
        <f aca="false">AB86/AG86</f>
        <v>-0.0110089039247902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0.00631999822893961</v>
      </c>
      <c r="AV86" s="5"/>
      <c r="AW86" s="5" t="n">
        <f aca="false">workers_and_wage_high!C74</f>
        <v>14084442</v>
      </c>
      <c r="AX86" s="5"/>
      <c r="AY86" s="61" t="n">
        <f aca="false">(AW86-AW85)/AW85</f>
        <v>0.00846124269400491</v>
      </c>
      <c r="AZ86" s="11" t="n">
        <f aca="false">workers_and_wage_high!B74</f>
        <v>7788.48815583164</v>
      </c>
      <c r="BA86" s="61" t="n">
        <f aca="false">(AZ86-AZ85)/AZ85</f>
        <v>0.00160051549689413</v>
      </c>
      <c r="BB86" s="66"/>
      <c r="BC86" s="66"/>
      <c r="BD86" s="66"/>
      <c r="BE86" s="66"/>
      <c r="BF86" s="5" t="n">
        <f aca="false">BF85*(1+AY86)*(1+BA86)*(1-BE86)</f>
        <v>126.75493388796</v>
      </c>
      <c r="BG86" s="5"/>
      <c r="BH86" s="5"/>
      <c r="BI86" s="61" t="n">
        <f aca="false">T93/AG93</f>
        <v>0.0181163695813837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168931036.249631</v>
      </c>
      <c r="E87" s="9"/>
      <c r="F87" s="82" t="n">
        <f aca="false">'High pensions'!I87</f>
        <v>30705215.5130582</v>
      </c>
      <c r="G87" s="82" t="n">
        <f aca="false">'High pensions'!K87</f>
        <v>4137117.40033382</v>
      </c>
      <c r="H87" s="82" t="n">
        <f aca="false">'High pensions'!V87</f>
        <v>22761199.2896631</v>
      </c>
      <c r="I87" s="82" t="n">
        <f aca="false">'High pensions'!M87</f>
        <v>127952.084546407</v>
      </c>
      <c r="J87" s="82" t="n">
        <f aca="false">'High pensions'!W87</f>
        <v>703954.617206077</v>
      </c>
      <c r="K87" s="9"/>
      <c r="L87" s="82" t="n">
        <f aca="false">'High pensions'!N87</f>
        <v>4695703.98903667</v>
      </c>
      <c r="M87" s="67"/>
      <c r="N87" s="82" t="n">
        <f aca="false">'High pensions'!L87</f>
        <v>1368758.70643752</v>
      </c>
      <c r="O87" s="9"/>
      <c r="P87" s="82" t="n">
        <f aca="false">'High pensions'!X87</f>
        <v>31896536.87526</v>
      </c>
      <c r="Q87" s="67"/>
      <c r="R87" s="82" t="n">
        <f aca="false">'High SIPA income'!G82</f>
        <v>36441649.654081</v>
      </c>
      <c r="S87" s="67"/>
      <c r="T87" s="82" t="n">
        <f aca="false">'High SIPA income'!J82</f>
        <v>139337805.912105</v>
      </c>
      <c r="U87" s="9"/>
      <c r="V87" s="82" t="n">
        <f aca="false">'High SIPA income'!F82</f>
        <v>122698.435421961</v>
      </c>
      <c r="W87" s="67"/>
      <c r="X87" s="82" t="n">
        <f aca="false">'High SIPA income'!M82</f>
        <v>308183.094839447</v>
      </c>
      <c r="Y87" s="9"/>
      <c r="Z87" s="9" t="n">
        <f aca="false">R87+V87-N87-L87-F87</f>
        <v>-205330.119029369</v>
      </c>
      <c r="AA87" s="9"/>
      <c r="AB87" s="9" t="n">
        <f aca="false">T87-P87-D87</f>
        <v>-61489767.2127858</v>
      </c>
      <c r="AC87" s="50"/>
      <c r="AD87" s="9"/>
      <c r="AE87" s="9"/>
      <c r="AF87" s="9"/>
      <c r="AG87" s="9" t="n">
        <f aca="false">BF87/100*$AG$57</f>
        <v>7784887084.28676</v>
      </c>
      <c r="AH87" s="40" t="n">
        <f aca="false">(AG87-AG86)/AG86</f>
        <v>0.00708505834359329</v>
      </c>
      <c r="AI87" s="40"/>
      <c r="AJ87" s="40" t="n">
        <f aca="false">AB87/AG87</f>
        <v>-0.0078986074617445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14089938</v>
      </c>
      <c r="AX87" s="7"/>
      <c r="AY87" s="40" t="n">
        <f aca="false">(AW87-AW86)/AW86</f>
        <v>0.00039021780202581</v>
      </c>
      <c r="AZ87" s="12" t="n">
        <f aca="false">workers_and_wage_high!B75</f>
        <v>7840.61050302706</v>
      </c>
      <c r="BA87" s="40" t="n">
        <f aca="false">(AZ87-AZ86)/AZ86</f>
        <v>0.00669222911463161</v>
      </c>
      <c r="BB87" s="39"/>
      <c r="BC87" s="39"/>
      <c r="BD87" s="39"/>
      <c r="BE87" s="39"/>
      <c r="BF87" s="7" t="n">
        <f aca="false">BF86*(1+AY87)*(1+BA87)*(1-BE87)</f>
        <v>127.652999989895</v>
      </c>
      <c r="BG87" s="7"/>
      <c r="BH87" s="7"/>
      <c r="BI87" s="40" t="n">
        <f aca="false">T94/AG94</f>
        <v>0.0157976135729604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168958986.164939</v>
      </c>
      <c r="E88" s="9"/>
      <c r="F88" s="82" t="n">
        <f aca="false">'High pensions'!I88</f>
        <v>30710295.7410149</v>
      </c>
      <c r="G88" s="82" t="n">
        <f aca="false">'High pensions'!K88</f>
        <v>4227757.78680794</v>
      </c>
      <c r="H88" s="82" t="n">
        <f aca="false">'High pensions'!V88</f>
        <v>23259875.9528061</v>
      </c>
      <c r="I88" s="82" t="n">
        <f aca="false">'High pensions'!M88</f>
        <v>130755.395468286</v>
      </c>
      <c r="J88" s="82" t="n">
        <f aca="false">'High pensions'!W88</f>
        <v>719377.606787815</v>
      </c>
      <c r="K88" s="9"/>
      <c r="L88" s="82" t="n">
        <f aca="false">'High pensions'!N88</f>
        <v>4715978.2402434</v>
      </c>
      <c r="M88" s="67"/>
      <c r="N88" s="82" t="n">
        <f aca="false">'High pensions'!L88</f>
        <v>1370223.52793877</v>
      </c>
      <c r="O88" s="9"/>
      <c r="P88" s="82" t="n">
        <f aca="false">'High pensions'!X88</f>
        <v>32009799.0768591</v>
      </c>
      <c r="Q88" s="67"/>
      <c r="R88" s="82" t="n">
        <f aca="false">'High SIPA income'!G83</f>
        <v>32000954.225476</v>
      </c>
      <c r="S88" s="67"/>
      <c r="T88" s="82" t="n">
        <f aca="false">'High SIPA income'!J83</f>
        <v>122358422.058212</v>
      </c>
      <c r="U88" s="9"/>
      <c r="V88" s="82" t="n">
        <f aca="false">'High SIPA income'!F83</f>
        <v>122828.545393196</v>
      </c>
      <c r="W88" s="67"/>
      <c r="X88" s="82" t="n">
        <f aca="false">'High SIPA income'!M83</f>
        <v>308509.893575443</v>
      </c>
      <c r="Y88" s="9"/>
      <c r="Z88" s="9" t="n">
        <f aca="false">R88+V88-N88-L88-F88</f>
        <v>-4672714.73832785</v>
      </c>
      <c r="AA88" s="9"/>
      <c r="AB88" s="9" t="n">
        <f aca="false">T88-P88-D88</f>
        <v>-78610363.1835864</v>
      </c>
      <c r="AC88" s="50"/>
      <c r="AD88" s="9"/>
      <c r="AE88" s="9"/>
      <c r="AF88" s="9"/>
      <c r="AG88" s="9" t="n">
        <f aca="false">BF88/100*$AG$57</f>
        <v>7840911657.14195</v>
      </c>
      <c r="AH88" s="40" t="n">
        <f aca="false">(AG88-AG87)/AG87</f>
        <v>0.00719658130536959</v>
      </c>
      <c r="AI88" s="40"/>
      <c r="AJ88" s="40" t="n">
        <f aca="false">AB88/AG88</f>
        <v>-0.010025666226195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14110816</v>
      </c>
      <c r="AX88" s="7"/>
      <c r="AY88" s="40" t="n">
        <f aca="false">(AW88-AW87)/AW87</f>
        <v>0.00148176663374956</v>
      </c>
      <c r="AZ88" s="12" t="n">
        <f aca="false">workers_and_wage_high!B76</f>
        <v>7885.35184273988</v>
      </c>
      <c r="BA88" s="40" t="n">
        <f aca="false">(AZ88-AZ87)/AZ87</f>
        <v>0.00570635917898838</v>
      </c>
      <c r="BB88" s="39"/>
      <c r="BC88" s="39"/>
      <c r="BD88" s="39"/>
      <c r="BE88" s="39"/>
      <c r="BF88" s="7" t="n">
        <f aca="false">BF87*(1+AY88)*(1+BA88)*(1-BE88)</f>
        <v>128.571665183196</v>
      </c>
      <c r="BG88" s="7"/>
      <c r="BH88" s="7"/>
      <c r="BI88" s="40" t="n">
        <f aca="false">T95/AG95</f>
        <v>0.0181487368569028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169880896.061647</v>
      </c>
      <c r="E89" s="9"/>
      <c r="F89" s="82" t="n">
        <f aca="false">'High pensions'!I89</f>
        <v>30877863.7775965</v>
      </c>
      <c r="G89" s="82" t="n">
        <f aca="false">'High pensions'!K89</f>
        <v>4376335.18323128</v>
      </c>
      <c r="H89" s="82" t="n">
        <f aca="false">'High pensions'!V89</f>
        <v>24077304.9505083</v>
      </c>
      <c r="I89" s="82" t="n">
        <f aca="false">'High pensions'!M89</f>
        <v>135350.572677256</v>
      </c>
      <c r="J89" s="82" t="n">
        <f aca="false">'High pensions'!W89</f>
        <v>744658.915995098</v>
      </c>
      <c r="K89" s="9"/>
      <c r="L89" s="82" t="n">
        <f aca="false">'High pensions'!N89</f>
        <v>4735764.4916765</v>
      </c>
      <c r="M89" s="67"/>
      <c r="N89" s="82" t="n">
        <f aca="false">'High pensions'!L89</f>
        <v>1379760.71635309</v>
      </c>
      <c r="O89" s="9"/>
      <c r="P89" s="82" t="n">
        <f aca="false">'High pensions'!X89</f>
        <v>32164940.8263354</v>
      </c>
      <c r="Q89" s="67"/>
      <c r="R89" s="82" t="n">
        <f aca="false">'High SIPA income'!G84</f>
        <v>36845682.7074195</v>
      </c>
      <c r="S89" s="67"/>
      <c r="T89" s="82" t="n">
        <f aca="false">'High SIPA income'!J84</f>
        <v>140882661.309776</v>
      </c>
      <c r="U89" s="9"/>
      <c r="V89" s="82" t="n">
        <f aca="false">'High SIPA income'!F84</f>
        <v>119220.275936751</v>
      </c>
      <c r="W89" s="67"/>
      <c r="X89" s="82" t="n">
        <f aca="false">'High SIPA income'!M84</f>
        <v>299446.960993804</v>
      </c>
      <c r="Y89" s="9"/>
      <c r="Z89" s="9" t="n">
        <f aca="false">R89+V89-N89-L89-F89</f>
        <v>-28486.002269838</v>
      </c>
      <c r="AA89" s="9"/>
      <c r="AB89" s="9" t="n">
        <f aca="false">T89-P89-D89</f>
        <v>-61163175.5782064</v>
      </c>
      <c r="AC89" s="50"/>
      <c r="AD89" s="9"/>
      <c r="AE89" s="9"/>
      <c r="AF89" s="9"/>
      <c r="AG89" s="9" t="n">
        <f aca="false">BF89/100*$AG$57</f>
        <v>7848149232.02016</v>
      </c>
      <c r="AH89" s="40" t="n">
        <f aca="false">(AG89-AG88)/AG88</f>
        <v>0.000923052725841857</v>
      </c>
      <c r="AI89" s="40" t="n">
        <f aca="false">(AG89-AG85)/AG85</f>
        <v>0.0254980497460374</v>
      </c>
      <c r="AJ89" s="40" t="n">
        <f aca="false">AB89/AG89</f>
        <v>-0.00779332474064878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14151189</v>
      </c>
      <c r="AX89" s="7"/>
      <c r="AY89" s="40" t="n">
        <f aca="false">(AW89-AW88)/AW88</f>
        <v>0.00286113857625243</v>
      </c>
      <c r="AZ89" s="12" t="n">
        <f aca="false">workers_and_wage_high!B77</f>
        <v>7870.11295447902</v>
      </c>
      <c r="BA89" s="40" t="n">
        <f aca="false">(AZ89-AZ88)/AZ88</f>
        <v>-0.00193255653834773</v>
      </c>
      <c r="BB89" s="39"/>
      <c r="BC89" s="39"/>
      <c r="BD89" s="39"/>
      <c r="BE89" s="39"/>
      <c r="BF89" s="7" t="n">
        <f aca="false">BF88*(1+AY89)*(1+BA89)*(1-BE89)</f>
        <v>128.69034360921</v>
      </c>
      <c r="BG89" s="7"/>
      <c r="BH89" s="7"/>
      <c r="BI89" s="40" t="n">
        <f aca="false">T96/AG96</f>
        <v>0.0158133435579466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170458262.395411</v>
      </c>
      <c r="E90" s="6"/>
      <c r="F90" s="81" t="n">
        <f aca="false">'High pensions'!I90</f>
        <v>30982806.9431733</v>
      </c>
      <c r="G90" s="81" t="n">
        <f aca="false">'High pensions'!K90</f>
        <v>4482142.12128384</v>
      </c>
      <c r="H90" s="81" t="n">
        <f aca="false">'High pensions'!V90</f>
        <v>24659423.5055797</v>
      </c>
      <c r="I90" s="81" t="n">
        <f aca="false">'High pensions'!M90</f>
        <v>138622.952204655</v>
      </c>
      <c r="J90" s="81" t="n">
        <f aca="false">'High pensions'!W90</f>
        <v>762662.582646796</v>
      </c>
      <c r="K90" s="6"/>
      <c r="L90" s="81" t="n">
        <f aca="false">'High pensions'!N90</f>
        <v>5708843.87477149</v>
      </c>
      <c r="M90" s="8"/>
      <c r="N90" s="81" t="n">
        <f aca="false">'High pensions'!L90</f>
        <v>1384897.28011357</v>
      </c>
      <c r="O90" s="6"/>
      <c r="P90" s="81" t="n">
        <f aca="false">'High pensions'!X90</f>
        <v>37242514.2293189</v>
      </c>
      <c r="Q90" s="8"/>
      <c r="R90" s="81" t="n">
        <f aca="false">'High SIPA income'!G85</f>
        <v>32350952.794264</v>
      </c>
      <c r="S90" s="8"/>
      <c r="T90" s="81" t="n">
        <f aca="false">'High SIPA income'!J85</f>
        <v>123696671.920944</v>
      </c>
      <c r="U90" s="6"/>
      <c r="V90" s="81" t="n">
        <f aca="false">'High SIPA income'!F85</f>
        <v>123512.58508506</v>
      </c>
      <c r="W90" s="8"/>
      <c r="X90" s="81" t="n">
        <f aca="false">'High SIPA income'!M85</f>
        <v>310228.004067291</v>
      </c>
      <c r="Y90" s="6"/>
      <c r="Z90" s="6" t="n">
        <f aca="false">R90+V90-N90-L90-F90</f>
        <v>-5602082.7187093</v>
      </c>
      <c r="AA90" s="6"/>
      <c r="AB90" s="6" t="n">
        <f aca="false">T90-P90-D90</f>
        <v>-84004104.7037866</v>
      </c>
      <c r="AC90" s="50"/>
      <c r="AD90" s="6"/>
      <c r="AE90" s="6"/>
      <c r="AF90" s="6"/>
      <c r="AG90" s="6" t="n">
        <f aca="false">BF90/100*$AG$57</f>
        <v>7919360702.53069</v>
      </c>
      <c r="AH90" s="61" t="n">
        <f aca="false">(AG90-AG89)/AG89</f>
        <v>0.00907366417294737</v>
      </c>
      <c r="AI90" s="61"/>
      <c r="AJ90" s="61" t="n">
        <f aca="false">AB90/AG90</f>
        <v>-0.0106074351022984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0.00874041525165187</v>
      </c>
      <c r="AV90" s="5"/>
      <c r="AW90" s="5" t="n">
        <f aca="false">workers_and_wage_high!C78</f>
        <v>14255754</v>
      </c>
      <c r="AX90" s="5"/>
      <c r="AY90" s="61" t="n">
        <f aca="false">(AW90-AW89)/AW89</f>
        <v>0.00738913175422927</v>
      </c>
      <c r="AZ90" s="11" t="n">
        <f aca="false">workers_and_wage_high!B78</f>
        <v>7883.27317230638</v>
      </c>
      <c r="BA90" s="61" t="n">
        <f aca="false">(AZ90-AZ89)/AZ89</f>
        <v>0.00167217648634428</v>
      </c>
      <c r="BB90" s="66"/>
      <c r="BC90" s="66"/>
      <c r="BD90" s="66"/>
      <c r="BE90" s="66"/>
      <c r="BF90" s="5" t="n">
        <f aca="false">BF89*(1+AY90)*(1+BA90)*(1-BE90)</f>
        <v>129.858036569421</v>
      </c>
      <c r="BG90" s="5"/>
      <c r="BH90" s="5"/>
      <c r="BI90" s="61" t="n">
        <f aca="false">T97/AG97</f>
        <v>0.0181432658617561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171417454.015092</v>
      </c>
      <c r="E91" s="9"/>
      <c r="F91" s="82" t="n">
        <f aca="false">'High pensions'!I91</f>
        <v>31157151.3742172</v>
      </c>
      <c r="G91" s="82" t="n">
        <f aca="false">'High pensions'!K91</f>
        <v>4546546.3254602</v>
      </c>
      <c r="H91" s="82" t="n">
        <f aca="false">'High pensions'!V91</f>
        <v>25013756.4346458</v>
      </c>
      <c r="I91" s="82" t="n">
        <f aca="false">'High pensions'!M91</f>
        <v>140614.834808049</v>
      </c>
      <c r="J91" s="82" t="n">
        <f aca="false">'High pensions'!W91</f>
        <v>773621.333030289</v>
      </c>
      <c r="K91" s="9"/>
      <c r="L91" s="82" t="n">
        <f aca="false">'High pensions'!N91</f>
        <v>4650370.58351435</v>
      </c>
      <c r="M91" s="67"/>
      <c r="N91" s="82" t="n">
        <f aca="false">'High pensions'!L91</f>
        <v>1393583.67477108</v>
      </c>
      <c r="O91" s="9"/>
      <c r="P91" s="82" t="n">
        <f aca="false">'High pensions'!X91</f>
        <v>31797881.2697201</v>
      </c>
      <c r="Q91" s="67"/>
      <c r="R91" s="82" t="n">
        <f aca="false">'High SIPA income'!G86</f>
        <v>37683858.8272907</v>
      </c>
      <c r="S91" s="67"/>
      <c r="T91" s="82" t="n">
        <f aca="false">'High SIPA income'!J86</f>
        <v>144087500.350253</v>
      </c>
      <c r="U91" s="9"/>
      <c r="V91" s="82" t="n">
        <f aca="false">'High SIPA income'!F86</f>
        <v>124078.643164783</v>
      </c>
      <c r="W91" s="67"/>
      <c r="X91" s="82" t="n">
        <f aca="false">'High SIPA income'!M86</f>
        <v>311649.778764481</v>
      </c>
      <c r="Y91" s="9"/>
      <c r="Z91" s="9" t="n">
        <f aca="false">R91+V91-N91-L91-F91</f>
        <v>606831.8379528</v>
      </c>
      <c r="AA91" s="9"/>
      <c r="AB91" s="9" t="n">
        <f aca="false">T91-P91-D91</f>
        <v>-59127834.9345588</v>
      </c>
      <c r="AC91" s="50"/>
      <c r="AD91" s="9"/>
      <c r="AE91" s="9"/>
      <c r="AF91" s="9"/>
      <c r="AG91" s="9" t="n">
        <f aca="false">BF91/100*$AG$57</f>
        <v>7999907480.65029</v>
      </c>
      <c r="AH91" s="40" t="n">
        <f aca="false">(AG91-AG90)/AG90</f>
        <v>0.0101708687285665</v>
      </c>
      <c r="AI91" s="40"/>
      <c r="AJ91" s="40" t="n">
        <f aca="false">AB91/AG91</f>
        <v>-0.00739106484388397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14259562</v>
      </c>
      <c r="AX91" s="7"/>
      <c r="AY91" s="40" t="n">
        <f aca="false">(AW91-AW90)/AW90</f>
        <v>0.000267120209846494</v>
      </c>
      <c r="AZ91" s="12" t="n">
        <f aca="false">workers_and_wage_high!B79</f>
        <v>7961.32627774737</v>
      </c>
      <c r="BA91" s="40" t="n">
        <f aca="false">(AZ91-AZ90)/AZ90</f>
        <v>0.00990110373381274</v>
      </c>
      <c r="BB91" s="39"/>
      <c r="BC91" s="39"/>
      <c r="BD91" s="39"/>
      <c r="BE91" s="39"/>
      <c r="BF91" s="7" t="n">
        <f aca="false">BF90*(1+AY91)*(1+BA91)*(1-BE91)</f>
        <v>131.178805612718</v>
      </c>
      <c r="BG91" s="7"/>
      <c r="BH91" s="7"/>
      <c r="BI91" s="40" t="n">
        <f aca="false">T98/AG98</f>
        <v>0.0158149343766882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171834643.56624</v>
      </c>
      <c r="E92" s="9"/>
      <c r="F92" s="82" t="n">
        <f aca="false">'High pensions'!I92</f>
        <v>31232980.513505</v>
      </c>
      <c r="G92" s="82" t="n">
        <f aca="false">'High pensions'!K92</f>
        <v>4663005.28336327</v>
      </c>
      <c r="H92" s="82" t="n">
        <f aca="false">'High pensions'!V92</f>
        <v>25654479.2600808</v>
      </c>
      <c r="I92" s="82" t="n">
        <f aca="false">'High pensions'!M92</f>
        <v>144216.658248349</v>
      </c>
      <c r="J92" s="82" t="n">
        <f aca="false">'High pensions'!W92</f>
        <v>793437.502889099</v>
      </c>
      <c r="K92" s="9"/>
      <c r="L92" s="82" t="n">
        <f aca="false">'High pensions'!N92</f>
        <v>4727067.28850726</v>
      </c>
      <c r="M92" s="67"/>
      <c r="N92" s="82" t="n">
        <f aca="false">'High pensions'!L92</f>
        <v>1397030.81309902</v>
      </c>
      <c r="O92" s="9"/>
      <c r="P92" s="82" t="n">
        <f aca="false">'High pensions'!X92</f>
        <v>32214825.9745392</v>
      </c>
      <c r="Q92" s="67"/>
      <c r="R92" s="82" t="n">
        <f aca="false">'High SIPA income'!G87</f>
        <v>33136351.4568738</v>
      </c>
      <c r="S92" s="67"/>
      <c r="T92" s="82" t="n">
        <f aca="false">'High SIPA income'!J87</f>
        <v>126699711.77927</v>
      </c>
      <c r="U92" s="9"/>
      <c r="V92" s="82" t="n">
        <f aca="false">'High SIPA income'!F87</f>
        <v>122408.38470008</v>
      </c>
      <c r="W92" s="67"/>
      <c r="X92" s="82" t="n">
        <f aca="false">'High SIPA income'!M87</f>
        <v>307454.571050026</v>
      </c>
      <c r="Y92" s="9"/>
      <c r="Z92" s="9" t="n">
        <f aca="false">R92+V92-N92-L92-F92</f>
        <v>-4098318.77353736</v>
      </c>
      <c r="AA92" s="9"/>
      <c r="AB92" s="9" t="n">
        <f aca="false">T92-P92-D92</f>
        <v>-77349757.7615093</v>
      </c>
      <c r="AC92" s="50"/>
      <c r="AD92" s="9"/>
      <c r="AE92" s="9"/>
      <c r="AF92" s="9"/>
      <c r="AG92" s="9" t="n">
        <f aca="false">BF92/100*$AG$57</f>
        <v>8064842608.94404</v>
      </c>
      <c r="AH92" s="40" t="n">
        <f aca="false">(AG92-AG91)/AG91</f>
        <v>0.00811698490898904</v>
      </c>
      <c r="AI92" s="40"/>
      <c r="AJ92" s="40" t="n">
        <f aca="false">AB92/AG92</f>
        <v>-0.00959098168583317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14315723</v>
      </c>
      <c r="AX92" s="7"/>
      <c r="AY92" s="40" t="n">
        <f aca="false">(AW92-AW91)/AW91</f>
        <v>0.00393848001782944</v>
      </c>
      <c r="AZ92" s="12" t="n">
        <f aca="false">workers_and_wage_high!B80</f>
        <v>7994.46221331893</v>
      </c>
      <c r="BA92" s="40" t="n">
        <f aca="false">(AZ92-AZ91)/AZ91</f>
        <v>0.00416211249426883</v>
      </c>
      <c r="BB92" s="39"/>
      <c r="BC92" s="39"/>
      <c r="BD92" s="39"/>
      <c r="BE92" s="39"/>
      <c r="BF92" s="7" t="n">
        <f aca="false">BF91*(1+AY92)*(1+BA92)*(1-BE92)</f>
        <v>132.243581998256</v>
      </c>
      <c r="BG92" s="7"/>
      <c r="BH92" s="7"/>
      <c r="BI92" s="40" t="n">
        <f aca="false">T99/AG99</f>
        <v>0.0181696487275837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172259801.020906</v>
      </c>
      <c r="E93" s="9"/>
      <c r="F93" s="82" t="n">
        <f aca="false">'High pensions'!I93</f>
        <v>31310257.9135751</v>
      </c>
      <c r="G93" s="82" t="n">
        <f aca="false">'High pensions'!K93</f>
        <v>4815669.26517813</v>
      </c>
      <c r="H93" s="82" t="n">
        <f aca="false">'High pensions'!V93</f>
        <v>26494391.4448694</v>
      </c>
      <c r="I93" s="82" t="n">
        <f aca="false">'High pensions'!M93</f>
        <v>148938.224696231</v>
      </c>
      <c r="J93" s="82" t="n">
        <f aca="false">'High pensions'!W93</f>
        <v>819414.168398025</v>
      </c>
      <c r="K93" s="9"/>
      <c r="L93" s="82" t="n">
        <f aca="false">'High pensions'!N93</f>
        <v>4712799.4645094</v>
      </c>
      <c r="M93" s="67"/>
      <c r="N93" s="82" t="n">
        <f aca="false">'High pensions'!L93</f>
        <v>1401873.94077249</v>
      </c>
      <c r="O93" s="9"/>
      <c r="P93" s="82" t="n">
        <f aca="false">'High pensions'!X93</f>
        <v>32167435.6274937</v>
      </c>
      <c r="Q93" s="67"/>
      <c r="R93" s="82" t="n">
        <f aca="false">'High SIPA income'!G88</f>
        <v>38502093.9678234</v>
      </c>
      <c r="S93" s="67"/>
      <c r="T93" s="82" t="n">
        <f aca="false">'High SIPA income'!J88</f>
        <v>147216093.327911</v>
      </c>
      <c r="U93" s="9"/>
      <c r="V93" s="82" t="n">
        <f aca="false">'High SIPA income'!F88</f>
        <v>122094.006377817</v>
      </c>
      <c r="W93" s="67"/>
      <c r="X93" s="82" t="n">
        <f aca="false">'High SIPA income'!M88</f>
        <v>306664.943342285</v>
      </c>
      <c r="Y93" s="9"/>
      <c r="Z93" s="9" t="n">
        <f aca="false">R93+V93-N93-L93-F93</f>
        <v>1199256.65534425</v>
      </c>
      <c r="AA93" s="9"/>
      <c r="AB93" s="9" t="n">
        <f aca="false">T93-P93-D93</f>
        <v>-57211143.3204895</v>
      </c>
      <c r="AC93" s="50"/>
      <c r="AD93" s="9"/>
      <c r="AE93" s="9"/>
      <c r="AF93" s="9"/>
      <c r="AG93" s="9" t="n">
        <f aca="false">BF93/100*$AG$57</f>
        <v>8126136567.62606</v>
      </c>
      <c r="AH93" s="40" t="n">
        <f aca="false">(AG93-AG92)/AG92</f>
        <v>0.00760014319610456</v>
      </c>
      <c r="AI93" s="40" t="n">
        <f aca="false">(AG93-AG89)/AG89</f>
        <v>0.0354207504709165</v>
      </c>
      <c r="AJ93" s="40" t="n">
        <f aca="false">AB93/AG93</f>
        <v>-0.00704038663937972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14300245</v>
      </c>
      <c r="AX93" s="7"/>
      <c r="AY93" s="40" t="n">
        <f aca="false">(AW93-AW92)/AW92</f>
        <v>-0.00108118884390261</v>
      </c>
      <c r="AZ93" s="12" t="n">
        <f aca="false">workers_and_wage_high!B81</f>
        <v>8063.93991278761</v>
      </c>
      <c r="BA93" s="40" t="n">
        <f aca="false">(AZ93-AZ92)/AZ92</f>
        <v>0.00869072835855375</v>
      </c>
      <c r="BB93" s="39"/>
      <c r="BC93" s="39"/>
      <c r="BD93" s="39"/>
      <c r="BE93" s="39"/>
      <c r="BF93" s="7" t="n">
        <f aca="false">BF92*(1+AY93)*(1+BA93)*(1-BE93)</f>
        <v>133.248652158208</v>
      </c>
      <c r="BG93" s="7"/>
      <c r="BH93" s="7"/>
      <c r="BI93" s="40" t="n">
        <f aca="false">T100/AG100</f>
        <v>0.0158523945522176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173450036.041887</v>
      </c>
      <c r="E94" s="6"/>
      <c r="F94" s="81" t="n">
        <f aca="false">'High pensions'!I94</f>
        <v>31526597.2177181</v>
      </c>
      <c r="G94" s="81" t="n">
        <f aca="false">'High pensions'!K94</f>
        <v>4928092.24918368</v>
      </c>
      <c r="H94" s="81" t="n">
        <f aca="false">'High pensions'!V94</f>
        <v>27112909.5327251</v>
      </c>
      <c r="I94" s="81" t="n">
        <f aca="false">'High pensions'!M94</f>
        <v>152415.224201557</v>
      </c>
      <c r="J94" s="81" t="n">
        <f aca="false">'High pensions'!W94</f>
        <v>838543.593795622</v>
      </c>
      <c r="K94" s="6"/>
      <c r="L94" s="81" t="n">
        <f aca="false">'High pensions'!N94</f>
        <v>5724794.05248047</v>
      </c>
      <c r="M94" s="8"/>
      <c r="N94" s="81" t="n">
        <f aca="false">'High pensions'!L94</f>
        <v>1412129.85367851</v>
      </c>
      <c r="O94" s="6"/>
      <c r="P94" s="81" t="n">
        <f aca="false">'High pensions'!X94</f>
        <v>37475105.3621209</v>
      </c>
      <c r="Q94" s="8"/>
      <c r="R94" s="81" t="n">
        <f aca="false">'High SIPA income'!G89</f>
        <v>33846336.2167188</v>
      </c>
      <c r="S94" s="8"/>
      <c r="T94" s="81" t="n">
        <f aca="false">'High SIPA income'!J89</f>
        <v>129414400.044123</v>
      </c>
      <c r="U94" s="6"/>
      <c r="V94" s="81" t="n">
        <f aca="false">'High SIPA income'!F89</f>
        <v>118982.419782334</v>
      </c>
      <c r="W94" s="8"/>
      <c r="X94" s="81" t="n">
        <f aca="false">'High SIPA income'!M89</f>
        <v>298849.53490974</v>
      </c>
      <c r="Y94" s="6"/>
      <c r="Z94" s="6" t="n">
        <f aca="false">R94+V94-N94-L94-F94</f>
        <v>-4698202.48737595</v>
      </c>
      <c r="AA94" s="6"/>
      <c r="AB94" s="6" t="n">
        <f aca="false">T94-P94-D94</f>
        <v>-81510741.3598849</v>
      </c>
      <c r="AC94" s="50"/>
      <c r="AD94" s="6"/>
      <c r="AE94" s="6"/>
      <c r="AF94" s="6"/>
      <c r="AG94" s="6" t="n">
        <f aca="false">BF94/100*$AG$57</f>
        <v>8192022133.37033</v>
      </c>
      <c r="AH94" s="61" t="n">
        <f aca="false">(AG94-AG93)/AG93</f>
        <v>0.00810785853719904</v>
      </c>
      <c r="AI94" s="61"/>
      <c r="AJ94" s="61" t="n">
        <f aca="false">AB94/AG94</f>
        <v>-0.00995001478668492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0.00569763048039769</v>
      </c>
      <c r="AV94" s="5"/>
      <c r="AW94" s="5" t="n">
        <f aca="false">workers_and_wage_high!C82</f>
        <v>14365512</v>
      </c>
      <c r="AX94" s="5"/>
      <c r="AY94" s="61" t="n">
        <f aca="false">(AW94-AW93)/AW93</f>
        <v>0.0045640476789034</v>
      </c>
      <c r="AZ94" s="11" t="n">
        <f aca="false">workers_and_wage_high!B82</f>
        <v>8092.38715603667</v>
      </c>
      <c r="BA94" s="61" t="n">
        <f aca="false">(AZ94-AZ93)/AZ93</f>
        <v>0.00352771022065125</v>
      </c>
      <c r="BB94" s="66"/>
      <c r="BC94" s="66"/>
      <c r="BD94" s="66"/>
      <c r="BE94" s="66"/>
      <c r="BF94" s="5" t="n">
        <f aca="false">BF93*(1+AY94)*(1+BA94)*(1-BE94)</f>
        <v>134.329013380179</v>
      </c>
      <c r="BG94" s="5"/>
      <c r="BH94" s="5"/>
      <c r="BI94" s="61" t="n">
        <f aca="false">T101/AG101</f>
        <v>0.0182408121907217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174277081.397884</v>
      </c>
      <c r="E95" s="9"/>
      <c r="F95" s="82" t="n">
        <f aca="false">'High pensions'!I95</f>
        <v>31676922.5010925</v>
      </c>
      <c r="G95" s="82" t="n">
        <f aca="false">'High pensions'!K95</f>
        <v>5052016.89966373</v>
      </c>
      <c r="H95" s="82" t="n">
        <f aca="false">'High pensions'!V95</f>
        <v>27794706.3959832</v>
      </c>
      <c r="I95" s="82" t="n">
        <f aca="false">'High pensions'!M95</f>
        <v>156247.945350423</v>
      </c>
      <c r="J95" s="82" t="n">
        <f aca="false">'High pensions'!W95</f>
        <v>859630.094721125</v>
      </c>
      <c r="K95" s="9"/>
      <c r="L95" s="82" t="n">
        <f aca="false">'High pensions'!N95</f>
        <v>4689132.99267579</v>
      </c>
      <c r="M95" s="67"/>
      <c r="N95" s="82" t="n">
        <f aca="false">'High pensions'!L95</f>
        <v>1419542.40009079</v>
      </c>
      <c r="O95" s="9"/>
      <c r="P95" s="82" t="n">
        <f aca="false">'High pensions'!X95</f>
        <v>32141836.8427744</v>
      </c>
      <c r="Q95" s="67"/>
      <c r="R95" s="82" t="n">
        <f aca="false">'High SIPA income'!G90</f>
        <v>39066489.9089159</v>
      </c>
      <c r="S95" s="67"/>
      <c r="T95" s="82" t="n">
        <f aca="false">'High SIPA income'!J90</f>
        <v>149374110.125833</v>
      </c>
      <c r="U95" s="9"/>
      <c r="V95" s="82" t="n">
        <f aca="false">'High SIPA income'!F90</f>
        <v>120706.934808402</v>
      </c>
      <c r="W95" s="67"/>
      <c r="X95" s="82" t="n">
        <f aca="false">'High SIPA income'!M90</f>
        <v>303181.019463746</v>
      </c>
      <c r="Y95" s="9"/>
      <c r="Z95" s="9" t="n">
        <f aca="false">R95+V95-N95-L95-F95</f>
        <v>1401598.94986518</v>
      </c>
      <c r="AA95" s="9"/>
      <c r="AB95" s="9" t="n">
        <f aca="false">T95-P95-D95</f>
        <v>-57044808.1148251</v>
      </c>
      <c r="AC95" s="50"/>
      <c r="AD95" s="9"/>
      <c r="AE95" s="9"/>
      <c r="AF95" s="9"/>
      <c r="AG95" s="9" t="n">
        <f aca="false">BF95/100*$AG$57</f>
        <v>8230551321.75876</v>
      </c>
      <c r="AH95" s="40" t="n">
        <f aca="false">(AG95-AG94)/AG94</f>
        <v>0.00470325735955722</v>
      </c>
      <c r="AI95" s="40"/>
      <c r="AJ95" s="40" t="n">
        <f aca="false">AB95/AG95</f>
        <v>-0.006930861115466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14395211</v>
      </c>
      <c r="AX95" s="7"/>
      <c r="AY95" s="40" t="n">
        <f aca="false">(AW95-AW94)/AW94</f>
        <v>0.00206738193529058</v>
      </c>
      <c r="AZ95" s="12" t="n">
        <f aca="false">workers_and_wage_high!B83</f>
        <v>8113.67367310406</v>
      </c>
      <c r="BA95" s="40" t="n">
        <f aca="false">(AZ95-AZ94)/AZ94</f>
        <v>0.00263043730569859</v>
      </c>
      <c r="BB95" s="39"/>
      <c r="BC95" s="39"/>
      <c r="BD95" s="39"/>
      <c r="BE95" s="39"/>
      <c r="BF95" s="7" t="n">
        <f aca="false">BF94*(1+AY95)*(1+BA95)*(1-BE95)</f>
        <v>134.960797300962</v>
      </c>
      <c r="BG95" s="7"/>
      <c r="BH95" s="7"/>
      <c r="BI95" s="40" t="n">
        <f aca="false">T102/AG102</f>
        <v>0.015925042602664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175488644.569204</v>
      </c>
      <c r="E96" s="9"/>
      <c r="F96" s="82" t="n">
        <f aca="false">'High pensions'!I96</f>
        <v>31897138.4490258</v>
      </c>
      <c r="G96" s="82" t="n">
        <f aca="false">'High pensions'!K96</f>
        <v>5132928.38604102</v>
      </c>
      <c r="H96" s="82" t="n">
        <f aca="false">'High pensions'!V96</f>
        <v>28239857.5212831</v>
      </c>
      <c r="I96" s="82" t="n">
        <f aca="false">'High pensions'!M96</f>
        <v>158750.362454878</v>
      </c>
      <c r="J96" s="82" t="n">
        <f aca="false">'High pensions'!W96</f>
        <v>873397.655297423</v>
      </c>
      <c r="K96" s="9"/>
      <c r="L96" s="82" t="n">
        <f aca="false">'High pensions'!N96</f>
        <v>4737795.72625807</v>
      </c>
      <c r="M96" s="67"/>
      <c r="N96" s="82" t="n">
        <f aca="false">'High pensions'!L96</f>
        <v>1429268.8006955</v>
      </c>
      <c r="O96" s="9"/>
      <c r="P96" s="82" t="n">
        <f aca="false">'High pensions'!X96</f>
        <v>32447859.7850407</v>
      </c>
      <c r="Q96" s="67"/>
      <c r="R96" s="82" t="n">
        <f aca="false">'High SIPA income'!G91</f>
        <v>34227671.4266545</v>
      </c>
      <c r="S96" s="67"/>
      <c r="T96" s="82" t="n">
        <f aca="false">'High SIPA income'!J91</f>
        <v>130872468.270283</v>
      </c>
      <c r="U96" s="9"/>
      <c r="V96" s="82" t="n">
        <f aca="false">'High SIPA income'!F91</f>
        <v>121117.226977102</v>
      </c>
      <c r="W96" s="67"/>
      <c r="X96" s="82" t="n">
        <f aca="false">'High SIPA income'!M91</f>
        <v>304211.555101005</v>
      </c>
      <c r="Y96" s="9"/>
      <c r="Z96" s="9" t="n">
        <f aca="false">R96+V96-N96-L96-F96</f>
        <v>-3715414.32234781</v>
      </c>
      <c r="AA96" s="9"/>
      <c r="AB96" s="9" t="n">
        <f aca="false">T96-P96-D96</f>
        <v>-77064036.0839619</v>
      </c>
      <c r="AC96" s="50"/>
      <c r="AD96" s="9"/>
      <c r="AE96" s="9"/>
      <c r="AF96" s="9"/>
      <c r="AG96" s="9" t="n">
        <f aca="false">BF96/100*$AG$57</f>
        <v>8276078224.10943</v>
      </c>
      <c r="AH96" s="40" t="n">
        <f aca="false">(AG96-AG95)/AG95</f>
        <v>0.00553145233786615</v>
      </c>
      <c r="AI96" s="40"/>
      <c r="AJ96" s="40" t="n">
        <f aca="false">AB96/AG96</f>
        <v>-0.00931166115122777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14421600</v>
      </c>
      <c r="AX96" s="7"/>
      <c r="AY96" s="40" t="n">
        <f aca="false">(AW96-AW95)/AW95</f>
        <v>0.00183317910380056</v>
      </c>
      <c r="AZ96" s="12" t="n">
        <f aca="false">workers_and_wage_high!B84</f>
        <v>8143.62534849379</v>
      </c>
      <c r="BA96" s="40" t="n">
        <f aca="false">(AZ96-AZ95)/AZ95</f>
        <v>0.00369150604232724</v>
      </c>
      <c r="BB96" s="39"/>
      <c r="BC96" s="39"/>
      <c r="BD96" s="39"/>
      <c r="BE96" s="39"/>
      <c r="BF96" s="7" t="n">
        <f aca="false">BF95*(1+AY96)*(1+BA96)*(1-BE96)</f>
        <v>135.707326518712</v>
      </c>
      <c r="BG96" s="7"/>
      <c r="BH96" s="7"/>
      <c r="BI96" s="40" t="n">
        <f aca="false">T103/AG103</f>
        <v>0.0183120790204996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176480483.719141</v>
      </c>
      <c r="E97" s="9"/>
      <c r="F97" s="82" t="n">
        <f aca="false">'High pensions'!I97</f>
        <v>32077416.95515</v>
      </c>
      <c r="G97" s="82" t="n">
        <f aca="false">'High pensions'!K97</f>
        <v>5219088.00924048</v>
      </c>
      <c r="H97" s="82" t="n">
        <f aca="false">'High pensions'!V97</f>
        <v>28713882.3469279</v>
      </c>
      <c r="I97" s="82" t="n">
        <f aca="false">'High pensions'!M97</f>
        <v>161415.093069294</v>
      </c>
      <c r="J97" s="82" t="n">
        <f aca="false">'High pensions'!W97</f>
        <v>888058.216915303</v>
      </c>
      <c r="K97" s="9"/>
      <c r="L97" s="82" t="n">
        <f aca="false">'High pensions'!N97</f>
        <v>4829904.36351411</v>
      </c>
      <c r="M97" s="67"/>
      <c r="N97" s="82" t="n">
        <f aca="false">'High pensions'!L97</f>
        <v>1438389.73143416</v>
      </c>
      <c r="O97" s="9"/>
      <c r="P97" s="82" t="n">
        <f aca="false">'High pensions'!X97</f>
        <v>32975992.6114428</v>
      </c>
      <c r="Q97" s="67"/>
      <c r="R97" s="82" t="n">
        <f aca="false">'High SIPA income'!G92</f>
        <v>39445416.918134</v>
      </c>
      <c r="S97" s="67"/>
      <c r="T97" s="82" t="n">
        <f aca="false">'High SIPA income'!J92</f>
        <v>150822970.387827</v>
      </c>
      <c r="U97" s="9"/>
      <c r="V97" s="82" t="n">
        <f aca="false">'High SIPA income'!F92</f>
        <v>121587.539411271</v>
      </c>
      <c r="W97" s="67"/>
      <c r="X97" s="82" t="n">
        <f aca="false">'High SIPA income'!M92</f>
        <v>305392.8443408</v>
      </c>
      <c r="Y97" s="9"/>
      <c r="Z97" s="9" t="n">
        <f aca="false">R97+V97-N97-L97-F97</f>
        <v>1221293.40744703</v>
      </c>
      <c r="AA97" s="9"/>
      <c r="AB97" s="9" t="n">
        <f aca="false">T97-P97-D97</f>
        <v>-58633505.9427567</v>
      </c>
      <c r="AC97" s="50"/>
      <c r="AD97" s="9"/>
      <c r="AE97" s="9"/>
      <c r="AF97" s="9"/>
      <c r="AG97" s="9" t="n">
        <f aca="false">BF97/100*$AG$57</f>
        <v>8312889836.76</v>
      </c>
      <c r="AH97" s="40" t="n">
        <f aca="false">(AG97-AG96)/AG96</f>
        <v>0.00444795368696836</v>
      </c>
      <c r="AI97" s="40" t="n">
        <f aca="false">(AG97-AG93)/AG93</f>
        <v>0.0229818029243994</v>
      </c>
      <c r="AJ97" s="40" t="n">
        <f aca="false">AB97/AG97</f>
        <v>-0.00705332406589541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14453017</v>
      </c>
      <c r="AX97" s="7"/>
      <c r="AY97" s="40" t="n">
        <f aca="false">(AW97-AW96)/AW96</f>
        <v>0.00217846840849836</v>
      </c>
      <c r="AZ97" s="12" t="n">
        <f aca="false">workers_and_wage_high!B85</f>
        <v>8162.06701175476</v>
      </c>
      <c r="BA97" s="40" t="n">
        <f aca="false">(AZ97-AZ96)/AZ96</f>
        <v>0.00226455202342763</v>
      </c>
      <c r="BB97" s="39"/>
      <c r="BC97" s="39"/>
      <c r="BD97" s="39"/>
      <c r="BE97" s="39"/>
      <c r="BF97" s="7" t="n">
        <f aca="false">BF96*(1+AY97)*(1+BA97)*(1-BE97)</f>
        <v>136.31094642205</v>
      </c>
      <c r="BG97" s="7"/>
      <c r="BH97" s="7"/>
      <c r="BI97" s="40" t="n">
        <f aca="false">T104/AG104</f>
        <v>0.015974339719747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177227668.078202</v>
      </c>
      <c r="E98" s="6"/>
      <c r="F98" s="81" t="n">
        <f aca="false">'High pensions'!I98</f>
        <v>32213226.5569988</v>
      </c>
      <c r="G98" s="81" t="n">
        <f aca="false">'High pensions'!K98</f>
        <v>5319957.4114955</v>
      </c>
      <c r="H98" s="81" t="n">
        <f aca="false">'High pensions'!V98</f>
        <v>29268836.0368499</v>
      </c>
      <c r="I98" s="81" t="n">
        <f aca="false">'High pensions'!M98</f>
        <v>164534.765303986</v>
      </c>
      <c r="J98" s="81" t="n">
        <f aca="false">'High pensions'!W98</f>
        <v>905221.733098459</v>
      </c>
      <c r="K98" s="6"/>
      <c r="L98" s="81" t="n">
        <f aca="false">'High pensions'!N98</f>
        <v>5826464.06356003</v>
      </c>
      <c r="M98" s="8"/>
      <c r="N98" s="81" t="n">
        <f aca="false">'High pensions'!L98</f>
        <v>1445335.16960486</v>
      </c>
      <c r="O98" s="6"/>
      <c r="P98" s="81" t="n">
        <f aca="false">'High pensions'!X98</f>
        <v>38185357.3840063</v>
      </c>
      <c r="Q98" s="8"/>
      <c r="R98" s="81" t="n">
        <f aca="false">'High SIPA income'!G93</f>
        <v>34702026.1705287</v>
      </c>
      <c r="S98" s="8"/>
      <c r="T98" s="81" t="n">
        <f aca="false">'High SIPA income'!J93</f>
        <v>132686204.746618</v>
      </c>
      <c r="U98" s="6"/>
      <c r="V98" s="81" t="n">
        <f aca="false">'High SIPA income'!F93</f>
        <v>123350.694478359</v>
      </c>
      <c r="W98" s="8"/>
      <c r="X98" s="81" t="n">
        <f aca="false">'High SIPA income'!M93</f>
        <v>309821.381537614</v>
      </c>
      <c r="Y98" s="6"/>
      <c r="Z98" s="6" t="n">
        <f aca="false">R98+V98-N98-L98-F98</f>
        <v>-4659648.92515663</v>
      </c>
      <c r="AA98" s="6"/>
      <c r="AB98" s="6" t="n">
        <f aca="false">T98-P98-D98</f>
        <v>-82726820.7155904</v>
      </c>
      <c r="AC98" s="50"/>
      <c r="AD98" s="6"/>
      <c r="AE98" s="6"/>
      <c r="AF98" s="6"/>
      <c r="AG98" s="6" t="n">
        <f aca="false">BF98/100*$AG$57</f>
        <v>8389930782.27391</v>
      </c>
      <c r="AH98" s="61" t="n">
        <f aca="false">(AG98-AG97)/AG97</f>
        <v>0.00926764903983554</v>
      </c>
      <c r="AI98" s="61"/>
      <c r="AJ98" s="61" t="n">
        <f aca="false">AB98/AG98</f>
        <v>-0.00986025068173078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0.00661563030023667</v>
      </c>
      <c r="AV98" s="5"/>
      <c r="AW98" s="5" t="n">
        <f aca="false">workers_and_wage_high!C86</f>
        <v>14529001</v>
      </c>
      <c r="AX98" s="5"/>
      <c r="AY98" s="61" t="n">
        <f aca="false">(AW98-AW97)/AW97</f>
        <v>0.00525731063624986</v>
      </c>
      <c r="AZ98" s="11" t="n">
        <f aca="false">workers_and_wage_high!B86</f>
        <v>8194.62847680809</v>
      </c>
      <c r="BA98" s="61" t="n">
        <f aca="false">(AZ98-AZ97)/AZ97</f>
        <v>0.00398936507215996</v>
      </c>
      <c r="BB98" s="66"/>
      <c r="BC98" s="66"/>
      <c r="BD98" s="66"/>
      <c r="BE98" s="66"/>
      <c r="BF98" s="5" t="n">
        <f aca="false">BF97*(1+AY98)*(1+BA98)*(1-BE98)</f>
        <v>137.574228433777</v>
      </c>
      <c r="BG98" s="5"/>
      <c r="BH98" s="5"/>
      <c r="BI98" s="61" t="n">
        <f aca="false">T105/AG105</f>
        <v>0.0183504009729472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178109247.854784</v>
      </c>
      <c r="E99" s="9"/>
      <c r="F99" s="82" t="n">
        <f aca="false">'High pensions'!I99</f>
        <v>32373464.1168506</v>
      </c>
      <c r="G99" s="82" t="n">
        <f aca="false">'High pensions'!K99</f>
        <v>5431064.40967377</v>
      </c>
      <c r="H99" s="82" t="n">
        <f aca="false">'High pensions'!V99</f>
        <v>29880113.9589624</v>
      </c>
      <c r="I99" s="82" t="n">
        <f aca="false">'High pensions'!M99</f>
        <v>167971.064216714</v>
      </c>
      <c r="J99" s="82" t="n">
        <f aca="false">'High pensions'!W99</f>
        <v>924127.235844199</v>
      </c>
      <c r="K99" s="9"/>
      <c r="L99" s="82" t="n">
        <f aca="false">'High pensions'!N99</f>
        <v>4920931.58824315</v>
      </c>
      <c r="M99" s="67"/>
      <c r="N99" s="82" t="n">
        <f aca="false">'High pensions'!L99</f>
        <v>1453849.21513852</v>
      </c>
      <c r="O99" s="9"/>
      <c r="P99" s="82" t="n">
        <f aca="false">'High pensions'!X99</f>
        <v>33533386.8313434</v>
      </c>
      <c r="Q99" s="67"/>
      <c r="R99" s="82" t="n">
        <f aca="false">'High SIPA income'!G94</f>
        <v>39956047.0520657</v>
      </c>
      <c r="S99" s="67"/>
      <c r="T99" s="82" t="n">
        <f aca="false">'High SIPA income'!J94</f>
        <v>152775408.962097</v>
      </c>
      <c r="U99" s="9"/>
      <c r="V99" s="82" t="n">
        <f aca="false">'High SIPA income'!F94</f>
        <v>126476.373079543</v>
      </c>
      <c r="W99" s="67"/>
      <c r="X99" s="82" t="n">
        <f aca="false">'High SIPA income'!M94</f>
        <v>317672.185025643</v>
      </c>
      <c r="Y99" s="9"/>
      <c r="Z99" s="9" t="n">
        <f aca="false">R99+V99-N99-L99-F99</f>
        <v>1334278.50491294</v>
      </c>
      <c r="AA99" s="9"/>
      <c r="AB99" s="9" t="n">
        <f aca="false">T99-P99-D99</f>
        <v>-58867225.7240304</v>
      </c>
      <c r="AC99" s="50"/>
      <c r="AD99" s="9"/>
      <c r="AE99" s="9"/>
      <c r="AF99" s="9"/>
      <c r="AG99" s="9" t="n">
        <f aca="false">BF99/100*$AG$57</f>
        <v>8408275319.6084</v>
      </c>
      <c r="AH99" s="40" t="n">
        <f aca="false">(AG99-AG98)/AG98</f>
        <v>0.00218649447898338</v>
      </c>
      <c r="AI99" s="40"/>
      <c r="AJ99" s="40" t="n">
        <f aca="false">AB99/AG99</f>
        <v>-0.00700110587325202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14523302</v>
      </c>
      <c r="AX99" s="7"/>
      <c r="AY99" s="40" t="n">
        <f aca="false">(AW99-AW98)/AW98</f>
        <v>-0.000392249955795309</v>
      </c>
      <c r="AZ99" s="12" t="n">
        <f aca="false">workers_and_wage_high!B87</f>
        <v>8215.7686216086</v>
      </c>
      <c r="BA99" s="40" t="n">
        <f aca="false">(AZ99-AZ98)/AZ98</f>
        <v>0.00257975634409078</v>
      </c>
      <c r="BB99" s="39"/>
      <c r="BC99" s="39"/>
      <c r="BD99" s="39"/>
      <c r="BE99" s="39"/>
      <c r="BF99" s="7" t="n">
        <f aca="false">BF98*(1+AY99)*(1+BA99)*(1-BE99)</f>
        <v>137.875033724698</v>
      </c>
      <c r="BG99" s="7"/>
      <c r="BH99" s="7"/>
      <c r="BI99" s="40" t="n">
        <f aca="false">T106/AG106</f>
        <v>0.0159834552485031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179071907.974161</v>
      </c>
      <c r="E100" s="9"/>
      <c r="F100" s="82" t="n">
        <f aca="false">'High pensions'!I100</f>
        <v>32548438.988772</v>
      </c>
      <c r="G100" s="82" t="n">
        <f aca="false">'High pensions'!K100</f>
        <v>5516844.42678413</v>
      </c>
      <c r="H100" s="82" t="n">
        <f aca="false">'High pensions'!V100</f>
        <v>30352050.3039069</v>
      </c>
      <c r="I100" s="82" t="n">
        <f aca="false">'High pensions'!M100</f>
        <v>170624.054436624</v>
      </c>
      <c r="J100" s="82" t="n">
        <f aca="false">'High pensions'!W100</f>
        <v>938723.205275479</v>
      </c>
      <c r="K100" s="9"/>
      <c r="L100" s="82" t="n">
        <f aca="false">'High pensions'!N100</f>
        <v>4933015.35541305</v>
      </c>
      <c r="M100" s="67"/>
      <c r="N100" s="82" t="n">
        <f aca="false">'High pensions'!L100</f>
        <v>1461899.4888286</v>
      </c>
      <c r="O100" s="9"/>
      <c r="P100" s="82" t="n">
        <f aca="false">'High pensions'!X100</f>
        <v>33640379.7872598</v>
      </c>
      <c r="Q100" s="67"/>
      <c r="R100" s="82" t="n">
        <f aca="false">'High SIPA income'!G95</f>
        <v>35258068.5382705</v>
      </c>
      <c r="S100" s="67"/>
      <c r="T100" s="82" t="n">
        <f aca="false">'High SIPA income'!J95</f>
        <v>134812280.932816</v>
      </c>
      <c r="U100" s="9"/>
      <c r="V100" s="82" t="n">
        <f aca="false">'High SIPA income'!F95</f>
        <v>127242.429352968</v>
      </c>
      <c r="W100" s="67"/>
      <c r="X100" s="82" t="n">
        <f aca="false">'High SIPA income'!M95</f>
        <v>319596.297524333</v>
      </c>
      <c r="Y100" s="9"/>
      <c r="Z100" s="9" t="n">
        <f aca="false">R100+V100-N100-L100-F100</f>
        <v>-3558042.8653901</v>
      </c>
      <c r="AA100" s="9"/>
      <c r="AB100" s="9" t="n">
        <f aca="false">T100-P100-D100</f>
        <v>-77900006.8286046</v>
      </c>
      <c r="AC100" s="50"/>
      <c r="AD100" s="9"/>
      <c r="AE100" s="9"/>
      <c r="AF100" s="9"/>
      <c r="AG100" s="9" t="n">
        <f aca="false">BF100/100*$AG$57</f>
        <v>8504221900.90879</v>
      </c>
      <c r="AH100" s="40" t="n">
        <f aca="false">(AG100-AG99)/AG99</f>
        <v>0.0114109704610453</v>
      </c>
      <c r="AI100" s="40"/>
      <c r="AJ100" s="40" t="n">
        <f aca="false">AB100/AG100</f>
        <v>-0.00916015688869548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14615043</v>
      </c>
      <c r="AX100" s="7"/>
      <c r="AY100" s="40" t="n">
        <f aca="false">(AW100-AW99)/AW99</f>
        <v>0.00631681417903449</v>
      </c>
      <c r="AZ100" s="12" t="n">
        <f aca="false">workers_and_wage_high!B88</f>
        <v>8257.35831656909</v>
      </c>
      <c r="BA100" s="40" t="n">
        <f aca="false">(AZ100-AZ99)/AZ99</f>
        <v>0.00506217943517787</v>
      </c>
      <c r="BB100" s="39"/>
      <c r="BC100" s="39"/>
      <c r="BD100" s="39"/>
      <c r="BE100" s="39"/>
      <c r="BF100" s="7" t="n">
        <f aca="false">BF99*(1+AY100)*(1+BA100)*(1-BE100)</f>
        <v>139.448321661846</v>
      </c>
      <c r="BG100" s="7"/>
      <c r="BH100" s="7"/>
      <c r="BI100" s="40" t="n">
        <f aca="false">T107/AG107</f>
        <v>0.0183768912035549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180551494.960144</v>
      </c>
      <c r="E101" s="9"/>
      <c r="F101" s="82" t="n">
        <f aca="false">'High pensions'!I101</f>
        <v>32817371.4376784</v>
      </c>
      <c r="G101" s="82" t="n">
        <f aca="false">'High pensions'!K101</f>
        <v>5645463.15678099</v>
      </c>
      <c r="H101" s="82" t="n">
        <f aca="false">'High pensions'!V101</f>
        <v>31059672.6076892</v>
      </c>
      <c r="I101" s="82" t="n">
        <f aca="false">'High pensions'!M101</f>
        <v>174601.953302506</v>
      </c>
      <c r="J101" s="82" t="n">
        <f aca="false">'High pensions'!W101</f>
        <v>960608.431165653</v>
      </c>
      <c r="K101" s="9"/>
      <c r="L101" s="82" t="n">
        <f aca="false">'High pensions'!N101</f>
        <v>4873852.75328639</v>
      </c>
      <c r="M101" s="67"/>
      <c r="N101" s="82" t="n">
        <f aca="false">'High pensions'!L101</f>
        <v>1474772.29295337</v>
      </c>
      <c r="O101" s="9"/>
      <c r="P101" s="82" t="n">
        <f aca="false">'High pensions'!X101</f>
        <v>33404207.1337807</v>
      </c>
      <c r="Q101" s="67"/>
      <c r="R101" s="82" t="n">
        <f aca="false">'High SIPA income'!G96</f>
        <v>40716210.1398759</v>
      </c>
      <c r="S101" s="67"/>
      <c r="T101" s="82" t="n">
        <f aca="false">'High SIPA income'!J96</f>
        <v>155681958.412966</v>
      </c>
      <c r="U101" s="9"/>
      <c r="V101" s="82" t="n">
        <f aca="false">'High SIPA income'!F96</f>
        <v>126036.747552461</v>
      </c>
      <c r="W101" s="67"/>
      <c r="X101" s="82" t="n">
        <f aca="false">'High SIPA income'!M96</f>
        <v>316567.972449168</v>
      </c>
      <c r="Y101" s="9"/>
      <c r="Z101" s="9" t="n">
        <f aca="false">R101+V101-N101-L101-F101</f>
        <v>1676250.40351014</v>
      </c>
      <c r="AA101" s="9"/>
      <c r="AB101" s="9" t="n">
        <f aca="false">T101-P101-D101</f>
        <v>-58273743.6809589</v>
      </c>
      <c r="AC101" s="50"/>
      <c r="AD101" s="9"/>
      <c r="AE101" s="9"/>
      <c r="AF101" s="9"/>
      <c r="AG101" s="9" t="n">
        <f aca="false">BF101/100*$AG$57</f>
        <v>8534815050.18481</v>
      </c>
      <c r="AH101" s="40" t="n">
        <f aca="false">(AG101-AG100)/AG100</f>
        <v>0.0035974072210825</v>
      </c>
      <c r="AI101" s="40" t="n">
        <f aca="false">(AG101-AG97)/AG97</f>
        <v>0.0266965180319656</v>
      </c>
      <c r="AJ101" s="40" t="n">
        <f aca="false">AB101/AG101</f>
        <v>-0.00682776877276293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14643861</v>
      </c>
      <c r="AX101" s="7"/>
      <c r="AY101" s="40" t="n">
        <f aca="false">(AW101-AW100)/AW100</f>
        <v>0.00197180398306047</v>
      </c>
      <c r="AZ101" s="12" t="n">
        <f aca="false">workers_and_wage_high!B89</f>
        <v>8270.75508917642</v>
      </c>
      <c r="BA101" s="40" t="n">
        <f aca="false">(AZ101-AZ100)/AZ100</f>
        <v>0.00162240417500779</v>
      </c>
      <c r="BB101" s="39"/>
      <c r="BC101" s="39"/>
      <c r="BD101" s="39"/>
      <c r="BE101" s="39"/>
      <c r="BF101" s="7" t="n">
        <f aca="false">BF100*(1+AY101)*(1+BA101)*(1-BE101)</f>
        <v>139.94997406116</v>
      </c>
      <c r="BG101" s="7"/>
      <c r="BH101" s="7"/>
      <c r="BI101" s="40" t="n">
        <f aca="false">T108/AG108</f>
        <v>0.0160518093492758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181048480.305028</v>
      </c>
      <c r="E102" s="6"/>
      <c r="F102" s="81" t="n">
        <f aca="false">'High pensions'!I102</f>
        <v>32907704.4070384</v>
      </c>
      <c r="G102" s="81" t="n">
        <f aca="false">'High pensions'!K102</f>
        <v>5718257.98575893</v>
      </c>
      <c r="H102" s="81" t="n">
        <f aca="false">'High pensions'!V102</f>
        <v>31460168.2787789</v>
      </c>
      <c r="I102" s="81" t="n">
        <f aca="false">'High pensions'!M102</f>
        <v>176853.339765741</v>
      </c>
      <c r="J102" s="81" t="n">
        <f aca="false">'High pensions'!W102</f>
        <v>972994.895219969</v>
      </c>
      <c r="K102" s="6"/>
      <c r="L102" s="81" t="n">
        <f aca="false">'High pensions'!N102</f>
        <v>5875854.98028585</v>
      </c>
      <c r="M102" s="8"/>
      <c r="N102" s="81" t="n">
        <f aca="false">'High pensions'!L102</f>
        <v>1478550.13967834</v>
      </c>
      <c r="O102" s="6"/>
      <c r="P102" s="81" t="n">
        <f aca="false">'High pensions'!X102</f>
        <v>38624386.0510349</v>
      </c>
      <c r="Q102" s="8"/>
      <c r="R102" s="81" t="n">
        <f aca="false">'High SIPA income'!G97</f>
        <v>35858367.4921341</v>
      </c>
      <c r="S102" s="8"/>
      <c r="T102" s="81" t="n">
        <f aca="false">'High SIPA income'!J97</f>
        <v>137107576.011845</v>
      </c>
      <c r="U102" s="6"/>
      <c r="V102" s="81" t="n">
        <f aca="false">'High SIPA income'!F97</f>
        <v>124018.508985947</v>
      </c>
      <c r="W102" s="8"/>
      <c r="X102" s="81" t="n">
        <f aca="false">'High SIPA income'!M97</f>
        <v>311498.739044411</v>
      </c>
      <c r="Y102" s="6"/>
      <c r="Z102" s="6" t="n">
        <f aca="false">R102+V102-N102-L102-F102</f>
        <v>-4279723.52588249</v>
      </c>
      <c r="AA102" s="6"/>
      <c r="AB102" s="6" t="n">
        <f aca="false">T102-P102-D102</f>
        <v>-82565290.3442178</v>
      </c>
      <c r="AC102" s="50"/>
      <c r="AD102" s="6"/>
      <c r="AE102" s="6"/>
      <c r="AF102" s="6"/>
      <c r="AG102" s="6" t="n">
        <f aca="false">BF102/100*$AG$57</f>
        <v>8609557878.91637</v>
      </c>
      <c r="AH102" s="61" t="n">
        <f aca="false">(AG102-AG101)/AG101</f>
        <v>0.00875740461768334</v>
      </c>
      <c r="AI102" s="61"/>
      <c r="AJ102" s="61" t="n">
        <f aca="false">AB102/AG102</f>
        <v>-0.00958995705765669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0.00642696896285311</v>
      </c>
      <c r="AV102" s="5"/>
      <c r="AW102" s="5" t="n">
        <f aca="false">workers_and_wage_high!C90</f>
        <v>14712997</v>
      </c>
      <c r="AX102" s="5"/>
      <c r="AY102" s="61" t="n">
        <f aca="false">(AW102-AW101)/AW101</f>
        <v>0.00472115926257426</v>
      </c>
      <c r="AZ102" s="11" t="n">
        <f aca="false">workers_and_wage_high!B90</f>
        <v>8303.98102107223</v>
      </c>
      <c r="BA102" s="61" t="n">
        <f aca="false">(AZ102-AZ101)/AZ101</f>
        <v>0.00401727914048467</v>
      </c>
      <c r="BB102" s="66"/>
      <c r="BC102" s="66"/>
      <c r="BD102" s="66"/>
      <c r="BE102" s="66"/>
      <c r="BF102" s="5" t="n">
        <f aca="false">BF101*(1+AY102)*(1+BA102)*(1-BE102)</f>
        <v>141.175572610248</v>
      </c>
      <c r="BG102" s="5"/>
      <c r="BH102" s="5"/>
      <c r="BI102" s="61" t="n">
        <f aca="false">T109/AG109</f>
        <v>0.0183890141021018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182097261.628142</v>
      </c>
      <c r="E103" s="9"/>
      <c r="F103" s="82" t="n">
        <f aca="false">'High pensions'!I103</f>
        <v>33098332.8271749</v>
      </c>
      <c r="G103" s="82" t="n">
        <f aca="false">'High pensions'!K103</f>
        <v>5934869.89859511</v>
      </c>
      <c r="H103" s="82" t="n">
        <f aca="false">'High pensions'!V103</f>
        <v>32651903.1123569</v>
      </c>
      <c r="I103" s="82" t="n">
        <f aca="false">'High pensions'!M103</f>
        <v>183552.677276136</v>
      </c>
      <c r="J103" s="82" t="n">
        <f aca="false">'High pensions'!W103</f>
        <v>1009852.67357804</v>
      </c>
      <c r="K103" s="9"/>
      <c r="L103" s="82" t="n">
        <f aca="false">'High pensions'!N103</f>
        <v>4865597.96007593</v>
      </c>
      <c r="M103" s="67"/>
      <c r="N103" s="82" t="n">
        <f aca="false">'High pensions'!L103</f>
        <v>1488760.03549816</v>
      </c>
      <c r="O103" s="9"/>
      <c r="P103" s="82" t="n">
        <f aca="false">'High pensions'!X103</f>
        <v>33438329.4050001</v>
      </c>
      <c r="Q103" s="67"/>
      <c r="R103" s="82" t="n">
        <f aca="false">'High SIPA income'!G98</f>
        <v>41407842.0387368</v>
      </c>
      <c r="S103" s="67"/>
      <c r="T103" s="82" t="n">
        <f aca="false">'High SIPA income'!J98</f>
        <v>158326472.923173</v>
      </c>
      <c r="U103" s="9"/>
      <c r="V103" s="82" t="n">
        <f aca="false">'High SIPA income'!F98</f>
        <v>124563.435726205</v>
      </c>
      <c r="W103" s="67"/>
      <c r="X103" s="82" t="n">
        <f aca="false">'High SIPA income'!M98</f>
        <v>312867.437909199</v>
      </c>
      <c r="Y103" s="9"/>
      <c r="Z103" s="9" t="n">
        <f aca="false">R103+V103-N103-L103-F103</f>
        <v>2079714.65171406</v>
      </c>
      <c r="AA103" s="9"/>
      <c r="AB103" s="9" t="n">
        <f aca="false">T103-P103-D103</f>
        <v>-57209118.1099687</v>
      </c>
      <c r="AC103" s="50"/>
      <c r="AD103" s="9"/>
      <c r="AE103" s="9"/>
      <c r="AF103" s="9"/>
      <c r="AG103" s="9" t="n">
        <f aca="false">BF103/100*$AG$57</f>
        <v>8646012981.15484</v>
      </c>
      <c r="AH103" s="40" t="n">
        <f aca="false">(AG103-AG102)/AG102</f>
        <v>0.00423425949986859</v>
      </c>
      <c r="AI103" s="40"/>
      <c r="AJ103" s="40" t="n">
        <f aca="false">AB103/AG103</f>
        <v>-0.00661682075132941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14716711</v>
      </c>
      <c r="AX103" s="7"/>
      <c r="AY103" s="40" t="n">
        <f aca="false">(AW103-AW102)/AW102</f>
        <v>0.000252429875435984</v>
      </c>
      <c r="AZ103" s="12" t="n">
        <f aca="false">workers_and_wage_high!B91</f>
        <v>8337.03771420573</v>
      </c>
      <c r="BA103" s="40" t="n">
        <f aca="false">(AZ103-AZ102)/AZ102</f>
        <v>0.00398082474533779</v>
      </c>
      <c r="BB103" s="39"/>
      <c r="BC103" s="39"/>
      <c r="BD103" s="39"/>
      <c r="BE103" s="39"/>
      <c r="BF103" s="7" t="n">
        <f aca="false">BF102*(1+AY103)*(1+BA103)*(1-BE103)</f>
        <v>141.773346619723</v>
      </c>
      <c r="BG103" s="7"/>
      <c r="BH103" s="7"/>
      <c r="BI103" s="40" t="n">
        <f aca="false">T110/AG110</f>
        <v>0.0160167564171239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183063274.42419</v>
      </c>
      <c r="E104" s="9"/>
      <c r="F104" s="82" t="n">
        <f aca="false">'High pensions'!I104</f>
        <v>33273917.0877675</v>
      </c>
      <c r="G104" s="82" t="n">
        <f aca="false">'High pensions'!K104</f>
        <v>6013936.06485599</v>
      </c>
      <c r="H104" s="82" t="n">
        <f aca="false">'High pensions'!V104</f>
        <v>33086901.8308338</v>
      </c>
      <c r="I104" s="82" t="n">
        <f aca="false">'High pensions'!M104</f>
        <v>185998.022624412</v>
      </c>
      <c r="J104" s="82" t="n">
        <f aca="false">'High pensions'!W104</f>
        <v>1023306.24219073</v>
      </c>
      <c r="K104" s="9"/>
      <c r="L104" s="82" t="n">
        <f aca="false">'High pensions'!N104</f>
        <v>4831674.83519762</v>
      </c>
      <c r="M104" s="67"/>
      <c r="N104" s="82" t="n">
        <f aca="false">'High pensions'!L104</f>
        <v>1495836.90035318</v>
      </c>
      <c r="O104" s="9"/>
      <c r="P104" s="82" t="n">
        <f aca="false">'High pensions'!X104</f>
        <v>33301236.9711625</v>
      </c>
      <c r="Q104" s="67"/>
      <c r="R104" s="82" t="n">
        <f aca="false">'High SIPA income'!G99</f>
        <v>36353369.508128</v>
      </c>
      <c r="S104" s="67"/>
      <c r="T104" s="82" t="n">
        <f aca="false">'High SIPA income'!J99</f>
        <v>139000259.122663</v>
      </c>
      <c r="U104" s="9"/>
      <c r="V104" s="82" t="n">
        <f aca="false">'High SIPA income'!F99</f>
        <v>121547.346769522</v>
      </c>
      <c r="W104" s="67"/>
      <c r="X104" s="82" t="n">
        <f aca="false">'High SIPA income'!M99</f>
        <v>305291.892012588</v>
      </c>
      <c r="Y104" s="9"/>
      <c r="Z104" s="9" t="n">
        <f aca="false">R104+V104-N104-L104-F104</f>
        <v>-3126511.96842084</v>
      </c>
      <c r="AA104" s="9"/>
      <c r="AB104" s="9" t="n">
        <f aca="false">T104-P104-D104</f>
        <v>-77364252.2726893</v>
      </c>
      <c r="AC104" s="50"/>
      <c r="AD104" s="9"/>
      <c r="AE104" s="9"/>
      <c r="AF104" s="9"/>
      <c r="AG104" s="9" t="n">
        <f aca="false">BF104/100*$AG$57</f>
        <v>8701471332.22888</v>
      </c>
      <c r="AH104" s="40" t="n">
        <f aca="false">(AG104-AG103)/AG103</f>
        <v>0.00641432660290058</v>
      </c>
      <c r="AI104" s="40"/>
      <c r="AJ104" s="40" t="n">
        <f aca="false">AB104/AG104</f>
        <v>-0.00889093916636193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14736349</v>
      </c>
      <c r="AX104" s="7"/>
      <c r="AY104" s="40" t="n">
        <f aca="false">(AW104-AW103)/AW103</f>
        <v>0.00133440141618599</v>
      </c>
      <c r="AZ104" s="12" t="n">
        <f aca="false">workers_and_wage_high!B92</f>
        <v>8379.33280344573</v>
      </c>
      <c r="BA104" s="40" t="n">
        <f aca="false">(AZ104-AZ103)/AZ103</f>
        <v>0.00507315556074963</v>
      </c>
      <c r="BB104" s="39"/>
      <c r="BC104" s="39"/>
      <c r="BD104" s="39"/>
      <c r="BE104" s="39"/>
      <c r="BF104" s="7" t="n">
        <f aca="false">BF103*(1+AY104)*(1+BA104)*(1-BE104)</f>
        <v>142.682727168528</v>
      </c>
      <c r="BG104" s="7"/>
      <c r="BH104" s="7"/>
      <c r="BI104" s="40" t="n">
        <f aca="false">T111/AG111</f>
        <v>0.0184106618106368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184165028.768249</v>
      </c>
      <c r="E105" s="9"/>
      <c r="F105" s="82" t="n">
        <f aca="false">'High pensions'!I105</f>
        <v>33474173.9815143</v>
      </c>
      <c r="G105" s="82" t="n">
        <f aca="false">'High pensions'!K105</f>
        <v>6107364.8780558</v>
      </c>
      <c r="H105" s="82" t="n">
        <f aca="false">'High pensions'!V105</f>
        <v>33600919.5951027</v>
      </c>
      <c r="I105" s="82" t="n">
        <f aca="false">'High pensions'!M105</f>
        <v>188887.573548118</v>
      </c>
      <c r="J105" s="82" t="n">
        <f aca="false">'High pensions'!W105</f>
        <v>1039203.69881761</v>
      </c>
      <c r="K105" s="9"/>
      <c r="L105" s="82" t="n">
        <f aca="false">'High pensions'!N105</f>
        <v>4918399.43334595</v>
      </c>
      <c r="M105" s="67"/>
      <c r="N105" s="82" t="n">
        <f aca="false">'High pensions'!L105</f>
        <v>1504661.65514096</v>
      </c>
      <c r="O105" s="9"/>
      <c r="P105" s="82" t="n">
        <f aca="false">'High pensions'!X105</f>
        <v>33799802.5203443</v>
      </c>
      <c r="Q105" s="67"/>
      <c r="R105" s="82" t="n">
        <f aca="false">'High SIPA income'!G100</f>
        <v>42023826.9407861</v>
      </c>
      <c r="S105" s="67"/>
      <c r="T105" s="82" t="n">
        <f aca="false">'High SIPA income'!J100</f>
        <v>160681744.584617</v>
      </c>
      <c r="U105" s="9"/>
      <c r="V105" s="82" t="n">
        <f aca="false">'High SIPA income'!F100</f>
        <v>122793.877010533</v>
      </c>
      <c r="W105" s="67"/>
      <c r="X105" s="82" t="n">
        <f aca="false">'High SIPA income'!M100</f>
        <v>308422.816593366</v>
      </c>
      <c r="Y105" s="9"/>
      <c r="Z105" s="9" t="n">
        <f aca="false">R105+V105-N105-L105-F105</f>
        <v>2249385.7477954</v>
      </c>
      <c r="AA105" s="9"/>
      <c r="AB105" s="9" t="n">
        <f aca="false">T105-P105-D105</f>
        <v>-57283086.7039763</v>
      </c>
      <c r="AC105" s="50"/>
      <c r="AD105" s="9"/>
      <c r="AE105" s="9"/>
      <c r="AF105" s="9"/>
      <c r="AG105" s="9" t="n">
        <f aca="false">BF105/100*$AG$57</f>
        <v>8756307005.03493</v>
      </c>
      <c r="AH105" s="40" t="n">
        <f aca="false">(AG105-AG104)/AG104</f>
        <v>0.00630188513095995</v>
      </c>
      <c r="AI105" s="40" t="n">
        <f aca="false">(AG105-AG101)/AG101</f>
        <v>0.0259515822601602</v>
      </c>
      <c r="AJ105" s="40" t="n">
        <f aca="false">AB105/AG105</f>
        <v>-0.00654192305854948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14769570</v>
      </c>
      <c r="AX105" s="7"/>
      <c r="AY105" s="40" t="n">
        <f aca="false">(AW105-AW104)/AW104</f>
        <v>0.00225435757527187</v>
      </c>
      <c r="AZ105" s="12" t="n">
        <f aca="false">workers_and_wage_high!B93</f>
        <v>8413.17209799595</v>
      </c>
      <c r="BA105" s="40" t="n">
        <f aca="false">(AZ105-AZ104)/AZ104</f>
        <v>0.00403842350506727</v>
      </c>
      <c r="BB105" s="39"/>
      <c r="BC105" s="39"/>
      <c r="BD105" s="39"/>
      <c r="BE105" s="39"/>
      <c r="BF105" s="7" t="n">
        <f aca="false">BF104*(1+AY105)*(1+BA105)*(1-BE105)</f>
        <v>143.581897325316</v>
      </c>
      <c r="BG105" s="7"/>
      <c r="BH105" s="7"/>
      <c r="BI105" s="40" t="n">
        <f aca="false">T112/AG112</f>
        <v>0.0160806980084016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184765739.163308</v>
      </c>
      <c r="E106" s="6"/>
      <c r="F106" s="81" t="n">
        <f aca="false">'High pensions'!I106</f>
        <v>33583360.2065603</v>
      </c>
      <c r="G106" s="81" t="n">
        <f aca="false">'High pensions'!K106</f>
        <v>6231601.70413769</v>
      </c>
      <c r="H106" s="81" t="n">
        <f aca="false">'High pensions'!V106</f>
        <v>34284433.9564155</v>
      </c>
      <c r="I106" s="81" t="n">
        <f aca="false">'High pensions'!M106</f>
        <v>192729.949612506</v>
      </c>
      <c r="J106" s="81" t="n">
        <f aca="false">'High pensions'!W106</f>
        <v>1060343.31823965</v>
      </c>
      <c r="K106" s="6"/>
      <c r="L106" s="81" t="n">
        <f aca="false">'High pensions'!N106</f>
        <v>5954049.67763841</v>
      </c>
      <c r="M106" s="8"/>
      <c r="N106" s="81" t="n">
        <f aca="false">'High pensions'!L106</f>
        <v>1509232.25139536</v>
      </c>
      <c r="O106" s="6"/>
      <c r="P106" s="81" t="n">
        <f aca="false">'High pensions'!X106</f>
        <v>39198942.6332998</v>
      </c>
      <c r="Q106" s="8"/>
      <c r="R106" s="81" t="n">
        <f aca="false">'High SIPA income'!G101</f>
        <v>36831235.7400983</v>
      </c>
      <c r="S106" s="8"/>
      <c r="T106" s="81" t="n">
        <f aca="false">'High SIPA income'!J101</f>
        <v>140827422.078081</v>
      </c>
      <c r="U106" s="6"/>
      <c r="V106" s="81" t="n">
        <f aca="false">'High SIPA income'!F101</f>
        <v>126441.285962099</v>
      </c>
      <c r="W106" s="8"/>
      <c r="X106" s="81" t="n">
        <f aca="false">'High SIPA income'!M101</f>
        <v>317584.056302519</v>
      </c>
      <c r="Y106" s="6"/>
      <c r="Z106" s="6" t="n">
        <f aca="false">R106+V106-N106-L106-F106</f>
        <v>-4088965.10953372</v>
      </c>
      <c r="AA106" s="6"/>
      <c r="AB106" s="6" t="n">
        <f aca="false">T106-P106-D106</f>
        <v>-83137259.7185271</v>
      </c>
      <c r="AC106" s="50"/>
      <c r="AD106" s="6"/>
      <c r="AE106" s="6"/>
      <c r="AF106" s="6"/>
      <c r="AG106" s="6" t="n">
        <f aca="false">BF106/100*$AG$57</f>
        <v>8810824686.4375</v>
      </c>
      <c r="AH106" s="61" t="n">
        <f aca="false">(AG106-AG105)/AG105</f>
        <v>0.00622610438067358</v>
      </c>
      <c r="AI106" s="61"/>
      <c r="AJ106" s="61" t="n">
        <f aca="false">AB106/AG106</f>
        <v>-0.00943580909588409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0.00662877527233388</v>
      </c>
      <c r="AV106" s="5"/>
      <c r="AW106" s="5" t="n">
        <f aca="false">workers_and_wage_high!C94</f>
        <v>14829865</v>
      </c>
      <c r="AX106" s="5"/>
      <c r="AY106" s="61" t="n">
        <f aca="false">(AW106-AW105)/AW105</f>
        <v>0.00408238019116332</v>
      </c>
      <c r="AZ106" s="11" t="n">
        <f aca="false">workers_and_wage_high!B94</f>
        <v>8431.13429003596</v>
      </c>
      <c r="BA106" s="61" t="n">
        <f aca="false">(AZ106-AZ105)/AZ105</f>
        <v>0.00213500827402426</v>
      </c>
      <c r="BB106" s="66"/>
      <c r="BC106" s="66"/>
      <c r="BD106" s="66"/>
      <c r="BE106" s="66"/>
      <c r="BF106" s="5" t="n">
        <f aca="false">BF105*(1+AY106)*(1+BA106)*(1-BE106)</f>
        <v>144.475853205239</v>
      </c>
      <c r="BG106" s="5"/>
      <c r="BH106" s="5"/>
      <c r="BI106" s="61" t="n">
        <f aca="false">T113/AG113</f>
        <v>0.0184632113177558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185636785.537889</v>
      </c>
      <c r="E107" s="9"/>
      <c r="F107" s="82" t="n">
        <f aca="false">'High pensions'!I107</f>
        <v>33741683.1959124</v>
      </c>
      <c r="G107" s="82" t="n">
        <f aca="false">'High pensions'!K107</f>
        <v>6298992.36048818</v>
      </c>
      <c r="H107" s="82" t="n">
        <f aca="false">'High pensions'!V107</f>
        <v>34655197.4641977</v>
      </c>
      <c r="I107" s="82" t="n">
        <f aca="false">'High pensions'!M107</f>
        <v>194814.19671613</v>
      </c>
      <c r="J107" s="82" t="n">
        <f aca="false">'High pensions'!W107</f>
        <v>1071810.23085148</v>
      </c>
      <c r="K107" s="9"/>
      <c r="L107" s="82" t="n">
        <f aca="false">'High pensions'!N107</f>
        <v>4928949.57670925</v>
      </c>
      <c r="M107" s="67"/>
      <c r="N107" s="82" t="n">
        <f aca="false">'High pensions'!L107</f>
        <v>1515343.77234485</v>
      </c>
      <c r="O107" s="9"/>
      <c r="P107" s="82" t="n">
        <f aca="false">'High pensions'!X107</f>
        <v>33913317.1215314</v>
      </c>
      <c r="Q107" s="67"/>
      <c r="R107" s="82" t="n">
        <f aca="false">'High SIPA income'!G102</f>
        <v>42675546.7444077</v>
      </c>
      <c r="S107" s="67"/>
      <c r="T107" s="82" t="n">
        <f aca="false">'High SIPA income'!J102</f>
        <v>163173651.739428</v>
      </c>
      <c r="U107" s="9"/>
      <c r="V107" s="82" t="n">
        <f aca="false">'High SIPA income'!F102</f>
        <v>126654.630308068</v>
      </c>
      <c r="W107" s="67"/>
      <c r="X107" s="82" t="n">
        <f aca="false">'High SIPA income'!M102</f>
        <v>318119.915790712</v>
      </c>
      <c r="Y107" s="9"/>
      <c r="Z107" s="9" t="n">
        <f aca="false">R107+V107-N107-L107-F107</f>
        <v>2616224.82974927</v>
      </c>
      <c r="AA107" s="9"/>
      <c r="AB107" s="9" t="n">
        <f aca="false">T107-P107-D107</f>
        <v>-56376450.9199928</v>
      </c>
      <c r="AC107" s="50"/>
      <c r="AD107" s="9"/>
      <c r="AE107" s="9"/>
      <c r="AF107" s="9"/>
      <c r="AG107" s="9" t="n">
        <f aca="false">BF107/100*$AG$57</f>
        <v>8879284854.65826</v>
      </c>
      <c r="AH107" s="40" t="n">
        <f aca="false">(AG107-AG106)/AG106</f>
        <v>0.0077700068560144</v>
      </c>
      <c r="AI107" s="40"/>
      <c r="AJ107" s="40" t="n">
        <f aca="false">AB107/AG107</f>
        <v>-0.00634921075771282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14900100</v>
      </c>
      <c r="AX107" s="7"/>
      <c r="AY107" s="40" t="n">
        <f aca="false">(AW107-AW106)/AW106</f>
        <v>0.0047360512047817</v>
      </c>
      <c r="AZ107" s="12" t="n">
        <f aca="false">workers_and_wage_high!B95</f>
        <v>8456.59340190408</v>
      </c>
      <c r="BA107" s="40" t="n">
        <f aca="false">(AZ107-AZ106)/AZ106</f>
        <v>0.00301965441331044</v>
      </c>
      <c r="BB107" s="39"/>
      <c r="BC107" s="39"/>
      <c r="BD107" s="39"/>
      <c r="BE107" s="39"/>
      <c r="BF107" s="7" t="n">
        <f aca="false">BF106*(1+AY107)*(1+BA107)*(1-BE107)</f>
        <v>145.598431575172</v>
      </c>
      <c r="BG107" s="7"/>
      <c r="BH107" s="7"/>
      <c r="BI107" s="40" t="n">
        <f aca="false">T114/AG114</f>
        <v>0.0161523586119323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186819254.071808</v>
      </c>
      <c r="E108" s="9"/>
      <c r="F108" s="82" t="n">
        <f aca="false">'High pensions'!I108</f>
        <v>33956610.8490983</v>
      </c>
      <c r="G108" s="82" t="n">
        <f aca="false">'High pensions'!K108</f>
        <v>6368284.8572134</v>
      </c>
      <c r="H108" s="82" t="n">
        <f aca="false">'High pensions'!V108</f>
        <v>35036424.3365881</v>
      </c>
      <c r="I108" s="82" t="n">
        <f aca="false">'High pensions'!M108</f>
        <v>196957.263625157</v>
      </c>
      <c r="J108" s="82" t="n">
        <f aca="false">'High pensions'!W108</f>
        <v>1083600.75267798</v>
      </c>
      <c r="K108" s="9"/>
      <c r="L108" s="82" t="n">
        <f aca="false">'High pensions'!N108</f>
        <v>4908393.43996785</v>
      </c>
      <c r="M108" s="67"/>
      <c r="N108" s="82" t="n">
        <f aca="false">'High pensions'!L108</f>
        <v>1525355.81483177</v>
      </c>
      <c r="O108" s="9"/>
      <c r="P108" s="82" t="n">
        <f aca="false">'High pensions'!X108</f>
        <v>33861734.5339934</v>
      </c>
      <c r="Q108" s="67"/>
      <c r="R108" s="82" t="n">
        <f aca="false">'High SIPA income'!G103</f>
        <v>37468947.4705398</v>
      </c>
      <c r="S108" s="67"/>
      <c r="T108" s="82" t="n">
        <f aca="false">'High SIPA income'!J103</f>
        <v>143265768.150983</v>
      </c>
      <c r="U108" s="9"/>
      <c r="V108" s="82" t="n">
        <f aca="false">'High SIPA income'!F103</f>
        <v>126834.936314933</v>
      </c>
      <c r="W108" s="67"/>
      <c r="X108" s="82" t="n">
        <f aca="false">'High SIPA income'!M103</f>
        <v>318572.792496292</v>
      </c>
      <c r="Y108" s="9"/>
      <c r="Z108" s="9" t="n">
        <f aca="false">R108+V108-N108-L108-F108</f>
        <v>-2794577.69704326</v>
      </c>
      <c r="AA108" s="9"/>
      <c r="AB108" s="9" t="n">
        <f aca="false">T108-P108-D108</f>
        <v>-77415220.4548184</v>
      </c>
      <c r="AC108" s="50"/>
      <c r="AD108" s="9"/>
      <c r="AE108" s="9"/>
      <c r="AF108" s="9"/>
      <c r="AG108" s="9" t="n">
        <f aca="false">BF108/100*$AG$57</f>
        <v>8925209927.03214</v>
      </c>
      <c r="AH108" s="40" t="n">
        <f aca="false">(AG108-AG107)/AG107</f>
        <v>0.0051721589210851</v>
      </c>
      <c r="AI108" s="40"/>
      <c r="AJ108" s="40" t="n">
        <f aca="false">AB108/AG108</f>
        <v>-0.00867377026285375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14905402</v>
      </c>
      <c r="AX108" s="7"/>
      <c r="AY108" s="40" t="n">
        <f aca="false">(AW108-AW107)/AW107</f>
        <v>0.000355836538009812</v>
      </c>
      <c r="AZ108" s="12" t="n">
        <f aca="false">workers_and_wage_high!B96</f>
        <v>8497.30859403722</v>
      </c>
      <c r="BA108" s="40" t="n">
        <f aca="false">(AZ108-AZ107)/AZ107</f>
        <v>0.00481460916921663</v>
      </c>
      <c r="BB108" s="39"/>
      <c r="BC108" s="39"/>
      <c r="BD108" s="39"/>
      <c r="BE108" s="39"/>
      <c r="BF108" s="7" t="n">
        <f aca="false">BF107*(1+AY108)*(1+BA108)*(1-BE108)</f>
        <v>146.351489801939</v>
      </c>
      <c r="BG108" s="7"/>
      <c r="BH108" s="7"/>
      <c r="BI108" s="40" t="n">
        <f aca="false">T115/AG115</f>
        <v>0.0185640828855511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187453562.06048</v>
      </c>
      <c r="E109" s="9"/>
      <c r="F109" s="82" t="n">
        <f aca="false">'High pensions'!I109</f>
        <v>34071903.8344858</v>
      </c>
      <c r="G109" s="82" t="n">
        <f aca="false">'High pensions'!K109</f>
        <v>6507623.94047647</v>
      </c>
      <c r="H109" s="82" t="n">
        <f aca="false">'High pensions'!V109</f>
        <v>35803026.8610254</v>
      </c>
      <c r="I109" s="82" t="n">
        <f aca="false">'High pensions'!M109</f>
        <v>201266.719808551</v>
      </c>
      <c r="J109" s="82" t="n">
        <f aca="false">'High pensions'!W109</f>
        <v>1107310.10910388</v>
      </c>
      <c r="K109" s="9"/>
      <c r="L109" s="82" t="n">
        <f aca="false">'High pensions'!N109</f>
        <v>4897723.19106048</v>
      </c>
      <c r="M109" s="67"/>
      <c r="N109" s="82" t="n">
        <f aca="false">'High pensions'!L109</f>
        <v>1531247.67961304</v>
      </c>
      <c r="O109" s="9"/>
      <c r="P109" s="82" t="n">
        <f aca="false">'High pensions'!X109</f>
        <v>33838781.8633343</v>
      </c>
      <c r="Q109" s="67"/>
      <c r="R109" s="82" t="n">
        <f aca="false">'High SIPA income'!G104</f>
        <v>43239928.8925726</v>
      </c>
      <c r="S109" s="67"/>
      <c r="T109" s="82" t="n">
        <f aca="false">'High SIPA income'!J104</f>
        <v>165331615.798896</v>
      </c>
      <c r="U109" s="9"/>
      <c r="V109" s="82" t="n">
        <f aca="false">'High SIPA income'!F104</f>
        <v>130243.772639246</v>
      </c>
      <c r="W109" s="67"/>
      <c r="X109" s="82" t="n">
        <f aca="false">'High SIPA income'!M104</f>
        <v>327134.806548183</v>
      </c>
      <c r="Y109" s="9"/>
      <c r="Z109" s="9" t="n">
        <f aca="false">R109+V109-N109-L109-F109</f>
        <v>2869297.96005252</v>
      </c>
      <c r="AA109" s="9"/>
      <c r="AB109" s="9" t="n">
        <f aca="false">T109-P109-D109</f>
        <v>-55960728.1249178</v>
      </c>
      <c r="AC109" s="50"/>
      <c r="AD109" s="9"/>
      <c r="AE109" s="9"/>
      <c r="AF109" s="9"/>
      <c r="AG109" s="9" t="n">
        <f aca="false">BF109/100*$AG$57</f>
        <v>8990781935.39475</v>
      </c>
      <c r="AH109" s="40" t="n">
        <f aca="false">(AG109-AG108)/AG108</f>
        <v>0.00734683093156245</v>
      </c>
      <c r="AI109" s="40" t="n">
        <f aca="false">(AG109-AG105)/AG105</f>
        <v>0.0267778334205266</v>
      </c>
      <c r="AJ109" s="40" t="n">
        <f aca="false">AB109/AG109</f>
        <v>-0.00622423372372236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14999289</v>
      </c>
      <c r="AX109" s="7"/>
      <c r="AY109" s="40" t="n">
        <f aca="false">(AW109-AW108)/AW108</f>
        <v>0.00629885728677428</v>
      </c>
      <c r="AZ109" s="12" t="n">
        <f aca="false">workers_and_wage_high!B97</f>
        <v>8506.15780954979</v>
      </c>
      <c r="BA109" s="40" t="n">
        <f aca="false">(AZ109-AZ108)/AZ108</f>
        <v>0.0010414139270848</v>
      </c>
      <c r="BB109" s="39"/>
      <c r="BC109" s="39"/>
      <c r="BD109" s="39"/>
      <c r="BE109" s="39"/>
      <c r="BF109" s="7" t="n">
        <f aca="false">BF108*(1+AY109)*(1+BA109)*(1-BE109)</f>
        <v>147.426709454096</v>
      </c>
      <c r="BG109" s="7"/>
      <c r="BH109" s="7"/>
      <c r="BI109" s="40" t="n">
        <f aca="false">T116/AG116</f>
        <v>0.0161829510068189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188172589.3757</v>
      </c>
      <c r="E110" s="6"/>
      <c r="F110" s="81" t="n">
        <f aca="false">'High pensions'!I110</f>
        <v>34202595.5603152</v>
      </c>
      <c r="G110" s="81" t="n">
        <f aca="false">'High pensions'!K110</f>
        <v>6723911.26757136</v>
      </c>
      <c r="H110" s="81" t="n">
        <f aca="false">'High pensions'!V110</f>
        <v>36992975.9196231</v>
      </c>
      <c r="I110" s="81" t="n">
        <f aca="false">'High pensions'!M110</f>
        <v>207956.01858468</v>
      </c>
      <c r="J110" s="81" t="n">
        <f aca="false">'High pensions'!W110</f>
        <v>1144112.65730792</v>
      </c>
      <c r="K110" s="6"/>
      <c r="L110" s="81" t="n">
        <f aca="false">'High pensions'!N110</f>
        <v>5958605.49857409</v>
      </c>
      <c r="M110" s="8"/>
      <c r="N110" s="81" t="n">
        <f aca="false">'High pensions'!L110</f>
        <v>1537259.16493891</v>
      </c>
      <c r="O110" s="6"/>
      <c r="P110" s="81" t="n">
        <f aca="false">'High pensions'!X110</f>
        <v>39376778.6188327</v>
      </c>
      <c r="Q110" s="8"/>
      <c r="R110" s="81" t="n">
        <f aca="false">'High SIPA income'!G105</f>
        <v>37956642.6221987</v>
      </c>
      <c r="S110" s="8"/>
      <c r="T110" s="81" t="n">
        <f aca="false">'High SIPA income'!J105</f>
        <v>145130512.832719</v>
      </c>
      <c r="U110" s="6"/>
      <c r="V110" s="81" t="n">
        <f aca="false">'High SIPA income'!F105</f>
        <v>133552.172437788</v>
      </c>
      <c r="W110" s="8"/>
      <c r="X110" s="81" t="n">
        <f aca="false">'High SIPA income'!M105</f>
        <v>335444.553003991</v>
      </c>
      <c r="Y110" s="6"/>
      <c r="Z110" s="6" t="n">
        <f aca="false">R110+V110-N110-L110-F110</f>
        <v>-3608265.42919168</v>
      </c>
      <c r="AA110" s="6"/>
      <c r="AB110" s="6" t="n">
        <f aca="false">T110-P110-D110</f>
        <v>-82418855.1618136</v>
      </c>
      <c r="AC110" s="50"/>
      <c r="AD110" s="6"/>
      <c r="AE110" s="6"/>
      <c r="AF110" s="6"/>
      <c r="AG110" s="6" t="n">
        <f aca="false">BF110/100*$AG$57</f>
        <v>9061167508.14523</v>
      </c>
      <c r="AH110" s="61" t="n">
        <f aca="false">(AG110-AG109)/AG109</f>
        <v>0.00782863751520744</v>
      </c>
      <c r="AI110" s="61"/>
      <c r="AJ110" s="61" t="n">
        <f aca="false">AB110/AG110</f>
        <v>-0.00909583175542512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0.00499508783309318</v>
      </c>
      <c r="AV110" s="5"/>
      <c r="AW110" s="5" t="n">
        <f aca="false">workers_and_wage_high!C98</f>
        <v>15096209</v>
      </c>
      <c r="AX110" s="5"/>
      <c r="AY110" s="61" t="n">
        <f aca="false">(AW110-AW109)/AW109</f>
        <v>0.00646163961505109</v>
      </c>
      <c r="AZ110" s="11" t="n">
        <f aca="false">workers_and_wage_high!B98</f>
        <v>8517.7110564957</v>
      </c>
      <c r="BA110" s="61" t="n">
        <f aca="false">(AZ110-AZ109)/AZ109</f>
        <v>0.00135822156190591</v>
      </c>
      <c r="BB110" s="66"/>
      <c r="BC110" s="66"/>
      <c r="BD110" s="66"/>
      <c r="BE110" s="66"/>
      <c r="BF110" s="5" t="n">
        <f aca="false">BF109*(1+AY110)*(1+BA110)*(1-BE110)</f>
        <v>148.580859722472</v>
      </c>
      <c r="BG110" s="5"/>
      <c r="BH110" s="5"/>
      <c r="BI110" s="61" t="n">
        <f aca="false">T117/AG117</f>
        <v>0.0185950648976117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189301763.871715</v>
      </c>
      <c r="E111" s="9"/>
      <c r="F111" s="82" t="n">
        <f aca="false">'High pensions'!I111</f>
        <v>34407836.3912586</v>
      </c>
      <c r="G111" s="82" t="n">
        <f aca="false">'High pensions'!K111</f>
        <v>6883202.0855226</v>
      </c>
      <c r="H111" s="82" t="n">
        <f aca="false">'High pensions'!V111</f>
        <v>37869347.0016014</v>
      </c>
      <c r="I111" s="82" t="n">
        <f aca="false">'High pensions'!M111</f>
        <v>212882.538727502</v>
      </c>
      <c r="J111" s="82" t="n">
        <f aca="false">'High pensions'!W111</f>
        <v>1171216.9175753</v>
      </c>
      <c r="K111" s="9"/>
      <c r="L111" s="82" t="n">
        <f aca="false">'High pensions'!N111</f>
        <v>4899016.02089327</v>
      </c>
      <c r="M111" s="67"/>
      <c r="N111" s="82" t="n">
        <f aca="false">'High pensions'!L111</f>
        <v>1548749.67881636</v>
      </c>
      <c r="O111" s="9"/>
      <c r="P111" s="82" t="n">
        <f aca="false">'High pensions'!X111</f>
        <v>33941781.1991745</v>
      </c>
      <c r="Q111" s="67"/>
      <c r="R111" s="82" t="n">
        <f aca="false">'High SIPA income'!G106</f>
        <v>43832895.4591412</v>
      </c>
      <c r="S111" s="67"/>
      <c r="T111" s="82" t="n">
        <f aca="false">'High SIPA income'!J106</f>
        <v>167598874.859592</v>
      </c>
      <c r="U111" s="9"/>
      <c r="V111" s="82" t="n">
        <f aca="false">'High SIPA income'!F106</f>
        <v>132254.917381234</v>
      </c>
      <c r="W111" s="67"/>
      <c r="X111" s="82" t="n">
        <f aca="false">'High SIPA income'!M106</f>
        <v>332186.222310939</v>
      </c>
      <c r="Y111" s="9"/>
      <c r="Z111" s="9" t="n">
        <f aca="false">R111+V111-N111-L111-F111</f>
        <v>3109548.28555424</v>
      </c>
      <c r="AA111" s="9"/>
      <c r="AB111" s="9" t="n">
        <f aca="false">T111-P111-D111</f>
        <v>-55644670.2112982</v>
      </c>
      <c r="AC111" s="50"/>
      <c r="AD111" s="9"/>
      <c r="AE111" s="9"/>
      <c r="AF111" s="9"/>
      <c r="AG111" s="9" t="n">
        <f aca="false">BF111/100*$AG$57</f>
        <v>9103359595.83815</v>
      </c>
      <c r="AH111" s="40" t="n">
        <f aca="false">(AG111-AG110)/AG110</f>
        <v>0.00465636328375936</v>
      </c>
      <c r="AI111" s="40"/>
      <c r="AJ111" s="40" t="n">
        <f aca="false">AB111/AG111</f>
        <v>-0.00611254225711766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15095875</v>
      </c>
      <c r="AX111" s="7"/>
      <c r="AY111" s="40" t="n">
        <f aca="false">(AW111-AW110)/AW110</f>
        <v>-2.21247599314503E-005</v>
      </c>
      <c r="AZ111" s="12" t="n">
        <f aca="false">workers_and_wage_high!B99</f>
        <v>8557.56194752452</v>
      </c>
      <c r="BA111" s="40" t="n">
        <f aca="false">(AZ111-AZ110)/AZ110</f>
        <v>0.00467859155640564</v>
      </c>
      <c r="BB111" s="39"/>
      <c r="BC111" s="39"/>
      <c r="BD111" s="39"/>
      <c r="BE111" s="39"/>
      <c r="BF111" s="7" t="n">
        <f aca="false">BF110*(1+AY111)*(1+BA111)*(1-BE111)</f>
        <v>149.272706182353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189970934.692933</v>
      </c>
      <c r="E112" s="9"/>
      <c r="F112" s="82" t="n">
        <f aca="false">'High pensions'!I112</f>
        <v>34529466.1091405</v>
      </c>
      <c r="G112" s="82" t="n">
        <f aca="false">'High pensions'!K112</f>
        <v>6983480.65306539</v>
      </c>
      <c r="H112" s="82" t="n">
        <f aca="false">'High pensions'!V112</f>
        <v>38421050.0932611</v>
      </c>
      <c r="I112" s="82" t="n">
        <f aca="false">'High pensions'!M112</f>
        <v>215983.937723672</v>
      </c>
      <c r="J112" s="82" t="n">
        <f aca="false">'High pensions'!W112</f>
        <v>1188279.89979158</v>
      </c>
      <c r="K112" s="9"/>
      <c r="L112" s="82" t="n">
        <f aca="false">'High pensions'!N112</f>
        <v>4989542.54683599</v>
      </c>
      <c r="M112" s="67"/>
      <c r="N112" s="82" t="n">
        <f aca="false">'High pensions'!L112</f>
        <v>1553097.3477258</v>
      </c>
      <c r="O112" s="9"/>
      <c r="P112" s="82" t="n">
        <f aca="false">'High pensions'!X112</f>
        <v>34435443.3642064</v>
      </c>
      <c r="Q112" s="67"/>
      <c r="R112" s="82" t="n">
        <f aca="false">'High SIPA income'!G107</f>
        <v>38317149.9550803</v>
      </c>
      <c r="S112" s="67"/>
      <c r="T112" s="82" t="n">
        <f aca="false">'High SIPA income'!J107</f>
        <v>146508943.865775</v>
      </c>
      <c r="U112" s="9"/>
      <c r="V112" s="82" t="n">
        <f aca="false">'High SIPA income'!F107</f>
        <v>130994.806688441</v>
      </c>
      <c r="W112" s="67"/>
      <c r="X112" s="82" t="n">
        <f aca="false">'High SIPA income'!M107</f>
        <v>329021.187550636</v>
      </c>
      <c r="Y112" s="9"/>
      <c r="Z112" s="9" t="n">
        <f aca="false">R112+V112-N112-L112-F112</f>
        <v>-2623961.24193354</v>
      </c>
      <c r="AA112" s="9"/>
      <c r="AB112" s="9" t="n">
        <f aca="false">T112-P112-D112</f>
        <v>-77897434.1913642</v>
      </c>
      <c r="AC112" s="50"/>
      <c r="AD112" s="9"/>
      <c r="AE112" s="9"/>
      <c r="AF112" s="9"/>
      <c r="AG112" s="9" t="n">
        <f aca="false">BF112/100*$AG$57</f>
        <v>9110857239.48234</v>
      </c>
      <c r="AH112" s="40" t="n">
        <f aca="false">(AG112-AG111)/AG111</f>
        <v>0.00082361281736224</v>
      </c>
      <c r="AI112" s="40"/>
      <c r="AJ112" s="40" t="n">
        <f aca="false">AB112/AG112</f>
        <v>-0.00854995662250002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15102286</v>
      </c>
      <c r="AX112" s="7"/>
      <c r="AY112" s="40" t="n">
        <f aca="false">(AW112-AW111)/AW111</f>
        <v>0.000424685551516557</v>
      </c>
      <c r="AZ112" s="12" t="n">
        <f aca="false">workers_and_wage_high!B100</f>
        <v>8560.97434311944</v>
      </c>
      <c r="BA112" s="40" t="n">
        <f aca="false">(AZ112-AZ111)/AZ111</f>
        <v>0.000398757919118826</v>
      </c>
      <c r="BB112" s="39"/>
      <c r="BC112" s="39"/>
      <c r="BD112" s="39"/>
      <c r="BE112" s="39"/>
      <c r="BF112" s="7" t="n">
        <f aca="false">BF111*(1+AY112)*(1+BA112)*(1-BE112)</f>
        <v>149.395649096448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191209076.956329</v>
      </c>
      <c r="E113" s="9"/>
      <c r="F113" s="82" t="n">
        <f aca="false">'High pensions'!I113</f>
        <v>34754513.1216812</v>
      </c>
      <c r="G113" s="82" t="n">
        <f aca="false">'High pensions'!K113</f>
        <v>7140253.51648763</v>
      </c>
      <c r="H113" s="82" t="n">
        <f aca="false">'High pensions'!V113</f>
        <v>39283568.1323375</v>
      </c>
      <c r="I113" s="82" t="n">
        <f aca="false">'High pensions'!M113</f>
        <v>220832.582984153</v>
      </c>
      <c r="J113" s="82" t="n">
        <f aca="false">'High pensions'!W113</f>
        <v>1214955.71543312</v>
      </c>
      <c r="K113" s="9"/>
      <c r="L113" s="82" t="n">
        <f aca="false">'High pensions'!N113</f>
        <v>4994797.95649846</v>
      </c>
      <c r="M113" s="67"/>
      <c r="N113" s="82" t="n">
        <f aca="false">'High pensions'!L113</f>
        <v>1562921.01879286</v>
      </c>
      <c r="O113" s="9"/>
      <c r="P113" s="82" t="n">
        <f aca="false">'High pensions'!X113</f>
        <v>34516760.6496875</v>
      </c>
      <c r="Q113" s="67"/>
      <c r="R113" s="82" t="n">
        <f aca="false">'High SIPA income'!G108</f>
        <v>44287729.8075039</v>
      </c>
      <c r="S113" s="67"/>
      <c r="T113" s="82" t="n">
        <f aca="false">'High SIPA income'!J108</f>
        <v>169337973.411823</v>
      </c>
      <c r="U113" s="9"/>
      <c r="V113" s="82" t="n">
        <f aca="false">'High SIPA income'!F108</f>
        <v>131676.004172209</v>
      </c>
      <c r="W113" s="67"/>
      <c r="X113" s="82" t="n">
        <f aca="false">'High SIPA income'!M108</f>
        <v>330732.159235178</v>
      </c>
      <c r="Y113" s="9"/>
      <c r="Z113" s="9" t="n">
        <f aca="false">R113+V113-N113-L113-F113</f>
        <v>3107173.71470356</v>
      </c>
      <c r="AA113" s="9"/>
      <c r="AB113" s="9" t="n">
        <f aca="false">T113-P113-D113</f>
        <v>-56387864.1941937</v>
      </c>
      <c r="AC113" s="50"/>
      <c r="AD113" s="9"/>
      <c r="AE113" s="9"/>
      <c r="AF113" s="9"/>
      <c r="AG113" s="9" t="n">
        <f aca="false">BF113/100*$AG$57</f>
        <v>9171642489.35248</v>
      </c>
      <c r="AH113" s="40" t="n">
        <f aca="false">(AG113-AG112)/AG112</f>
        <v>0.00667173771604368</v>
      </c>
      <c r="AI113" s="40" t="n">
        <f aca="false">(AG113-AG109)/AG109</f>
        <v>0.0201162207311165</v>
      </c>
      <c r="AJ113" s="40" t="n">
        <f aca="false">AB113/AG113</f>
        <v>-0.00614806609172298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15143219</v>
      </c>
      <c r="AX113" s="7"/>
      <c r="AY113" s="40" t="n">
        <f aca="false">(AW113-AW112)/AW112</f>
        <v>0.00271038437492178</v>
      </c>
      <c r="AZ113" s="12" t="n">
        <f aca="false">workers_and_wage_high!B101</f>
        <v>8594.79571850942</v>
      </c>
      <c r="BA113" s="40" t="n">
        <f aca="false">(AZ113-AZ112)/AZ112</f>
        <v>0.00395064557308956</v>
      </c>
      <c r="BB113" s="39"/>
      <c r="BC113" s="39"/>
      <c r="BD113" s="39"/>
      <c r="BE113" s="39"/>
      <c r="BF113" s="7" t="n">
        <f aca="false">BF112*(1+AY113)*(1+BA113)*(1-BE113)</f>
        <v>150.392377683137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191448304.70476</v>
      </c>
      <c r="E114" s="6"/>
      <c r="F114" s="81" t="n">
        <f aca="false">'High pensions'!I114</f>
        <v>34797995.5967512</v>
      </c>
      <c r="G114" s="81" t="n">
        <f aca="false">'High pensions'!K114</f>
        <v>7272649.76288737</v>
      </c>
      <c r="H114" s="81" t="n">
        <f aca="false">'High pensions'!V114</f>
        <v>40011973.2168209</v>
      </c>
      <c r="I114" s="81" t="n">
        <f aca="false">'High pensions'!M114</f>
        <v>224927.312254249</v>
      </c>
      <c r="J114" s="81" t="n">
        <f aca="false">'High pensions'!W114</f>
        <v>1237483.70773673</v>
      </c>
      <c r="K114" s="6"/>
      <c r="L114" s="81" t="n">
        <f aca="false">'High pensions'!N114</f>
        <v>6064720.80068233</v>
      </c>
      <c r="M114" s="8"/>
      <c r="N114" s="81" t="n">
        <f aca="false">'High pensions'!L114</f>
        <v>1565748.76691189</v>
      </c>
      <c r="O114" s="6"/>
      <c r="P114" s="81" t="n">
        <f aca="false">'High pensions'!X114</f>
        <v>40084152.8101871</v>
      </c>
      <c r="Q114" s="8"/>
      <c r="R114" s="81" t="n">
        <f aca="false">'High SIPA income'!G109</f>
        <v>38991290.8752554</v>
      </c>
      <c r="S114" s="8"/>
      <c r="T114" s="81" t="n">
        <f aca="false">'High SIPA income'!J109</f>
        <v>149086580.103005</v>
      </c>
      <c r="U114" s="6"/>
      <c r="V114" s="81" t="n">
        <f aca="false">'High SIPA income'!F109</f>
        <v>129204.019257908</v>
      </c>
      <c r="W114" s="8"/>
      <c r="X114" s="81" t="n">
        <f aca="false">'High SIPA income'!M109</f>
        <v>324523.24582348</v>
      </c>
      <c r="Y114" s="6"/>
      <c r="Z114" s="6" t="n">
        <f aca="false">R114+V114-N114-L114-F114</f>
        <v>-3307970.2698321</v>
      </c>
      <c r="AA114" s="6"/>
      <c r="AB114" s="6" t="n">
        <f aca="false">T114-P114-D114</f>
        <v>-82445877.4119424</v>
      </c>
      <c r="AC114" s="50"/>
      <c r="AD114" s="6"/>
      <c r="AE114" s="6"/>
      <c r="AF114" s="6"/>
      <c r="AG114" s="6" t="n">
        <f aca="false">BF114/100*$AG$57</f>
        <v>9230019199.35516</v>
      </c>
      <c r="AH114" s="61" t="n">
        <f aca="false">(AG114-AG113)/AG113</f>
        <v>0.00636491338061358</v>
      </c>
      <c r="AI114" s="61"/>
      <c r="AJ114" s="61" t="n">
        <f aca="false">AB114/AG114</f>
        <v>-0.00893236250447912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0.00637513618974672</v>
      </c>
      <c r="AV114" s="5"/>
      <c r="AW114" s="5" t="n">
        <f aca="false">workers_and_wage_high!C102</f>
        <v>15149653</v>
      </c>
      <c r="AX114" s="5"/>
      <c r="AY114" s="61" t="n">
        <f aca="false">(AW114-AW113)/AW113</f>
        <v>0.000424876639504454</v>
      </c>
      <c r="AZ114" s="11" t="n">
        <f aca="false">workers_and_wage_high!B102</f>
        <v>8645.82743867392</v>
      </c>
      <c r="BA114" s="61" t="n">
        <f aca="false">(AZ114-AZ113)/AZ113</f>
        <v>0.00593751403010094</v>
      </c>
      <c r="BB114" s="66"/>
      <c r="BC114" s="66"/>
      <c r="BD114" s="66"/>
      <c r="BE114" s="66"/>
      <c r="BF114" s="5" t="n">
        <f aca="false">BF113*(1+AY114)*(1+BA114)*(1-BE114)</f>
        <v>151.349612140195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192337075.808992</v>
      </c>
      <c r="E115" s="9"/>
      <c r="F115" s="82" t="n">
        <f aca="false">'High pensions'!I115</f>
        <v>34959540.265529</v>
      </c>
      <c r="G115" s="82" t="n">
        <f aca="false">'High pensions'!K115</f>
        <v>7414049.17177611</v>
      </c>
      <c r="H115" s="82" t="n">
        <f aca="false">'High pensions'!V115</f>
        <v>40789911.0449563</v>
      </c>
      <c r="I115" s="82" t="n">
        <f aca="false">'High pensions'!M115</f>
        <v>229300.489848748</v>
      </c>
      <c r="J115" s="82" t="n">
        <f aca="false">'High pensions'!W115</f>
        <v>1261543.64056567</v>
      </c>
      <c r="K115" s="9"/>
      <c r="L115" s="82" t="n">
        <f aca="false">'High pensions'!N115</f>
        <v>4878302.00793833</v>
      </c>
      <c r="M115" s="67"/>
      <c r="N115" s="82" t="n">
        <f aca="false">'High pensions'!L115</f>
        <v>1573279.23050118</v>
      </c>
      <c r="O115" s="9"/>
      <c r="P115" s="82" t="n">
        <f aca="false">'High pensions'!X115</f>
        <v>33969250.4434631</v>
      </c>
      <c r="Q115" s="67"/>
      <c r="R115" s="82" t="n">
        <f aca="false">'High SIPA income'!G110</f>
        <v>45212837.4493552</v>
      </c>
      <c r="S115" s="67"/>
      <c r="T115" s="82" t="n">
        <f aca="false">'High SIPA income'!J110</f>
        <v>172875202.661093</v>
      </c>
      <c r="U115" s="9"/>
      <c r="V115" s="82" t="n">
        <f aca="false">'High SIPA income'!F110</f>
        <v>128313.008860723</v>
      </c>
      <c r="W115" s="67"/>
      <c r="X115" s="82" t="n">
        <f aca="false">'High SIPA income'!M110</f>
        <v>322285.284591177</v>
      </c>
      <c r="Y115" s="9"/>
      <c r="Z115" s="9" t="n">
        <f aca="false">R115+V115-N115-L115-F115</f>
        <v>3930028.95424737</v>
      </c>
      <c r="AA115" s="9"/>
      <c r="AB115" s="9" t="n">
        <f aca="false">T115-P115-D115</f>
        <v>-53431123.5913623</v>
      </c>
      <c r="AC115" s="50"/>
      <c r="AD115" s="9"/>
      <c r="AE115" s="9"/>
      <c r="AF115" s="9"/>
      <c r="AG115" s="9" t="n">
        <f aca="false">BF115/100*$AG$57</f>
        <v>9312348136.28452</v>
      </c>
      <c r="AH115" s="40" t="n">
        <f aca="false">(AG115-AG114)/AG114</f>
        <v>0.00891969292275204</v>
      </c>
      <c r="AI115" s="40"/>
      <c r="AJ115" s="40" t="n">
        <f aca="false">AB115/AG115</f>
        <v>-0.00573766388556436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15212440</v>
      </c>
      <c r="AX115" s="7"/>
      <c r="AY115" s="40" t="n">
        <f aca="false">(AW115-AW114)/AW114</f>
        <v>0.00414445136136121</v>
      </c>
      <c r="AZ115" s="12" t="n">
        <f aca="false">workers_and_wage_high!B103</f>
        <v>8686.94295194673</v>
      </c>
      <c r="BA115" s="40" t="n">
        <f aca="false">(AZ115-AZ114)/AZ114</f>
        <v>0.00475553248829554</v>
      </c>
      <c r="BB115" s="39"/>
      <c r="BC115" s="39"/>
      <c r="BD115" s="39"/>
      <c r="BE115" s="39"/>
      <c r="BF115" s="7" t="n">
        <f aca="false">BF114*(1+AY115)*(1+BA115)*(1-BE115)</f>
        <v>152.699604204463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193455295.731299</v>
      </c>
      <c r="E116" s="9"/>
      <c r="F116" s="82" t="n">
        <f aca="false">'High pensions'!I116</f>
        <v>35162789.973029</v>
      </c>
      <c r="G116" s="82" t="n">
        <f aca="false">'High pensions'!K116</f>
        <v>7516149.87867872</v>
      </c>
      <c r="H116" s="82" t="n">
        <f aca="false">'High pensions'!V116</f>
        <v>41351639.0097558</v>
      </c>
      <c r="I116" s="82" t="n">
        <f aca="false">'High pensions'!M116</f>
        <v>232458.243670475</v>
      </c>
      <c r="J116" s="82" t="n">
        <f aca="false">'High pensions'!W116</f>
        <v>1278916.67040481</v>
      </c>
      <c r="K116" s="9"/>
      <c r="L116" s="82" t="n">
        <f aca="false">'High pensions'!N116</f>
        <v>4997978.82062423</v>
      </c>
      <c r="M116" s="67"/>
      <c r="N116" s="82" t="n">
        <f aca="false">'High pensions'!L116</f>
        <v>1580771.6095585</v>
      </c>
      <c r="O116" s="9"/>
      <c r="P116" s="82" t="n">
        <f aca="false">'High pensions'!X116</f>
        <v>34631474.8523741</v>
      </c>
      <c r="Q116" s="67"/>
      <c r="R116" s="82" t="n">
        <f aca="false">'High SIPA income'!G111</f>
        <v>39467553.2075702</v>
      </c>
      <c r="S116" s="67"/>
      <c r="T116" s="82" t="n">
        <f aca="false">'High SIPA income'!J111</f>
        <v>150907610.409076</v>
      </c>
      <c r="U116" s="9"/>
      <c r="V116" s="82" t="n">
        <f aca="false">'High SIPA income'!F111</f>
        <v>132749.321878742</v>
      </c>
      <c r="W116" s="67"/>
      <c r="X116" s="82" t="n">
        <f aca="false">'High SIPA income'!M111</f>
        <v>333428.023867908</v>
      </c>
      <c r="Y116" s="9"/>
      <c r="Z116" s="9" t="n">
        <f aca="false">R116+V116-N116-L116-F116</f>
        <v>-2141237.87376285</v>
      </c>
      <c r="AA116" s="9"/>
      <c r="AB116" s="9" t="n">
        <f aca="false">T116-P116-D116</f>
        <v>-77179160.1745968</v>
      </c>
      <c r="AC116" s="50"/>
      <c r="AD116" s="9"/>
      <c r="AE116" s="9"/>
      <c r="AF116" s="9"/>
      <c r="AG116" s="9" t="n">
        <f aca="false">BF116/100*$AG$57</f>
        <v>9325098391.8501</v>
      </c>
      <c r="AH116" s="40" t="n">
        <f aca="false">(AG116-AG115)/AG115</f>
        <v>0.00136917728793925</v>
      </c>
      <c r="AI116" s="40"/>
      <c r="AJ116" s="40" t="n">
        <f aca="false">AB116/AG116</f>
        <v>-0.00827649821282845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15255561</v>
      </c>
      <c r="AX116" s="7"/>
      <c r="AY116" s="40" t="n">
        <f aca="false">(AW116-AW115)/AW115</f>
        <v>0.00283458800823537</v>
      </c>
      <c r="AZ116" s="12" t="n">
        <f aca="false">workers_and_wage_high!B104</f>
        <v>8674.24899475718</v>
      </c>
      <c r="BA116" s="40" t="n">
        <f aca="false">(AZ116-AZ115)/AZ115</f>
        <v>-0.00146126862577241</v>
      </c>
      <c r="BB116" s="39"/>
      <c r="BC116" s="39"/>
      <c r="BD116" s="39"/>
      <c r="BE116" s="39"/>
      <c r="BF116" s="7" t="n">
        <f aca="false">BF115*(1+AY116)*(1+BA116)*(1-BE116)</f>
        <v>152.908677034417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194560127.967844</v>
      </c>
      <c r="E117" s="9"/>
      <c r="F117" s="82" t="n">
        <f aca="false">'High pensions'!I117</f>
        <v>35363606.310169</v>
      </c>
      <c r="G117" s="82" t="n">
        <f aca="false">'High pensions'!K117</f>
        <v>7653943.83131531</v>
      </c>
      <c r="H117" s="82" t="n">
        <f aca="false">'High pensions'!V117</f>
        <v>42109740.6813735</v>
      </c>
      <c r="I117" s="82" t="n">
        <f aca="false">'High pensions'!M117</f>
        <v>236719.912308722</v>
      </c>
      <c r="J117" s="82" t="n">
        <f aca="false">'High pensions'!W117</f>
        <v>1302363.11385692</v>
      </c>
      <c r="K117" s="9"/>
      <c r="L117" s="82" t="n">
        <f aca="false">'High pensions'!N117</f>
        <v>4971329.98091366</v>
      </c>
      <c r="M117" s="67"/>
      <c r="N117" s="82" t="n">
        <f aca="false">'High pensions'!L117</f>
        <v>1589990.6074963</v>
      </c>
      <c r="O117" s="9"/>
      <c r="P117" s="82" t="n">
        <f aca="false">'High pensions'!X117</f>
        <v>34543914.1030423</v>
      </c>
      <c r="Q117" s="67"/>
      <c r="R117" s="82" t="n">
        <f aca="false">'High SIPA income'!G112</f>
        <v>45751505.1556645</v>
      </c>
      <c r="S117" s="67"/>
      <c r="T117" s="82" t="n">
        <f aca="false">'High SIPA income'!J112</f>
        <v>174934845.323412</v>
      </c>
      <c r="U117" s="9"/>
      <c r="V117" s="82" t="n">
        <f aca="false">'High SIPA income'!F112</f>
        <v>129317.750923746</v>
      </c>
      <c r="W117" s="67"/>
      <c r="X117" s="82" t="n">
        <f aca="false">'High SIPA income'!M112</f>
        <v>324808.906978317</v>
      </c>
      <c r="Y117" s="9"/>
      <c r="Z117" s="9" t="n">
        <f aca="false">R117+V117-N117-L117-F117</f>
        <v>3955896.00800922</v>
      </c>
      <c r="AA117" s="9"/>
      <c r="AB117" s="9" t="n">
        <f aca="false">T117-P117-D117</f>
        <v>-54169196.7474743</v>
      </c>
      <c r="AC117" s="50"/>
      <c r="AD117" s="9"/>
      <c r="AE117" s="9"/>
      <c r="AF117" s="9"/>
      <c r="AG117" s="9" t="n">
        <f aca="false">BF117/100*$AG$57</f>
        <v>9407595310.18793</v>
      </c>
      <c r="AH117" s="40" t="n">
        <f aca="false">(AG117-AG116)/AG116</f>
        <v>0.00884676116768201</v>
      </c>
      <c r="AI117" s="40" t="n">
        <f aca="false">(AG117-AG113)/AG113</f>
        <v>0.0257263430306378</v>
      </c>
      <c r="AJ117" s="40" t="n">
        <f aca="false">AB117/AG117</f>
        <v>-0.00575802795096977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15232001</v>
      </c>
      <c r="AX117" s="7"/>
      <c r="AY117" s="40" t="n">
        <f aca="false">(AW117-AW116)/AW116</f>
        <v>-0.00154435487492069</v>
      </c>
      <c r="AZ117" s="12" t="n">
        <f aca="false">workers_and_wage_high!B105</f>
        <v>8764.52353857596</v>
      </c>
      <c r="BA117" s="40" t="n">
        <f aca="false">(AZ117-AZ116)/AZ116</f>
        <v>0.0104071884347962</v>
      </c>
      <c r="BB117" s="39"/>
      <c r="BC117" s="39"/>
      <c r="BD117" s="39"/>
      <c r="BE117" s="39"/>
      <c r="BF117" s="7" t="n">
        <f aca="false">BF116*(1+AY117)*(1+BA117)*(1-BE117)</f>
        <v>154.261423580607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136.480711364951</v>
      </c>
    </row>
    <row r="119" customFormat="false" ht="12.8" hidden="false" customHeight="false" outlineLevel="0" collapsed="false">
      <c r="AI119" s="32" t="n">
        <f aca="false">AVERAGE(AI29:AI117)</f>
        <v>0.0289690274722965</v>
      </c>
      <c r="BF119" s="0" t="s">
        <v>117</v>
      </c>
    </row>
    <row r="120" customFormat="false" ht="12.8" hidden="false" customHeight="false" outlineLevel="0" collapsed="false">
      <c r="AI120" s="32" t="n">
        <f aca="false">'Central scenario'!AI119</f>
        <v>0.0216075082389251</v>
      </c>
      <c r="AJ120" s="32" t="n">
        <f aca="false">AI119-AI120</f>
        <v>0.00736151923337143</v>
      </c>
    </row>
    <row r="121" customFormat="false" ht="12.8" hidden="false" customHeight="false" outlineLevel="0" collapsed="false">
      <c r="AI121" s="32" t="n">
        <f aca="false">'Low scenario'!AI119</f>
        <v>0.0142025318075224</v>
      </c>
      <c r="AJ121" s="32" t="n">
        <f aca="false">AI120-AI121</f>
        <v>0.00740497643140274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65" zoomScaleNormal="65" zoomScalePageLayoutView="100" workbookViewId="0">
      <selection pane="topLeft" activeCell="H25" activeCellId="0" sqref="H25"/>
    </sheetView>
  </sheetViews>
  <sheetFormatPr defaultColWidth="9.28125" defaultRowHeight="12.8" zeroHeight="false" outlineLevelRow="0" outlineLevelCol="0"/>
  <sheetData>
    <row r="1" customFormat="false" ht="12.8" hidden="false" customHeight="false" outlineLevel="0" collapsed="false">
      <c r="B1" s="0" t="s">
        <v>118</v>
      </c>
      <c r="E1" s="0" t="s">
        <v>119</v>
      </c>
      <c r="G1" s="0" t="s">
        <v>120</v>
      </c>
    </row>
    <row r="3" customFormat="false" ht="58.75" hidden="false" customHeight="true" outlineLevel="0" collapsed="false">
      <c r="B3" s="46" t="s">
        <v>121</v>
      </c>
      <c r="C3" s="46" t="s">
        <v>122</v>
      </c>
      <c r="D3" s="46" t="s">
        <v>123</v>
      </c>
      <c r="E3" s="46" t="s">
        <v>124</v>
      </c>
      <c r="F3" s="46" t="s">
        <v>125</v>
      </c>
      <c r="G3" s="46" t="s">
        <v>126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-0.0331797388491382</v>
      </c>
      <c r="C7" s="52" t="n">
        <f aca="false">'Central scenario'!BO5</f>
        <v>-0.0332046469815371</v>
      </c>
      <c r="D7" s="32" t="n">
        <f aca="false">'Low scenario'!AL5</f>
        <v>-0.0331797388491382</v>
      </c>
      <c r="E7" s="32" t="n">
        <f aca="false">'Low scenario'!BO5</f>
        <v>-0.0332046469815371</v>
      </c>
      <c r="F7" s="32" t="n">
        <f aca="false">'High scenario'!AL5</f>
        <v>-0.0331797388491382</v>
      </c>
      <c r="G7" s="32" t="n">
        <f aca="false">'High scenario'!BO5</f>
        <v>-0.0332046469815371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-0.0366032011712608</v>
      </c>
      <c r="C8" s="52" t="n">
        <f aca="false">'Central scenario'!BO6</f>
        <v>-0.0370745706134753</v>
      </c>
      <c r="D8" s="32" t="n">
        <f aca="false">'Low scenario'!AL6</f>
        <v>-0.0366032011712608</v>
      </c>
      <c r="E8" s="32" t="n">
        <f aca="false">'Low scenario'!BO6</f>
        <v>-0.0370745706134753</v>
      </c>
      <c r="F8" s="32" t="n">
        <f aca="false">'High scenario'!AL6</f>
        <v>-0.0366032011712608</v>
      </c>
      <c r="G8" s="32" t="n">
        <f aca="false">'High scenario'!BO6</f>
        <v>-0.0370745706134753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-0.036766217283359</v>
      </c>
      <c r="C9" s="52" t="n">
        <f aca="false">'Central scenario'!BO7</f>
        <v>-0.0376924599927511</v>
      </c>
      <c r="D9" s="32" t="n">
        <f aca="false">'Low scenario'!AL7</f>
        <v>-0.036766217283359</v>
      </c>
      <c r="E9" s="32" t="n">
        <f aca="false">'Low scenario'!BO7</f>
        <v>-0.0376924599927511</v>
      </c>
      <c r="F9" s="32" t="n">
        <f aca="false">'High scenario'!AL7</f>
        <v>-0.036766217283359</v>
      </c>
      <c r="G9" s="32" t="n">
        <f aca="false">'High scenario'!BO7</f>
        <v>-0.0376924599927511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-0.0377258706127664</v>
      </c>
      <c r="C10" s="52" t="n">
        <f aca="false">'Central scenario'!BO8</f>
        <v>-0.0386104871913987</v>
      </c>
      <c r="D10" s="32" t="n">
        <f aca="false">'Low scenario'!AL8</f>
        <v>-0.0377685896059365</v>
      </c>
      <c r="E10" s="32" t="n">
        <f aca="false">'Low scenario'!BO8</f>
        <v>-0.0386532061845688</v>
      </c>
      <c r="F10" s="32" t="n">
        <f aca="false">'High scenario'!AL8</f>
        <v>-0.0377257230720297</v>
      </c>
      <c r="G10" s="32" t="n">
        <f aca="false">'High scenario'!BO8</f>
        <v>-0.038610339650662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-0.0462662336190127</v>
      </c>
      <c r="C11" s="52" t="n">
        <f aca="false">'Central scenario'!BO9</f>
        <v>-0.0477232273885171</v>
      </c>
      <c r="D11" s="32" t="n">
        <f aca="false">'Low scenario'!AL9</f>
        <v>-0.0466553816070194</v>
      </c>
      <c r="E11" s="32" t="n">
        <f aca="false">'Low scenario'!BO9</f>
        <v>-0.048120540131227</v>
      </c>
      <c r="F11" s="32" t="n">
        <f aca="false">'High scenario'!AL9</f>
        <v>-0.0462344997733977</v>
      </c>
      <c r="G11" s="32" t="n">
        <f aca="false">'High scenario'!BO9</f>
        <v>-0.0476855118979018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-0.0358140188912994</v>
      </c>
      <c r="C12" s="52" t="n">
        <f aca="false">'Central scenario'!BO10</f>
        <v>-0.0374719092993997</v>
      </c>
      <c r="D12" s="32" t="n">
        <f aca="false">'Low scenario'!AL10</f>
        <v>-0.0364860566633767</v>
      </c>
      <c r="E12" s="32" t="n">
        <f aca="false">'Low scenario'!BO10</f>
        <v>-0.038159158628972</v>
      </c>
      <c r="F12" s="32" t="n">
        <f aca="false">'High scenario'!AL10</f>
        <v>-0.0344132756729055</v>
      </c>
      <c r="G12" s="32" t="n">
        <f aca="false">'High scenario'!BO10</f>
        <v>-0.0360347173056356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-0.0392225494604235</v>
      </c>
      <c r="C13" s="52" t="n">
        <f aca="false">'Central scenario'!BO11</f>
        <v>-0.0412998106810995</v>
      </c>
      <c r="D13" s="32" t="n">
        <f aca="false">'Low scenario'!AL11</f>
        <v>-0.0400598131299821</v>
      </c>
      <c r="E13" s="32" t="n">
        <f aca="false">'Low scenario'!BO11</f>
        <v>-0.0421823174222125</v>
      </c>
      <c r="F13" s="32" t="n">
        <f aca="false">'High scenario'!AL11</f>
        <v>-0.0369869991114772</v>
      </c>
      <c r="G13" s="32" t="n">
        <f aca="false">'High scenario'!BO11</f>
        <v>-0.0390592860994173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-0.0420263822571035</v>
      </c>
      <c r="C14" s="52" t="n">
        <f aca="false">'Central scenario'!BO12</f>
        <v>-0.0445073386198804</v>
      </c>
      <c r="D14" s="32" t="n">
        <f aca="false">'Low scenario'!AL12</f>
        <v>-0.0434658029373297</v>
      </c>
      <c r="E14" s="32" t="n">
        <f aca="false">'Low scenario'!BO12</f>
        <v>-0.0459622382756102</v>
      </c>
      <c r="F14" s="32" t="n">
        <f aca="false">'High scenario'!AL12</f>
        <v>-0.0408513483879037</v>
      </c>
      <c r="G14" s="32" t="n">
        <f aca="false">'High scenario'!BO12</f>
        <v>-0.0433448700679224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-0.0445714469692364</v>
      </c>
      <c r="C15" s="59" t="n">
        <f aca="false">'Central scenario'!BO13</f>
        <v>-0.0475141206493356</v>
      </c>
      <c r="D15" s="32" t="n">
        <f aca="false">'Low scenario'!AL13</f>
        <v>-0.045621109236993</v>
      </c>
      <c r="E15" s="32" t="n">
        <f aca="false">'Low scenario'!BO13</f>
        <v>-0.0486488196130258</v>
      </c>
      <c r="F15" s="32" t="n">
        <f aca="false">'High scenario'!AL13</f>
        <v>-0.0436171205945396</v>
      </c>
      <c r="G15" s="32" t="n">
        <f aca="false">'High scenario'!BO13</f>
        <v>-0.0466101132838386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-0.0461213163325153</v>
      </c>
      <c r="C16" s="63" t="n">
        <f aca="false">'Central scenario'!BO14</f>
        <v>-0.0501678429943127</v>
      </c>
      <c r="D16" s="32" t="n">
        <f aca="false">'Low scenario'!AL14</f>
        <v>-0.0464682820082466</v>
      </c>
      <c r="E16" s="32" t="n">
        <f aca="false">'Low scenario'!BO14</f>
        <v>-0.0507107036823108</v>
      </c>
      <c r="F16" s="32" t="n">
        <f aca="false">'High scenario'!AL14</f>
        <v>-0.0445580498094735</v>
      </c>
      <c r="G16" s="32" t="n">
        <f aca="false">'High scenario'!BO14</f>
        <v>-0.0488072685437069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-0.0479389573801334</v>
      </c>
      <c r="C17" s="69" t="n">
        <f aca="false">'Central scenario'!BO15</f>
        <v>-0.0532576568636036</v>
      </c>
      <c r="D17" s="32" t="n">
        <f aca="false">'Low scenario'!AL15</f>
        <v>-0.046950445233092</v>
      </c>
      <c r="E17" s="32" t="n">
        <f aca="false">'Low scenario'!BO15</f>
        <v>-0.0524143705154557</v>
      </c>
      <c r="F17" s="32" t="n">
        <f aca="false">'High scenario'!AL15</f>
        <v>-0.0462732762246238</v>
      </c>
      <c r="G17" s="32" t="n">
        <f aca="false">'High scenario'!BO15</f>
        <v>-0.0517541697273105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-0.0469793149600248</v>
      </c>
      <c r="C18" s="69" t="n">
        <f aca="false">'Central scenario'!BO16</f>
        <v>-0.0534163401695692</v>
      </c>
      <c r="D18" s="32" t="n">
        <f aca="false">'Low scenario'!AL16</f>
        <v>-0.04792297942221</v>
      </c>
      <c r="E18" s="32" t="n">
        <f aca="false">'Low scenario'!BO16</f>
        <v>-0.0545461493679709</v>
      </c>
      <c r="F18" s="32" t="n">
        <f aca="false">'High scenario'!AL16</f>
        <v>-0.0480914071935564</v>
      </c>
      <c r="G18" s="32" t="n">
        <f aca="false">'High scenario'!BO16</f>
        <v>-0.0546094613608613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-0.0450826212782496</v>
      </c>
      <c r="C19" s="69" t="n">
        <f aca="false">'Central scenario'!BO17</f>
        <v>-0.0526214297922936</v>
      </c>
      <c r="D19" s="32" t="n">
        <f aca="false">'Low scenario'!AL17</f>
        <v>-0.0473552007960845</v>
      </c>
      <c r="E19" s="32" t="n">
        <f aca="false">'Low scenario'!BO17</f>
        <v>-0.0551131763790054</v>
      </c>
      <c r="F19" s="32" t="n">
        <f aca="false">'High scenario'!AL17</f>
        <v>-0.0467181044737241</v>
      </c>
      <c r="G19" s="32" t="n">
        <f aca="false">'High scenario'!BO17</f>
        <v>-0.0543776339760421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-0.0433343217203443</v>
      </c>
      <c r="C20" s="63" t="n">
        <f aca="false">'Central scenario'!BO18</f>
        <v>-0.0520884622166776</v>
      </c>
      <c r="D20" s="32" t="n">
        <f aca="false">'Low scenario'!AL18</f>
        <v>-0.0470356754375239</v>
      </c>
      <c r="E20" s="32" t="n">
        <f aca="false">'Low scenario'!BO18</f>
        <v>-0.0557666292598294</v>
      </c>
      <c r="F20" s="32" t="n">
        <f aca="false">'High scenario'!AL18</f>
        <v>-0.0447677164120688</v>
      </c>
      <c r="G20" s="32" t="n">
        <f aca="false">'High scenario'!BO18</f>
        <v>-0.0534453634090639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-0.0413480435943075</v>
      </c>
      <c r="C21" s="69" t="n">
        <f aca="false">'Central scenario'!BO19</f>
        <v>-0.0507576149309179</v>
      </c>
      <c r="D21" s="32" t="n">
        <f aca="false">'Low scenario'!AL19</f>
        <v>-0.0452524338879893</v>
      </c>
      <c r="E21" s="32" t="n">
        <f aca="false">'Low scenario'!BO19</f>
        <v>-0.0548197191137894</v>
      </c>
      <c r="F21" s="32" t="n">
        <f aca="false">'High scenario'!AL19</f>
        <v>-0.0424967846751356</v>
      </c>
      <c r="G21" s="32" t="n">
        <f aca="false">'High scenario'!BO19</f>
        <v>-0.0519055233885027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-0.0403698773186926</v>
      </c>
      <c r="C22" s="69" t="n">
        <f aca="false">'Central scenario'!BO20</f>
        <v>-0.0506595168572396</v>
      </c>
      <c r="D22" s="32" t="n">
        <f aca="false">'Low scenario'!AL20</f>
        <v>-0.0448034591440386</v>
      </c>
      <c r="E22" s="32" t="n">
        <f aca="false">'Low scenario'!BO20</f>
        <v>-0.0554089480643184</v>
      </c>
      <c r="F22" s="32" t="n">
        <f aca="false">'High scenario'!AL20</f>
        <v>-0.0396846586585884</v>
      </c>
      <c r="G22" s="32" t="n">
        <f aca="false">'High scenario'!BO20</f>
        <v>-0.0501583305680157</v>
      </c>
      <c r="H22" s="32" t="n">
        <f aca="false">B31-D31</f>
        <v>0.00839220686324297</v>
      </c>
      <c r="I22" s="32" t="n">
        <f aca="false">C31-E31</f>
        <v>0.00982582468592072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-0.0395914484775133</v>
      </c>
      <c r="C23" s="69" t="n">
        <f aca="false">'Central scenario'!BO21</f>
        <v>-0.0507936812187986</v>
      </c>
      <c r="D23" s="32" t="n">
        <f aca="false">'Low scenario'!AL21</f>
        <v>-0.0449073499009475</v>
      </c>
      <c r="E23" s="32" t="n">
        <f aca="false">'Low scenario'!BO21</f>
        <v>-0.0564509226771723</v>
      </c>
      <c r="F23" s="32" t="n">
        <f aca="false">'High scenario'!AL21</f>
        <v>-0.0391183350117995</v>
      </c>
      <c r="G23" s="32" t="n">
        <f aca="false">'High scenario'!BO21</f>
        <v>-0.0506171318602501</v>
      </c>
      <c r="H23" s="32" t="n">
        <f aca="false">B31-F31</f>
        <v>-0.00193324484992132</v>
      </c>
      <c r="I23" s="32" t="n">
        <f aca="false">C31-G31</f>
        <v>-0.00161657707115408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-0.0381368798743133</v>
      </c>
      <c r="C24" s="63" t="n">
        <f aca="false">'Central scenario'!BO22</f>
        <v>-0.0501587580237081</v>
      </c>
      <c r="D24" s="32" t="n">
        <f aca="false">'Low scenario'!AL22</f>
        <v>-0.0433611586452923</v>
      </c>
      <c r="E24" s="32" t="n">
        <f aca="false">'Low scenario'!BO22</f>
        <v>-0.05584859884422</v>
      </c>
      <c r="F24" s="32" t="n">
        <f aca="false">'High scenario'!AL22</f>
        <v>-0.0367084768974289</v>
      </c>
      <c r="G24" s="32" t="n">
        <f aca="false">'High scenario'!BO22</f>
        <v>-0.0489458542926033</v>
      </c>
      <c r="H24" s="32" t="n">
        <f aca="false">H22-I22</f>
        <v>-0.00143361782267775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-0.0369990354828741</v>
      </c>
      <c r="C25" s="69" t="n">
        <f aca="false">'Central scenario'!BO23</f>
        <v>-0.0498297526187164</v>
      </c>
      <c r="D25" s="32" t="n">
        <f aca="false">'Low scenario'!AL23</f>
        <v>-0.0426496236940056</v>
      </c>
      <c r="E25" s="32" t="n">
        <f aca="false">'Low scenario'!BO23</f>
        <v>-0.0559874122435772</v>
      </c>
      <c r="F25" s="32" t="n">
        <f aca="false">'High scenario'!AL23</f>
        <v>-0.0345924262257065</v>
      </c>
      <c r="G25" s="32" t="n">
        <f aca="false">'High scenario'!BO23</f>
        <v>-0.0476687734809715</v>
      </c>
      <c r="H25" s="32" t="n">
        <f aca="false">H23-I23</f>
        <v>-0.000316667778767245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-0.0356591343673438</v>
      </c>
      <c r="C26" s="69" t="n">
        <f aca="false">'Central scenario'!BO24</f>
        <v>-0.0492664539778802</v>
      </c>
      <c r="D26" s="32" t="n">
        <f aca="false">'Low scenario'!AL24</f>
        <v>-0.0424489581173527</v>
      </c>
      <c r="E26" s="32" t="n">
        <f aca="false">'Low scenario'!BO24</f>
        <v>-0.0567652277108931</v>
      </c>
      <c r="F26" s="32" t="n">
        <f aca="false">'High scenario'!AL24</f>
        <v>-0.0332311766014945</v>
      </c>
      <c r="G26" s="32" t="n">
        <f aca="false">'High scenario'!BO24</f>
        <v>-0.0472045907544519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-0.0355847364295469</v>
      </c>
      <c r="C27" s="69" t="n">
        <f aca="false">'Central scenario'!BO25</f>
        <v>-0.0502601730545933</v>
      </c>
      <c r="D27" s="32" t="n">
        <f aca="false">'Low scenario'!AL25</f>
        <v>-0.0416593521723466</v>
      </c>
      <c r="E27" s="32" t="n">
        <f aca="false">'Low scenario'!BO25</f>
        <v>-0.0568894329287249</v>
      </c>
      <c r="F27" s="32" t="n">
        <f aca="false">'High scenario'!AL25</f>
        <v>-0.0328357480559877</v>
      </c>
      <c r="G27" s="32" t="n">
        <f aca="false">'High scenario'!BO25</f>
        <v>-0.0475283580086607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-0.0348384759259477</v>
      </c>
      <c r="C28" s="63" t="n">
        <f aca="false">'Central scenario'!BO26</f>
        <v>-0.050582596529486</v>
      </c>
      <c r="D28" s="32" t="n">
        <f aca="false">'Low scenario'!AL26</f>
        <v>-0.0419809224881127</v>
      </c>
      <c r="E28" s="32" t="n">
        <f aca="false">'Low scenario'!BO26</f>
        <v>-0.0582115659982621</v>
      </c>
      <c r="F28" s="32" t="n">
        <f aca="false">'High scenario'!AL26</f>
        <v>-0.0316214659519998</v>
      </c>
      <c r="G28" s="32" t="n">
        <f aca="false">'High scenario'!BO26</f>
        <v>-0.0471596094552756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-0.0328562964098049</v>
      </c>
      <c r="C29" s="69" t="n">
        <f aca="false">'Central scenario'!BO27</f>
        <v>-0.0491483275782718</v>
      </c>
      <c r="D29" s="32" t="n">
        <f aca="false">'Low scenario'!AL27</f>
        <v>-0.0418872557676646</v>
      </c>
      <c r="E29" s="32" t="n">
        <f aca="false">'Low scenario'!BO27</f>
        <v>-0.0589716036370223</v>
      </c>
      <c r="F29" s="32" t="n">
        <f aca="false">'High scenario'!AL27</f>
        <v>-0.0306565053135818</v>
      </c>
      <c r="G29" s="32" t="n">
        <f aca="false">'High scenario'!BO27</f>
        <v>-0.0468449832821182</v>
      </c>
      <c r="I29" s="32" t="n">
        <f aca="false">C31-E31</f>
        <v>0.00982582468592072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-0.0319223178871728</v>
      </c>
      <c r="C30" s="69" t="n">
        <f aca="false">'Central scenario'!BO28</f>
        <v>-0.0489075331995486</v>
      </c>
      <c r="D30" s="32" t="n">
        <f aca="false">'Low scenario'!AL28</f>
        <v>-0.0401924182652726</v>
      </c>
      <c r="E30" s="32" t="n">
        <f aca="false">'Low scenario'!BO28</f>
        <v>-0.0584341871719373</v>
      </c>
      <c r="F30" s="32" t="n">
        <f aca="false">'High scenario'!AL28</f>
        <v>-0.0298898261312703</v>
      </c>
      <c r="G30" s="32" t="n">
        <f aca="false">'High scenario'!BO28</f>
        <v>-0.0471516463678999</v>
      </c>
      <c r="I30" s="32" t="n">
        <f aca="false">C31-G31</f>
        <v>-0.00161657707115408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-0.0306092926401866</v>
      </c>
      <c r="C31" s="69" t="n">
        <f aca="false">'Central scenario'!BO29</f>
        <v>-0.0484649434434652</v>
      </c>
      <c r="D31" s="32" t="n">
        <f aca="false">'Low scenario'!AL29</f>
        <v>-0.0390014995034296</v>
      </c>
      <c r="E31" s="32" t="n">
        <f aca="false">'Low scenario'!BO29</f>
        <v>-0.0582907681293859</v>
      </c>
      <c r="F31" s="32" t="n">
        <f aca="false">'High scenario'!AL29</f>
        <v>-0.0286760477902653</v>
      </c>
      <c r="G31" s="32" t="n">
        <f aca="false">'High scenario'!BO29</f>
        <v>-0.0468483663723111</v>
      </c>
    </row>
    <row r="33" customFormat="false" ht="57.85" hidden="false" customHeight="false" outlineLevel="0" collapsed="false">
      <c r="B33" s="92" t="s">
        <v>127</v>
      </c>
      <c r="C33" s="46" t="s">
        <v>0</v>
      </c>
      <c r="D33" s="46" t="s">
        <v>128</v>
      </c>
      <c r="E33" s="46" t="s">
        <v>129</v>
      </c>
      <c r="F33" s="46" t="s">
        <v>130</v>
      </c>
      <c r="G33" s="46" t="s">
        <v>131</v>
      </c>
      <c r="H33" s="46" t="s">
        <v>132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593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127</v>
      </c>
      <c r="C1" s="97" t="s">
        <v>0</v>
      </c>
      <c r="D1" s="97" t="s">
        <v>128</v>
      </c>
      <c r="E1" s="97" t="s">
        <v>129</v>
      </c>
      <c r="F1" s="97" t="s">
        <v>130</v>
      </c>
      <c r="G1" s="97" t="s">
        <v>131</v>
      </c>
      <c r="H1" s="97" t="s">
        <v>132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-0.0331797388491382</v>
      </c>
      <c r="D26" s="101" t="n">
        <f aca="false">'Central scenario'!BO5</f>
        <v>-0.0332046469815371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-0.0366032011712608</v>
      </c>
      <c r="D27" s="101" t="n">
        <f aca="false">'Central scenario'!BO6</f>
        <v>-0.0370745706134753</v>
      </c>
      <c r="E27" s="103" t="n">
        <f aca="false">'Low scenario'!AL6</f>
        <v>-0.0366032011712608</v>
      </c>
      <c r="F27" s="103" t="n">
        <f aca="false">'Low scenario'!BO6</f>
        <v>-0.0370745706134753</v>
      </c>
      <c r="G27" s="103" t="n">
        <f aca="false">'High scenario'!AL6</f>
        <v>-0.0366032011712608</v>
      </c>
      <c r="H27" s="103" t="n">
        <f aca="false">'High scenario'!BO6</f>
        <v>-0.0370745706134753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-0.036766217283359</v>
      </c>
      <c r="D28" s="101" t="n">
        <f aca="false">'Central scenario'!BO7</f>
        <v>-0.0376924599927511</v>
      </c>
      <c r="E28" s="103" t="n">
        <f aca="false">'Low scenario'!AL7</f>
        <v>-0.036766217283359</v>
      </c>
      <c r="F28" s="103" t="n">
        <f aca="false">'Low scenario'!BO7</f>
        <v>-0.0376924599927511</v>
      </c>
      <c r="G28" s="103" t="n">
        <f aca="false">'High scenario'!AL7</f>
        <v>-0.036766217283359</v>
      </c>
      <c r="H28" s="103" t="n">
        <f aca="false">'High scenario'!BO7</f>
        <v>-0.0376924599927511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-0.0377258706127664</v>
      </c>
      <c r="D29" s="101" t="n">
        <f aca="false">'Central scenario'!BO8</f>
        <v>-0.0386104871913987</v>
      </c>
      <c r="E29" s="103" t="n">
        <f aca="false">'Low scenario'!AL8</f>
        <v>-0.0377685896059365</v>
      </c>
      <c r="F29" s="103" t="n">
        <f aca="false">'Low scenario'!BO8</f>
        <v>-0.0386532061845688</v>
      </c>
      <c r="G29" s="103" t="n">
        <f aca="false">'High scenario'!AL8</f>
        <v>-0.0377257230720297</v>
      </c>
      <c r="H29" s="103" t="n">
        <f aca="false">'High scenario'!BO8</f>
        <v>-0.038610339650662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-0.0462662336190127</v>
      </c>
      <c r="D30" s="101" t="n">
        <f aca="false">'Central scenario'!BO9</f>
        <v>-0.0477232273885171</v>
      </c>
      <c r="E30" s="103" t="n">
        <f aca="false">'Low scenario'!AL9</f>
        <v>-0.0466553816070194</v>
      </c>
      <c r="F30" s="103" t="n">
        <f aca="false">'Low scenario'!BO9</f>
        <v>-0.048120540131227</v>
      </c>
      <c r="G30" s="103" t="n">
        <f aca="false">'High scenario'!AL9</f>
        <v>-0.0462344997733977</v>
      </c>
      <c r="H30" s="103" t="n">
        <f aca="false">'High scenario'!BO9</f>
        <v>-0.0476855118979018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-0.0358140188912994</v>
      </c>
      <c r="D31" s="101" t="n">
        <f aca="false">'Central scenario'!BO10</f>
        <v>-0.0374719092993997</v>
      </c>
      <c r="E31" s="103" t="n">
        <f aca="false">'Low scenario'!AL10</f>
        <v>-0.0364860566633767</v>
      </c>
      <c r="F31" s="103" t="n">
        <f aca="false">'Low scenario'!BO10</f>
        <v>-0.038159158628972</v>
      </c>
      <c r="G31" s="103" t="n">
        <f aca="false">'High scenario'!AL10</f>
        <v>-0.0344132756729055</v>
      </c>
      <c r="H31" s="103" t="n">
        <f aca="false">'High scenario'!BO10</f>
        <v>-0.0360347173056356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-0.0392225494604235</v>
      </c>
      <c r="D32" s="101" t="n">
        <f aca="false">'Central scenario'!BO11</f>
        <v>-0.0412998106810995</v>
      </c>
      <c r="E32" s="103" t="n">
        <f aca="false">'Low scenario'!AL11</f>
        <v>-0.0400598131299821</v>
      </c>
      <c r="F32" s="103" t="n">
        <f aca="false">'Low scenario'!BO11</f>
        <v>-0.0421823174222125</v>
      </c>
      <c r="G32" s="103" t="n">
        <f aca="false">'High scenario'!AL11</f>
        <v>-0.0369869991114772</v>
      </c>
      <c r="H32" s="103" t="n">
        <f aca="false">'High scenario'!BO11</f>
        <v>-0.0390592860994173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-0.0420263822571035</v>
      </c>
      <c r="D33" s="101" t="n">
        <f aca="false">'Central scenario'!BO12</f>
        <v>-0.0445073386198804</v>
      </c>
      <c r="E33" s="103" t="n">
        <f aca="false">'Low scenario'!AL12</f>
        <v>-0.0434658029373297</v>
      </c>
      <c r="F33" s="103" t="n">
        <f aca="false">'Low scenario'!BO12</f>
        <v>-0.0459622382756102</v>
      </c>
      <c r="G33" s="103" t="n">
        <f aca="false">'High scenario'!AL12</f>
        <v>-0.0408513483879037</v>
      </c>
      <c r="H33" s="103" t="n">
        <f aca="false">'High scenario'!BO12</f>
        <v>-0.0433448700679224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-0.0445714469692364</v>
      </c>
      <c r="D34" s="104" t="n">
        <f aca="false">'Central scenario'!BO13</f>
        <v>-0.0475141206493356</v>
      </c>
      <c r="E34" s="103" t="n">
        <f aca="false">'Low scenario'!AL13</f>
        <v>-0.045621109236993</v>
      </c>
      <c r="F34" s="103" t="n">
        <f aca="false">'Low scenario'!BO13</f>
        <v>-0.0486488196130258</v>
      </c>
      <c r="G34" s="103" t="n">
        <f aca="false">'High scenario'!AL13</f>
        <v>-0.0436171205945396</v>
      </c>
      <c r="H34" s="103" t="n">
        <f aca="false">'High scenario'!BO13</f>
        <v>-0.0466101132838386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-0.0461213163325153</v>
      </c>
      <c r="D35" s="105" t="n">
        <f aca="false">'Central scenario'!BO14</f>
        <v>-0.0501678429943127</v>
      </c>
      <c r="E35" s="103" t="n">
        <f aca="false">'Low scenario'!AL14</f>
        <v>-0.0464682820082466</v>
      </c>
      <c r="F35" s="103" t="n">
        <f aca="false">'Low scenario'!BO14</f>
        <v>-0.0507107036823108</v>
      </c>
      <c r="G35" s="103" t="n">
        <f aca="false">'High scenario'!AL14</f>
        <v>-0.0445580498094735</v>
      </c>
      <c r="H35" s="103" t="n">
        <f aca="false">'High scenario'!BO14</f>
        <v>-0.0488072685437069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-0.0479389573801334</v>
      </c>
      <c r="D36" s="106" t="n">
        <f aca="false">'Central scenario'!BO15</f>
        <v>-0.0532576568636036</v>
      </c>
      <c r="E36" s="103" t="n">
        <f aca="false">'Low scenario'!AL15</f>
        <v>-0.046950445233092</v>
      </c>
      <c r="F36" s="103" t="n">
        <f aca="false">'Low scenario'!BO15</f>
        <v>-0.0524143705154557</v>
      </c>
      <c r="G36" s="103" t="n">
        <f aca="false">'High scenario'!AL15</f>
        <v>-0.0462732762246238</v>
      </c>
      <c r="H36" s="103" t="n">
        <f aca="false">'High scenario'!BO15</f>
        <v>-0.0517541697273105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-0.0469793149600248</v>
      </c>
      <c r="D37" s="106" t="n">
        <f aca="false">'Central scenario'!BO16</f>
        <v>-0.0534163401695692</v>
      </c>
      <c r="E37" s="103" t="n">
        <f aca="false">'Low scenario'!AL16</f>
        <v>-0.04792297942221</v>
      </c>
      <c r="F37" s="103" t="n">
        <f aca="false">'Low scenario'!BO16</f>
        <v>-0.0545461493679709</v>
      </c>
      <c r="G37" s="103" t="n">
        <f aca="false">'High scenario'!AL16</f>
        <v>-0.0480914071935564</v>
      </c>
      <c r="H37" s="103" t="n">
        <f aca="false">'High scenario'!BO16</f>
        <v>-0.0546094613608613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-0.0450826212782496</v>
      </c>
      <c r="D38" s="106" t="n">
        <f aca="false">'Central scenario'!BO17</f>
        <v>-0.0526214297922936</v>
      </c>
      <c r="E38" s="103" t="n">
        <f aca="false">'Low scenario'!AL17</f>
        <v>-0.0473552007960845</v>
      </c>
      <c r="F38" s="103" t="n">
        <f aca="false">'Low scenario'!BO17</f>
        <v>-0.0551131763790054</v>
      </c>
      <c r="G38" s="103" t="n">
        <f aca="false">'High scenario'!AL17</f>
        <v>-0.0467181044737241</v>
      </c>
      <c r="H38" s="103" t="n">
        <f aca="false">'High scenario'!BO17</f>
        <v>-0.0543776339760421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-0.0433343217203443</v>
      </c>
      <c r="D39" s="105" t="n">
        <f aca="false">'Central scenario'!BO18</f>
        <v>-0.0520884622166776</v>
      </c>
      <c r="E39" s="103" t="n">
        <f aca="false">'Low scenario'!AL18</f>
        <v>-0.0470356754375239</v>
      </c>
      <c r="F39" s="103" t="n">
        <f aca="false">'Low scenario'!BO18</f>
        <v>-0.0557666292598294</v>
      </c>
      <c r="G39" s="103" t="n">
        <f aca="false">'High scenario'!AL18</f>
        <v>-0.0447677164120688</v>
      </c>
      <c r="H39" s="103" t="n">
        <f aca="false">'High scenario'!BO18</f>
        <v>-0.0534453634090639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-0.0413480435943075</v>
      </c>
      <c r="D40" s="106" t="n">
        <f aca="false">'Central scenario'!BO19</f>
        <v>-0.0507576149309179</v>
      </c>
      <c r="E40" s="103" t="n">
        <f aca="false">'Low scenario'!AL19</f>
        <v>-0.0452524338879893</v>
      </c>
      <c r="F40" s="103" t="n">
        <f aca="false">'Low scenario'!BO19</f>
        <v>-0.0548197191137894</v>
      </c>
      <c r="G40" s="103" t="n">
        <f aca="false">'High scenario'!AL19</f>
        <v>-0.0424967846751356</v>
      </c>
      <c r="H40" s="103" t="n">
        <f aca="false">'High scenario'!BO19</f>
        <v>-0.0519055233885027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-0.0403698773186926</v>
      </c>
      <c r="D41" s="106" t="n">
        <f aca="false">'Central scenario'!BO20</f>
        <v>-0.0506595168572396</v>
      </c>
      <c r="E41" s="103" t="n">
        <f aca="false">'Low scenario'!AL20</f>
        <v>-0.0448034591440386</v>
      </c>
      <c r="F41" s="103" t="n">
        <f aca="false">'Low scenario'!BO20</f>
        <v>-0.0554089480643184</v>
      </c>
      <c r="G41" s="103" t="n">
        <f aca="false">'High scenario'!AL20</f>
        <v>-0.0396846586585884</v>
      </c>
      <c r="H41" s="103" t="n">
        <f aca="false">'High scenario'!BO20</f>
        <v>-0.0501583305680157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-0.0395914484775133</v>
      </c>
      <c r="D42" s="106" t="n">
        <f aca="false">'Central scenario'!BO21</f>
        <v>-0.0507936812187986</v>
      </c>
      <c r="E42" s="103" t="n">
        <f aca="false">'Low scenario'!AL21</f>
        <v>-0.0449073499009475</v>
      </c>
      <c r="F42" s="103" t="n">
        <f aca="false">'Low scenario'!BO21</f>
        <v>-0.0564509226771723</v>
      </c>
      <c r="G42" s="103" t="n">
        <f aca="false">'High scenario'!AL21</f>
        <v>-0.0391183350117995</v>
      </c>
      <c r="H42" s="103" t="n">
        <f aca="false">'High scenario'!BO21</f>
        <v>-0.0506171318602501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-0.0381368798743133</v>
      </c>
      <c r="D43" s="105" t="n">
        <f aca="false">'Central scenario'!BO22</f>
        <v>-0.0501587580237081</v>
      </c>
      <c r="E43" s="103" t="n">
        <f aca="false">'Low scenario'!AL22</f>
        <v>-0.0433611586452923</v>
      </c>
      <c r="F43" s="103" t="n">
        <f aca="false">'Low scenario'!BO22</f>
        <v>-0.05584859884422</v>
      </c>
      <c r="G43" s="103" t="n">
        <f aca="false">'High scenario'!AL22</f>
        <v>-0.0367084768974289</v>
      </c>
      <c r="H43" s="103" t="n">
        <f aca="false">'High scenario'!BO22</f>
        <v>-0.0489458542926033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-0.0369990354828741</v>
      </c>
      <c r="D44" s="106" t="n">
        <f aca="false">'Central scenario'!BO23</f>
        <v>-0.0498297526187164</v>
      </c>
      <c r="E44" s="103" t="n">
        <f aca="false">'Low scenario'!AL23</f>
        <v>-0.0426496236940056</v>
      </c>
      <c r="F44" s="103" t="n">
        <f aca="false">'Low scenario'!BO23</f>
        <v>-0.0559874122435772</v>
      </c>
      <c r="G44" s="103" t="n">
        <f aca="false">'High scenario'!AL23</f>
        <v>-0.0345924262257065</v>
      </c>
      <c r="H44" s="103" t="n">
        <f aca="false">'High scenario'!BO23</f>
        <v>-0.0476687734809715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-0.0356591343673438</v>
      </c>
      <c r="D45" s="106" t="n">
        <f aca="false">'Central scenario'!BO24</f>
        <v>-0.0492664539778802</v>
      </c>
      <c r="E45" s="103" t="n">
        <f aca="false">'Low scenario'!AL24</f>
        <v>-0.0424489581173527</v>
      </c>
      <c r="F45" s="103" t="n">
        <f aca="false">'Low scenario'!BO24</f>
        <v>-0.0567652277108931</v>
      </c>
      <c r="G45" s="103" t="n">
        <f aca="false">'High scenario'!AL24</f>
        <v>-0.0332311766014945</v>
      </c>
      <c r="H45" s="103" t="n">
        <f aca="false">'High scenario'!BO24</f>
        <v>-0.0472045907544519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-0.0355847364295469</v>
      </c>
      <c r="D46" s="106" t="n">
        <f aca="false">'Central scenario'!BO25</f>
        <v>-0.0502601730545933</v>
      </c>
      <c r="E46" s="103" t="n">
        <f aca="false">'Low scenario'!AL25</f>
        <v>-0.0416593521723466</v>
      </c>
      <c r="F46" s="103" t="n">
        <f aca="false">'Low scenario'!BO25</f>
        <v>-0.0568894329287249</v>
      </c>
      <c r="G46" s="103" t="n">
        <f aca="false">'High scenario'!AL25</f>
        <v>-0.0328357480559877</v>
      </c>
      <c r="H46" s="103" t="n">
        <f aca="false">'High scenario'!BO25</f>
        <v>-0.0475283580086607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-0.0348384759259477</v>
      </c>
      <c r="D47" s="105" t="n">
        <f aca="false">'Central scenario'!BO26</f>
        <v>-0.050582596529486</v>
      </c>
      <c r="E47" s="103" t="n">
        <f aca="false">'Low scenario'!AL26</f>
        <v>-0.0419809224881127</v>
      </c>
      <c r="F47" s="103" t="n">
        <f aca="false">'Low scenario'!BO26</f>
        <v>-0.0582115659982621</v>
      </c>
      <c r="G47" s="103" t="n">
        <f aca="false">'High scenario'!AL26</f>
        <v>-0.0316214659519998</v>
      </c>
      <c r="H47" s="103" t="n">
        <f aca="false">'High scenario'!BO26</f>
        <v>-0.0471596094552756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-0.0328562964098049</v>
      </c>
      <c r="D48" s="106" t="n">
        <f aca="false">'Central scenario'!BO27</f>
        <v>-0.0491483275782718</v>
      </c>
      <c r="E48" s="103" t="n">
        <f aca="false">'Low scenario'!AL27</f>
        <v>-0.0418872557676646</v>
      </c>
      <c r="F48" s="103" t="n">
        <f aca="false">'Low scenario'!BO27</f>
        <v>-0.0589716036370223</v>
      </c>
      <c r="G48" s="103" t="n">
        <f aca="false">'High scenario'!AL27</f>
        <v>-0.0306565053135818</v>
      </c>
      <c r="H48" s="103" t="n">
        <f aca="false">'High scenario'!BO27</f>
        <v>-0.0468449832821182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-0.0319223178871728</v>
      </c>
      <c r="D49" s="106" t="n">
        <f aca="false">'Central scenario'!BO28</f>
        <v>-0.0489075331995486</v>
      </c>
      <c r="E49" s="103" t="n">
        <f aca="false">'Low scenario'!AL28</f>
        <v>-0.0401924182652726</v>
      </c>
      <c r="F49" s="103" t="n">
        <f aca="false">'Low scenario'!BO28</f>
        <v>-0.0584341871719373</v>
      </c>
      <c r="G49" s="103" t="n">
        <f aca="false">'High scenario'!AL28</f>
        <v>-0.0298898261312703</v>
      </c>
      <c r="H49" s="103" t="n">
        <f aca="false">'High scenario'!BO28</f>
        <v>-0.0471516463678999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-0.0306092926401866</v>
      </c>
      <c r="D50" s="106" t="n">
        <f aca="false">'Central scenario'!BO29</f>
        <v>-0.0484649434434652</v>
      </c>
      <c r="E50" s="103" t="n">
        <f aca="false">'Low scenario'!AL29</f>
        <v>-0.0390014995034296</v>
      </c>
      <c r="F50" s="103" t="n">
        <f aca="false">'Low scenario'!BO29</f>
        <v>-0.0582907681293859</v>
      </c>
      <c r="G50" s="103" t="n">
        <f aca="false">'High scenario'!AL29</f>
        <v>-0.0286760477902653</v>
      </c>
      <c r="H50" s="103" t="n">
        <f aca="false">'High scenario'!BO29</f>
        <v>-0.0468483663723111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2021-01-17T21:14:42Z</dcterms:modified>
  <cp:revision>345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