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6.wmf" ContentType="image/x-wmf"/>
  <Override PartName="/xl/media/image17.wmf" ContentType="image/x-wmf"/>
  <Override PartName="/xl/charts/chart106.xml" ContentType="application/vnd.openxmlformats-officedocument.drawingml.chart+xml"/>
  <Override PartName="/xl/charts/chart111.xml" ContentType="application/vnd.openxmlformats-officedocument.drawingml.chart+xml"/>
  <Override PartName="/xl/charts/chart107.xml" ContentType="application/vnd.openxmlformats-officedocument.drawingml.chart+xml"/>
  <Override PartName="/xl/charts/chart112.xml" ContentType="application/vnd.openxmlformats-officedocument.drawingml.chart+xml"/>
  <Override PartName="/xl/charts/chart108.xml" ContentType="application/vnd.openxmlformats-officedocument.drawingml.chart+xml"/>
  <Override PartName="/xl/charts/chart113.xml" ContentType="application/vnd.openxmlformats-officedocument.drawingml.chart+xml"/>
  <Override PartName="/xl/charts/chart109.xml" ContentType="application/vnd.openxmlformats-officedocument.drawingml.chart+xml"/>
  <Override PartName="/xl/charts/chart114.xml" ContentType="application/vnd.openxmlformats-officedocument.drawingml.chart+xml"/>
  <Override PartName="/xl/charts/chart110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<sst xmlns="http://schemas.openxmlformats.org/spreadsheetml/2006/main" count="862" uniqueCount="260">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</sst>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DDDDDD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90.9983518196866</c:v>
                </c:pt>
                <c:pt idx="30">
                  <c:v>91.60207749642</c:v>
                </c:pt>
                <c:pt idx="31">
                  <c:v>92.48308178838</c:v>
                </c:pt>
                <c:pt idx="32">
                  <c:v>93.4617474265766</c:v>
                </c:pt>
                <c:pt idx="33">
                  <c:v>94.6382858924738</c:v>
                </c:pt>
                <c:pt idx="34">
                  <c:v>96.1821813712411</c:v>
                </c:pt>
                <c:pt idx="35">
                  <c:v>98.0028952495982</c:v>
                </c:pt>
                <c:pt idx="36">
                  <c:v>98.1348347979056</c:v>
                </c:pt>
                <c:pt idx="37">
                  <c:v>98.4238173281731</c:v>
                </c:pt>
                <c:pt idx="38">
                  <c:v>99.0676468123782</c:v>
                </c:pt>
                <c:pt idx="39">
                  <c:v>100.038789849329</c:v>
                </c:pt>
                <c:pt idx="40">
                  <c:v>101.569554015832</c:v>
                </c:pt>
                <c:pt idx="41">
                  <c:v>101.868650934659</c:v>
                </c:pt>
                <c:pt idx="42">
                  <c:v>102.535014450811</c:v>
                </c:pt>
                <c:pt idx="43">
                  <c:v>103.540147494056</c:v>
                </c:pt>
                <c:pt idx="44">
                  <c:v>104.384770755257</c:v>
                </c:pt>
                <c:pt idx="45">
                  <c:v>105.089470557482</c:v>
                </c:pt>
                <c:pt idx="46">
                  <c:v>105.683520377558</c:v>
                </c:pt>
                <c:pt idx="47">
                  <c:v>106.716669181951</c:v>
                </c:pt>
                <c:pt idx="48">
                  <c:v>107.588091183685</c:v>
                </c:pt>
                <c:pt idx="49">
                  <c:v>109.223522842088</c:v>
                </c:pt>
                <c:pt idx="50">
                  <c:v>110.010916077264</c:v>
                </c:pt>
                <c:pt idx="51">
                  <c:v>110.768251874393</c:v>
                </c:pt>
                <c:pt idx="52">
                  <c:v>110.893863337322</c:v>
                </c:pt>
                <c:pt idx="53">
                  <c:v>111.808949963438</c:v>
                </c:pt>
                <c:pt idx="54">
                  <c:v>112.758062466334</c:v>
                </c:pt>
                <c:pt idx="55">
                  <c:v>113.284824463023</c:v>
                </c:pt>
                <c:pt idx="56">
                  <c:v>114.460993635353</c:v>
                </c:pt>
                <c:pt idx="57">
                  <c:v>114.77031632586</c:v>
                </c:pt>
                <c:pt idx="58">
                  <c:v>115.517509820635</c:v>
                </c:pt>
                <c:pt idx="59">
                  <c:v>116.555289887224</c:v>
                </c:pt>
                <c:pt idx="60">
                  <c:v>118.266429746089</c:v>
                </c:pt>
                <c:pt idx="61">
                  <c:v>119.255770597515</c:v>
                </c:pt>
                <c:pt idx="62">
                  <c:v>120.295424501809</c:v>
                </c:pt>
                <c:pt idx="63">
                  <c:v>120.756524153575</c:v>
                </c:pt>
                <c:pt idx="64">
                  <c:v>120.567971451178</c:v>
                </c:pt>
                <c:pt idx="65">
                  <c:v>121.299623451059</c:v>
                </c:pt>
                <c:pt idx="66">
                  <c:v>122.251145706962</c:v>
                </c:pt>
                <c:pt idx="67">
                  <c:v>123.022107738058</c:v>
                </c:pt>
                <c:pt idx="68">
                  <c:v>123.591510066596</c:v>
                </c:pt>
                <c:pt idx="69">
                  <c:v>124.822929736932</c:v>
                </c:pt>
                <c:pt idx="70">
                  <c:v>125.342708170462</c:v>
                </c:pt>
                <c:pt idx="71">
                  <c:v>126.755265746098</c:v>
                </c:pt>
                <c:pt idx="72">
                  <c:v>127.184121546286</c:v>
                </c:pt>
                <c:pt idx="73">
                  <c:v>128.039252942355</c:v>
                </c:pt>
                <c:pt idx="74">
                  <c:v>127.914837098413</c:v>
                </c:pt>
                <c:pt idx="75">
                  <c:v>128.741365760424</c:v>
                </c:pt>
                <c:pt idx="76">
                  <c:v>130.202421964108</c:v>
                </c:pt>
                <c:pt idx="77">
                  <c:v>130.725464967485</c:v>
                </c:pt>
                <c:pt idx="78">
                  <c:v>130.626664258876</c:v>
                </c:pt>
                <c:pt idx="79">
                  <c:v>132.161340384647</c:v>
                </c:pt>
                <c:pt idx="80">
                  <c:v>132.383920312687</c:v>
                </c:pt>
                <c:pt idx="81">
                  <c:v>132.809176406725</c:v>
                </c:pt>
                <c:pt idx="82">
                  <c:v>133.861398002477</c:v>
                </c:pt>
                <c:pt idx="83">
                  <c:v>134.817864334893</c:v>
                </c:pt>
                <c:pt idx="84">
                  <c:v>135.456011233576</c:v>
                </c:pt>
                <c:pt idx="85">
                  <c:v>136.406461967126</c:v>
                </c:pt>
                <c:pt idx="86">
                  <c:v>136.813549939953</c:v>
                </c:pt>
                <c:pt idx="87">
                  <c:v>137.929839396715</c:v>
                </c:pt>
                <c:pt idx="88">
                  <c:v>138.557017984255</c:v>
                </c:pt>
                <c:pt idx="89">
                  <c:v>139.510770497955</c:v>
                </c:pt>
                <c:pt idx="90">
                  <c:v>140.547978548138</c:v>
                </c:pt>
                <c:pt idx="91">
                  <c:v>141.26770095839</c:v>
                </c:pt>
                <c:pt idx="92">
                  <c:v>142.185972818902</c:v>
                </c:pt>
                <c:pt idx="93">
                  <c:v>142.305157565289</c:v>
                </c:pt>
                <c:pt idx="94">
                  <c:v>142.769973231041</c:v>
                </c:pt>
                <c:pt idx="95">
                  <c:v>143.716236333069</c:v>
                </c:pt>
                <c:pt idx="96">
                  <c:v>144.32173936404</c:v>
                </c:pt>
                <c:pt idx="97">
                  <c:v>145.232340234441</c:v>
                </c:pt>
                <c:pt idx="98">
                  <c:v>146.113634480677</c:v>
                </c:pt>
                <c:pt idx="99">
                  <c:v>147.087717623524</c:v>
                </c:pt>
                <c:pt idx="100">
                  <c:v>147.366750243438</c:v>
                </c:pt>
                <c:pt idx="101">
                  <c:v>147.948438565801</c:v>
                </c:pt>
                <c:pt idx="102">
                  <c:v>149.103068131619</c:v>
                </c:pt>
                <c:pt idx="103">
                  <c:v>149.67163509105</c:v>
                </c:pt>
                <c:pt idx="104">
                  <c:v>150.432212638774</c:v>
                </c:pt>
                <c:pt idx="105">
                  <c:v>150.287197042051</c:v>
                </c:pt>
                <c:pt idx="106">
                  <c:v>150.722140635451</c:v>
                </c:pt>
                <c:pt idx="107">
                  <c:v>152.233628243293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395444"/>
        <c:axId val="10248919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0.0549999999999999</c:v>
                </c:pt>
                <c:pt idx="34">
                  <c:v>0.044999999999999</c:v>
                </c:pt>
                <c:pt idx="38">
                  <c:v>0.035000000000001</c:v>
                </c:pt>
                <c:pt idx="42">
                  <c:v>0.034999999999999</c:v>
                </c:pt>
                <c:pt idx="46">
                  <c:v>0.0301847631265435</c:v>
                </c:pt>
                <c:pt idx="50">
                  <c:v>0.037253623246821</c:v>
                </c:pt>
                <c:pt idx="54">
                  <c:v>0.0254916664429712</c:v>
                </c:pt>
                <c:pt idx="58">
                  <c:v>0.0279855816613159</c:v>
                </c:pt>
                <c:pt idx="62">
                  <c:v>0.0374374278657668</c:v>
                </c:pt>
                <c:pt idx="66">
                  <c:v>0.0179004640476004</c:v>
                </c:pt>
                <c:pt idx="70">
                  <c:v>0.0274490743656539</c:v>
                </c:pt>
                <c:pt idx="74">
                  <c:v>0.0227110523451415</c:v>
                </c:pt>
                <c:pt idx="78">
                  <c:v>0.0231232398232661</c:v>
                </c:pt>
                <c:pt idx="82">
                  <c:v>0.0193930862993676</c:v>
                </c:pt>
                <c:pt idx="86">
                  <c:v>0.0238512132433388</c:v>
                </c:pt>
                <c:pt idx="90">
                  <c:v>0.024291004472095</c:v>
                </c:pt>
                <c:pt idx="94">
                  <c:v>0.0198146089210576</c:v>
                </c:pt>
                <c:pt idx="98">
                  <c:v>0.0206279495355224</c:v>
                </c:pt>
                <c:pt idx="102">
                  <c:v>0.0194497720872537</c:v>
                </c:pt>
                <c:pt idx="106">
                  <c:v>0.0161344043321068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229406"/>
        <c:axId val="7878558"/>
      </c:lineChart>
      <c:catAx>
        <c:axId val="663954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248919"/>
        <c:crosses val="autoZero"/>
        <c:auto val="1"/>
        <c:lblAlgn val="ctr"/>
        <c:lblOffset val="100"/>
      </c:catAx>
      <c:valAx>
        <c:axId val="10248919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395444"/>
        <c:crossesAt val="1"/>
        <c:crossBetween val="midCat"/>
      </c:valAx>
      <c:catAx>
        <c:axId val="6322940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78558"/>
        <c:auto val="1"/>
        <c:lblAlgn val="ctr"/>
        <c:lblOffset val="100"/>
      </c:catAx>
      <c:valAx>
        <c:axId val="787855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22940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91.7828203698565</c:v>
                </c:pt>
                <c:pt idx="30">
                  <c:v>93.7625038524676</c:v>
                </c:pt>
                <c:pt idx="31">
                  <c:v>91.2719455158723</c:v>
                </c:pt>
                <c:pt idx="32">
                  <c:v>93.4617474265766</c:v>
                </c:pt>
                <c:pt idx="33">
                  <c:v>95.4541331846506</c:v>
                </c:pt>
                <c:pt idx="34">
                  <c:v>98.4506290450909</c:v>
                </c:pt>
                <c:pt idx="35">
                  <c:v>98.568162207531</c:v>
                </c:pt>
                <c:pt idx="36">
                  <c:v>98.1348347979056</c:v>
                </c:pt>
                <c:pt idx="37">
                  <c:v>99.2722985120363</c:v>
                </c:pt>
                <c:pt idx="38">
                  <c:v>101.158021343831</c:v>
                </c:pt>
                <c:pt idx="39">
                  <c:v>102.806904084631</c:v>
                </c:pt>
                <c:pt idx="40">
                  <c:v>101.569554015832</c:v>
                </c:pt>
                <c:pt idx="41">
                  <c:v>102.746828959958</c:v>
                </c:pt>
                <c:pt idx="42">
                  <c:v>104.698552090865</c:v>
                </c:pt>
                <c:pt idx="43">
                  <c:v>108.412006021284</c:v>
                </c:pt>
                <c:pt idx="44">
                  <c:v>108.894142672798</c:v>
                </c:pt>
                <c:pt idx="45">
                  <c:v>110.048787224581</c:v>
                </c:pt>
                <c:pt idx="46">
                  <c:v>110.619894970897</c:v>
                </c:pt>
                <c:pt idx="47">
                  <c:v>112.231503172567</c:v>
                </c:pt>
                <c:pt idx="48">
                  <c:v>113.294608524699</c:v>
                </c:pt>
                <c:pt idx="49">
                  <c:v>114.327678600664</c:v>
                </c:pt>
                <c:pt idx="50">
                  <c:v>115.562529380512</c:v>
                </c:pt>
                <c:pt idx="51">
                  <c:v>117.118143640607</c:v>
                </c:pt>
                <c:pt idx="52">
                  <c:v>118.165299990924</c:v>
                </c:pt>
                <c:pt idx="53">
                  <c:v>119.036098532025</c:v>
                </c:pt>
                <c:pt idx="54">
                  <c:v>119.848551503794</c:v>
                </c:pt>
                <c:pt idx="55">
                  <c:v>121.431574741027</c:v>
                </c:pt>
                <c:pt idx="56">
                  <c:v>122.637429553388</c:v>
                </c:pt>
                <c:pt idx="57">
                  <c:v>123.557469660174</c:v>
                </c:pt>
                <c:pt idx="58">
                  <c:v>124.806514849295</c:v>
                </c:pt>
                <c:pt idx="59">
                  <c:v>126.507994303301</c:v>
                </c:pt>
                <c:pt idx="60">
                  <c:v>127.519317950775</c:v>
                </c:pt>
                <c:pt idx="61">
                  <c:v>128.47464447024</c:v>
                </c:pt>
                <c:pt idx="62">
                  <c:v>129.09966753504</c:v>
                </c:pt>
                <c:pt idx="63">
                  <c:v>130.507666025649</c:v>
                </c:pt>
                <c:pt idx="64">
                  <c:v>131.278222059426</c:v>
                </c:pt>
                <c:pt idx="65">
                  <c:v>132.700198191777</c:v>
                </c:pt>
                <c:pt idx="66">
                  <c:v>134.128838960363</c:v>
                </c:pt>
                <c:pt idx="67">
                  <c:v>135.588811621568</c:v>
                </c:pt>
                <c:pt idx="68">
                  <c:v>136.008762781031</c:v>
                </c:pt>
                <c:pt idx="69">
                  <c:v>136.778617615248</c:v>
                </c:pt>
                <c:pt idx="70">
                  <c:v>137.422628632693</c:v>
                </c:pt>
                <c:pt idx="71">
                  <c:v>138.36234381572</c:v>
                </c:pt>
                <c:pt idx="72">
                  <c:v>139.106847809455</c:v>
                </c:pt>
                <c:pt idx="73">
                  <c:v>140.72431420832</c:v>
                </c:pt>
                <c:pt idx="74">
                  <c:v>141.339240137202</c:v>
                </c:pt>
                <c:pt idx="75">
                  <c:v>143.022118816986</c:v>
                </c:pt>
                <c:pt idx="76">
                  <c:v>143.903503025455</c:v>
                </c:pt>
                <c:pt idx="77">
                  <c:v>144.792556324442</c:v>
                </c:pt>
                <c:pt idx="78">
                  <c:v>145.43364978228</c:v>
                </c:pt>
                <c:pt idx="79">
                  <c:v>146.990066990578</c:v>
                </c:pt>
                <c:pt idx="80">
                  <c:v>148.115704015808</c:v>
                </c:pt>
                <c:pt idx="81">
                  <c:v>149.184105660483</c:v>
                </c:pt>
                <c:pt idx="82">
                  <c:v>150.451078577905</c:v>
                </c:pt>
                <c:pt idx="83">
                  <c:v>151.514725036031</c:v>
                </c:pt>
                <c:pt idx="84">
                  <c:v>152.291512637075</c:v>
                </c:pt>
                <c:pt idx="85">
                  <c:v>153.173031343799</c:v>
                </c:pt>
                <c:pt idx="86">
                  <c:v>154.366212752209</c:v>
                </c:pt>
                <c:pt idx="87">
                  <c:v>155.733970739969</c:v>
                </c:pt>
                <c:pt idx="88">
                  <c:v>157.217104997898</c:v>
                </c:pt>
                <c:pt idx="89">
                  <c:v>158.490965647577</c:v>
                </c:pt>
                <c:pt idx="90">
                  <c:v>159.538697641533</c:v>
                </c:pt>
                <c:pt idx="91">
                  <c:v>160.52347626261</c:v>
                </c:pt>
                <c:pt idx="92">
                  <c:v>161.332721365787</c:v>
                </c:pt>
                <c:pt idx="93">
                  <c:v>161.626410185574</c:v>
                </c:pt>
                <c:pt idx="94">
                  <c:v>162.900037984827</c:v>
                </c:pt>
                <c:pt idx="95">
                  <c:v>163.797517830279</c:v>
                </c:pt>
                <c:pt idx="96">
                  <c:v>165.59955832459</c:v>
                </c:pt>
                <c:pt idx="97">
                  <c:v>166.619543385169</c:v>
                </c:pt>
                <c:pt idx="98">
                  <c:v>167.597560506998</c:v>
                </c:pt>
                <c:pt idx="99">
                  <c:v>168.658774876974</c:v>
                </c:pt>
                <c:pt idx="100">
                  <c:v>169.505818666231</c:v>
                </c:pt>
                <c:pt idx="101">
                  <c:v>170.484353666815</c:v>
                </c:pt>
                <c:pt idx="102">
                  <c:v>172.191965872893</c:v>
                </c:pt>
                <c:pt idx="103">
                  <c:v>173.324456453928</c:v>
                </c:pt>
                <c:pt idx="104">
                  <c:v>174.368337363198</c:v>
                </c:pt>
                <c:pt idx="105">
                  <c:v>176.24592294489</c:v>
                </c:pt>
                <c:pt idx="106">
                  <c:v>177.120207701753</c:v>
                </c:pt>
                <c:pt idx="107">
                  <c:v>177.481989782986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797547"/>
        <c:axId val="10548540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0.0599999999999992</c:v>
                </c:pt>
                <c:pt idx="34">
                  <c:v>0.05</c:v>
                </c:pt>
                <c:pt idx="38">
                  <c:v>0.0400000000000016</c:v>
                </c:pt>
                <c:pt idx="42">
                  <c:v>0.0399999999999978</c:v>
                </c:pt>
                <c:pt idx="46">
                  <c:v>0.0583752138503426</c:v>
                </c:pt>
                <c:pt idx="50">
                  <c:v>0.0418942275418448</c:v>
                </c:pt>
                <c:pt idx="54">
                  <c:v>0.0394926085539482</c:v>
                </c:pt>
                <c:pt idx="58">
                  <c:v>0.0397672273921628</c:v>
                </c:pt>
                <c:pt idx="62">
                  <c:v>0.0363649155399088</c:v>
                </c:pt>
                <c:pt idx="66">
                  <c:v>0.0350945100263518</c:v>
                </c:pt>
                <c:pt idx="70">
                  <c:v>0.0278740707015801</c:v>
                </c:pt>
                <c:pt idx="74">
                  <c:v>0.0284742168398948</c:v>
                </c:pt>
                <c:pt idx="78">
                  <c:v>0.0300026223701615</c:v>
                </c:pt>
                <c:pt idx="82">
                  <c:v>0.0312256404153763</c:v>
                </c:pt>
                <c:pt idx="86">
                  <c:v>0.0271984806425589</c:v>
                </c:pt>
                <c:pt idx="90">
                  <c:v>0.032824358145912</c:v>
                </c:pt>
                <c:pt idx="94">
                  <c:v>0.0218419199953035</c:v>
                </c:pt>
                <c:pt idx="98">
                  <c:v>0.0289672223702506</c:v>
                </c:pt>
                <c:pt idx="102">
                  <c:v>0.0254776116235196</c:v>
                </c:pt>
                <c:pt idx="106">
                  <c:v>0.0287522589665816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61779"/>
        <c:axId val="21037687"/>
      </c:lineChart>
      <c:catAx>
        <c:axId val="327975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548540"/>
        <c:crosses val="autoZero"/>
        <c:auto val="1"/>
        <c:lblAlgn val="ctr"/>
        <c:lblOffset val="100"/>
      </c:catAx>
      <c:valAx>
        <c:axId val="10548540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797547"/>
        <c:crossesAt val="1"/>
        <c:crossBetween val="midCat"/>
      </c:valAx>
      <c:catAx>
        <c:axId val="506177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037687"/>
        <c:auto val="1"/>
        <c:lblAlgn val="ctr"/>
        <c:lblOffset val="100"/>
      </c:catAx>
      <c:valAx>
        <c:axId val="2103768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6177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89.8041012206124</c:v>
                </c:pt>
                <c:pt idx="29">
                  <c:v>90.6061175446018</c:v>
                </c:pt>
                <c:pt idx="30">
                  <c:v>91.3860348608152</c:v>
                </c:pt>
                <c:pt idx="31">
                  <c:v>92.2930594530741</c:v>
                </c:pt>
                <c:pt idx="32">
                  <c:v>93.3962652694369</c:v>
                </c:pt>
                <c:pt idx="33">
                  <c:v>94.6833928341088</c:v>
                </c:pt>
                <c:pt idx="34">
                  <c:v>94.9500902203869</c:v>
                </c:pt>
                <c:pt idx="35">
                  <c:v>95.6231372783348</c:v>
                </c:pt>
                <c:pt idx="36">
                  <c:v>96.4783420233282</c:v>
                </c:pt>
                <c:pt idx="37">
                  <c:v>97.618578011966</c:v>
                </c:pt>
                <c:pt idx="38">
                  <c:v>97.7985929269986</c:v>
                </c:pt>
                <c:pt idx="39">
                  <c:v>98.1169592080429</c:v>
                </c:pt>
                <c:pt idx="40">
                  <c:v>99.1797355999809</c:v>
                </c:pt>
                <c:pt idx="41">
                  <c:v>100.059042462265</c:v>
                </c:pt>
                <c:pt idx="42">
                  <c:v>100.732550714809</c:v>
                </c:pt>
                <c:pt idx="43">
                  <c:v>101.74151755839</c:v>
                </c:pt>
                <c:pt idx="44">
                  <c:v>102.749040277334</c:v>
                </c:pt>
                <c:pt idx="45">
                  <c:v>103.656784884122</c:v>
                </c:pt>
                <c:pt idx="46">
                  <c:v>103.820852882595</c:v>
                </c:pt>
                <c:pt idx="47">
                  <c:v>105.14205195491</c:v>
                </c:pt>
                <c:pt idx="48">
                  <c:v>105.753635913204</c:v>
                </c:pt>
                <c:pt idx="49">
                  <c:v>106.827362653915</c:v>
                </c:pt>
                <c:pt idx="50">
                  <c:v>107.960204190957</c:v>
                </c:pt>
                <c:pt idx="51">
                  <c:v>108.643194777147</c:v>
                </c:pt>
                <c:pt idx="52">
                  <c:v>109.351141368758</c:v>
                </c:pt>
                <c:pt idx="53">
                  <c:v>110.247103413552</c:v>
                </c:pt>
                <c:pt idx="54">
                  <c:v>112.111216767518</c:v>
                </c:pt>
                <c:pt idx="55">
                  <c:v>112.247973279836</c:v>
                </c:pt>
                <c:pt idx="56">
                  <c:v>113.172236399334</c:v>
                </c:pt>
                <c:pt idx="57">
                  <c:v>113.833916278745</c:v>
                </c:pt>
                <c:pt idx="58">
                  <c:v>114.46897424569</c:v>
                </c:pt>
                <c:pt idx="59">
                  <c:v>114.654616936853</c:v>
                </c:pt>
                <c:pt idx="60">
                  <c:v>115.355514142198</c:v>
                </c:pt>
                <c:pt idx="61">
                  <c:v>115.172445540348</c:v>
                </c:pt>
                <c:pt idx="62">
                  <c:v>115.472657294478</c:v>
                </c:pt>
                <c:pt idx="63">
                  <c:v>116.678265520645</c:v>
                </c:pt>
                <c:pt idx="64">
                  <c:v>116.993361138229</c:v>
                </c:pt>
                <c:pt idx="65">
                  <c:v>117.283516054545</c:v>
                </c:pt>
                <c:pt idx="66">
                  <c:v>117.877835975807</c:v>
                </c:pt>
                <c:pt idx="67">
                  <c:v>118.502306460658</c:v>
                </c:pt>
                <c:pt idx="68">
                  <c:v>118.931776433946</c:v>
                </c:pt>
                <c:pt idx="69">
                  <c:v>118.959460999944</c:v>
                </c:pt>
                <c:pt idx="70">
                  <c:v>119.236543540544</c:v>
                </c:pt>
                <c:pt idx="71">
                  <c:v>120.056410402586</c:v>
                </c:pt>
                <c:pt idx="72">
                  <c:v>120.564233490345</c:v>
                </c:pt>
                <c:pt idx="73">
                  <c:v>121.035831695125</c:v>
                </c:pt>
                <c:pt idx="74">
                  <c:v>121.162837061077</c:v>
                </c:pt>
                <c:pt idx="75">
                  <c:v>121.848256481352</c:v>
                </c:pt>
                <c:pt idx="76">
                  <c:v>122.067784055347</c:v>
                </c:pt>
                <c:pt idx="77">
                  <c:v>122.367199781729</c:v>
                </c:pt>
                <c:pt idx="78">
                  <c:v>123.046945794509</c:v>
                </c:pt>
                <c:pt idx="79">
                  <c:v>123.356444231592</c:v>
                </c:pt>
                <c:pt idx="80">
                  <c:v>123.868162638536</c:v>
                </c:pt>
                <c:pt idx="81">
                  <c:v>124.112940256733</c:v>
                </c:pt>
                <c:pt idx="82">
                  <c:v>124.221844748729</c:v>
                </c:pt>
                <c:pt idx="83">
                  <c:v>124.65503812522</c:v>
                </c:pt>
                <c:pt idx="84">
                  <c:v>124.564343580137</c:v>
                </c:pt>
                <c:pt idx="85">
                  <c:v>124.117357041156</c:v>
                </c:pt>
                <c:pt idx="86">
                  <c:v>124.564134267051</c:v>
                </c:pt>
                <c:pt idx="87">
                  <c:v>125.485124442906</c:v>
                </c:pt>
                <c:pt idx="88">
                  <c:v>125.879715851898</c:v>
                </c:pt>
                <c:pt idx="89">
                  <c:v>125.84189130479</c:v>
                </c:pt>
                <c:pt idx="90">
                  <c:v>126.372882984673</c:v>
                </c:pt>
                <c:pt idx="91">
                  <c:v>127.395018924248</c:v>
                </c:pt>
                <c:pt idx="92">
                  <c:v>126.961398344417</c:v>
                </c:pt>
                <c:pt idx="93">
                  <c:v>126.78393040848</c:v>
                </c:pt>
                <c:pt idx="94">
                  <c:v>127.731602145928</c:v>
                </c:pt>
                <c:pt idx="95">
                  <c:v>128.193395190271</c:v>
                </c:pt>
                <c:pt idx="96">
                  <c:v>128.478626361531</c:v>
                </c:pt>
                <c:pt idx="97">
                  <c:v>129.187217574427</c:v>
                </c:pt>
                <c:pt idx="98">
                  <c:v>128.53758426862</c:v>
                </c:pt>
                <c:pt idx="99">
                  <c:v>128.632322630128</c:v>
                </c:pt>
                <c:pt idx="100">
                  <c:v>128.928683947012</c:v>
                </c:pt>
                <c:pt idx="101">
                  <c:v>129.476820400952</c:v>
                </c:pt>
                <c:pt idx="102">
                  <c:v>129.958467511403</c:v>
                </c:pt>
                <c:pt idx="103">
                  <c:v>129.867149114507</c:v>
                </c:pt>
                <c:pt idx="104">
                  <c:v>130.14390156208</c:v>
                </c:pt>
                <c:pt idx="105">
                  <c:v>129.440339357775</c:v>
                </c:pt>
                <c:pt idx="106">
                  <c:v>129.94073335712</c:v>
                </c:pt>
                <c:pt idx="107">
                  <c:v>130.010419900223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16232"/>
        <c:axId val="40456646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0.0500000000000005</c:v>
                </c:pt>
                <c:pt idx="34">
                  <c:v>0.0399999999999998</c:v>
                </c:pt>
                <c:pt idx="38">
                  <c:v>0.0300000000000002</c:v>
                </c:pt>
                <c:pt idx="42">
                  <c:v>0.0299999999999987</c:v>
                </c:pt>
                <c:pt idx="46">
                  <c:v>0.0339941423036108</c:v>
                </c:pt>
                <c:pt idx="50">
                  <c:v>0.0332612123601526</c:v>
                </c:pt>
                <c:pt idx="54">
                  <c:v>0.0344211890722994</c:v>
                </c:pt>
                <c:pt idx="58">
                  <c:v>0.0274177389001871</c:v>
                </c:pt>
                <c:pt idx="62">
                  <c:v>0.0143580608920995</c:v>
                </c:pt>
                <c:pt idx="66">
                  <c:v>0.017243356966071</c:v>
                </c:pt>
                <c:pt idx="70">
                  <c:v>0.0138682128929521</c:v>
                </c:pt>
                <c:pt idx="74">
                  <c:v>0.0155641521347276</c:v>
                </c:pt>
                <c:pt idx="78">
                  <c:v>0.012849921061711</c:v>
                </c:pt>
                <c:pt idx="82">
                  <c:v>0.0122639390613721</c:v>
                </c:pt>
                <c:pt idx="86">
                  <c:v>0.00376963562160038</c:v>
                </c:pt>
                <c:pt idx="90">
                  <c:v>0.0135514942634052</c:v>
                </c:pt>
                <c:pt idx="94">
                  <c:v>0.00827082847122407</c:v>
                </c:pt>
                <c:pt idx="98">
                  <c:v>0.0101348351693293</c:v>
                </c:pt>
                <c:pt idx="102">
                  <c:v>0.00659505509021452</c:v>
                </c:pt>
                <c:pt idx="106">
                  <c:v>0.0025167790017584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605679"/>
        <c:axId val="24509800"/>
      </c:lineChart>
      <c:catAx>
        <c:axId val="101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456646"/>
        <c:crosses val="autoZero"/>
        <c:auto val="1"/>
        <c:lblAlgn val="ctr"/>
        <c:lblOffset val="100"/>
      </c:catAx>
      <c:valAx>
        <c:axId val="40456646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16232"/>
        <c:crossesAt val="1"/>
        <c:crossBetween val="midCat"/>
      </c:valAx>
      <c:catAx>
        <c:axId val="3760567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509800"/>
        <c:auto val="1"/>
        <c:lblAlgn val="ctr"/>
        <c:lblOffset val="100"/>
      </c:catAx>
      <c:valAx>
        <c:axId val="24509800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60567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97.2766461214228</c:v>
                </c:pt>
                <c:pt idx="15">
                  <c:v>97.9220249424191</c:v>
                </c:pt>
                <c:pt idx="16">
                  <c:v>98.8638127993054</c:v>
                </c:pt>
                <c:pt idx="17">
                  <c:v>99.9099999999999</c:v>
                </c:pt>
                <c:pt idx="18">
                  <c:v>101.167711966279</c:v>
                </c:pt>
                <c:pt idx="19">
                  <c:v>102.81812618954</c:v>
                </c:pt>
                <c:pt idx="20">
                  <c:v>104.764457481169</c:v>
                </c:pt>
                <c:pt idx="21">
                  <c:v>104.9055</c:v>
                </c:pt>
                <c:pt idx="22">
                  <c:v>105.214420444931</c:v>
                </c:pt>
                <c:pt idx="23">
                  <c:v>105.902669975226</c:v>
                </c:pt>
                <c:pt idx="24">
                  <c:v>106.940815564126</c:v>
                </c:pt>
                <c:pt idx="25">
                  <c:v>108.5771925</c:v>
                </c:pt>
                <c:pt idx="26">
                  <c:v>108.896925160503</c:v>
                </c:pt>
                <c:pt idx="27">
                  <c:v>109.609263424359</c:v>
                </c:pt>
                <c:pt idx="28">
                  <c:v>110.683744108871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98.9389247815913</c:v>
                </c:pt>
                <c:pt idx="12">
                  <c:v>99.6828233682139</c:v>
                </c:pt>
                <c:pt idx="13">
                  <c:v>101.185554390842</c:v>
                </c:pt>
                <c:pt idx="14">
                  <c:v>102.710939271479</c:v>
                </c:pt>
                <c:pt idx="15">
                  <c:v>104.259319519863</c:v>
                </c:pt>
                <c:pt idx="16">
                  <c:v>105.83104179404</c:v>
                </c:pt>
                <c:pt idx="17">
                  <c:v>106.626760593139</c:v>
                </c:pt>
                <c:pt idx="18">
                  <c:v>107.428462215392</c:v>
                </c:pt>
                <c:pt idx="19">
                  <c:v>108.236191644244</c:v>
                </c:pt>
                <c:pt idx="20">
                  <c:v>109.049994201359</c:v>
                </c:pt>
                <c:pt idx="21">
                  <c:v>109.521044434574</c:v>
                </c:pt>
                <c:pt idx="22">
                  <c:v>109.992094667789</c:v>
                </c:pt>
                <c:pt idx="23">
                  <c:v>110.463144901005</c:v>
                </c:pt>
                <c:pt idx="24">
                  <c:v>110.934195134219</c:v>
                </c:pt>
                <c:pt idx="25">
                  <c:v>111.405245367434</c:v>
                </c:pt>
                <c:pt idx="26">
                  <c:v>111.87629560065</c:v>
                </c:pt>
                <c:pt idx="27">
                  <c:v>112.347345833865</c:v>
                </c:pt>
                <c:pt idx="28">
                  <c:v>112.81839606708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673578"/>
        <c:axId val="59021257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113.732761645746</c:v>
                </c:pt>
                <c:pt idx="12">
                  <c:v>122.449519639079</c:v>
                </c:pt>
                <c:pt idx="13">
                  <c:v>131.327109812912</c:v>
                </c:pt>
                <c:pt idx="14">
                  <c:v>140.204699986745</c:v>
                </c:pt>
                <c:pt idx="15">
                  <c:v>149.082290160578</c:v>
                </c:pt>
                <c:pt idx="16">
                  <c:v>157.959880334412</c:v>
                </c:pt>
                <c:pt idx="17">
                  <c:v>167.437473154477</c:v>
                </c:pt>
                <c:pt idx="18">
                  <c:v>176.915065974541</c:v>
                </c:pt>
                <c:pt idx="19">
                  <c:v>186.392658794606</c:v>
                </c:pt>
                <c:pt idx="20">
                  <c:v>195.870251614671</c:v>
                </c:pt>
                <c:pt idx="21">
                  <c:v>205.663764195404</c:v>
                </c:pt>
                <c:pt idx="22">
                  <c:v>215.457276776138</c:v>
                </c:pt>
                <c:pt idx="23">
                  <c:v>225.250789356871</c:v>
                </c:pt>
                <c:pt idx="24">
                  <c:v>235.044301937605</c:v>
                </c:pt>
                <c:pt idx="25">
                  <c:v>243.858463260265</c:v>
                </c:pt>
                <c:pt idx="26">
                  <c:v>252.672624582925</c:v>
                </c:pt>
                <c:pt idx="27">
                  <c:v>261.486785905585</c:v>
                </c:pt>
                <c:pt idx="28">
                  <c:v>270.300947228246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653619"/>
        <c:axId val="29959417"/>
      </c:lineChart>
      <c:catAx>
        <c:axId val="8967357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021257"/>
        <c:crosses val="autoZero"/>
        <c:auto val="1"/>
        <c:lblAlgn val="ctr"/>
        <c:lblOffset val="100"/>
      </c:catAx>
      <c:valAx>
        <c:axId val="59021257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673578"/>
        <c:crossesAt val="1"/>
        <c:crossBetween val="midCat"/>
      </c:valAx>
      <c:catAx>
        <c:axId val="5065361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959417"/>
        <c:auto val="1"/>
        <c:lblAlgn val="ctr"/>
        <c:lblOffset val="100"/>
      </c:catAx>
      <c:valAx>
        <c:axId val="29959417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65361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96.0000000000003</c:v>
                </c:pt>
                <c:pt idx="14">
                  <c:v>96.8573502329684</c:v>
                </c:pt>
                <c:pt idx="15">
                  <c:v>97.6910767703851</c:v>
                </c:pt>
                <c:pt idx="16">
                  <c:v>98.6606801590204</c:v>
                </c:pt>
                <c:pt idx="17">
                  <c:v>99.8400000000003</c:v>
                </c:pt>
                <c:pt idx="18">
                  <c:v>101.215930993452</c:v>
                </c:pt>
                <c:pt idx="19">
                  <c:v>101.50102876443</c:v>
                </c:pt>
                <c:pt idx="20">
                  <c:v>102.220511690987</c:v>
                </c:pt>
                <c:pt idx="21">
                  <c:v>103.13472</c:v>
                </c:pt>
                <c:pt idx="22">
                  <c:v>104.353624854249</c:v>
                </c:pt>
                <c:pt idx="23">
                  <c:v>104.546059627363</c:v>
                </c:pt>
                <c:pt idx="24">
                  <c:v>104.886391110723</c:v>
                </c:pt>
                <c:pt idx="25">
                  <c:v>106.02249216</c:v>
                </c:pt>
                <c:pt idx="26">
                  <c:v>106.962465475605</c:v>
                </c:pt>
                <c:pt idx="27">
                  <c:v>107.682441416184</c:v>
                </c:pt>
                <c:pt idx="28">
                  <c:v>108.761020408316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98.9389247815917</c:v>
                </c:pt>
                <c:pt idx="12">
                  <c:v>98.9389247815913</c:v>
                </c:pt>
                <c:pt idx="13">
                  <c:v>99.6828233682135</c:v>
                </c:pt>
                <c:pt idx="14">
                  <c:v>100.432315153957</c:v>
                </c:pt>
                <c:pt idx="15">
                  <c:v>101.187442192777</c:v>
                </c:pt>
                <c:pt idx="16">
                  <c:v>101.948246854817</c:v>
                </c:pt>
                <c:pt idx="17">
                  <c:v>102.25439754207</c:v>
                </c:pt>
                <c:pt idx="18">
                  <c:v>102.561467600144</c:v>
                </c:pt>
                <c:pt idx="19">
                  <c:v>102.869459789908</c:v>
                </c:pt>
                <c:pt idx="20">
                  <c:v>103.178376880526</c:v>
                </c:pt>
                <c:pt idx="21">
                  <c:v>103.649427113741</c:v>
                </c:pt>
                <c:pt idx="22">
                  <c:v>104.120477346956</c:v>
                </c:pt>
                <c:pt idx="23">
                  <c:v>104.591527580171</c:v>
                </c:pt>
                <c:pt idx="24">
                  <c:v>105.062577813386</c:v>
                </c:pt>
                <c:pt idx="25">
                  <c:v>105.533628046602</c:v>
                </c:pt>
                <c:pt idx="26">
                  <c:v>106.004678279817</c:v>
                </c:pt>
                <c:pt idx="27">
                  <c:v>106.475728513032</c:v>
                </c:pt>
                <c:pt idx="28">
                  <c:v>106.946778746246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563525"/>
        <c:axId val="28497933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114.394639987039</c:v>
                </c:pt>
                <c:pt idx="12">
                  <c:v>124.304815391186</c:v>
                </c:pt>
                <c:pt idx="13">
                  <c:v>134.249200622481</c:v>
                </c:pt>
                <c:pt idx="14">
                  <c:v>144.193585853776</c:v>
                </c:pt>
                <c:pt idx="15">
                  <c:v>154.13797108507</c:v>
                </c:pt>
                <c:pt idx="16">
                  <c:v>164.082356316365</c:v>
                </c:pt>
                <c:pt idx="17">
                  <c:v>175.15791536772</c:v>
                </c:pt>
                <c:pt idx="18">
                  <c:v>186.233474419075</c:v>
                </c:pt>
                <c:pt idx="19">
                  <c:v>197.30903347043</c:v>
                </c:pt>
                <c:pt idx="20">
                  <c:v>208.384592521785</c:v>
                </c:pt>
                <c:pt idx="21">
                  <c:v>220.366706591787</c:v>
                </c:pt>
                <c:pt idx="22">
                  <c:v>232.34882066179</c:v>
                </c:pt>
                <c:pt idx="23">
                  <c:v>244.330934731792</c:v>
                </c:pt>
                <c:pt idx="24">
                  <c:v>256.313048801795</c:v>
                </c:pt>
                <c:pt idx="25">
                  <c:v>267.847135997875</c:v>
                </c:pt>
                <c:pt idx="26">
                  <c:v>279.381223193957</c:v>
                </c:pt>
                <c:pt idx="27">
                  <c:v>290.915310390037</c:v>
                </c:pt>
                <c:pt idx="28">
                  <c:v>302.449397586118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581059"/>
        <c:axId val="92008412"/>
      </c:lineChart>
      <c:catAx>
        <c:axId val="1456352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497933"/>
        <c:crosses val="autoZero"/>
        <c:auto val="1"/>
        <c:lblAlgn val="ctr"/>
        <c:lblOffset val="100"/>
      </c:catAx>
      <c:valAx>
        <c:axId val="28497933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563525"/>
        <c:crossesAt val="1"/>
        <c:crossBetween val="midCat"/>
      </c:valAx>
      <c:catAx>
        <c:axId val="8558105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008412"/>
        <c:auto val="1"/>
        <c:lblAlgn val="ctr"/>
        <c:lblOffset val="100"/>
      </c:catAx>
      <c:valAx>
        <c:axId val="92008412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58105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98.1152378983317</c:v>
                </c:pt>
                <c:pt idx="15">
                  <c:v>100.231506662759</c:v>
                </c:pt>
                <c:pt idx="16">
                  <c:v>97.5691160028294</c:v>
                </c:pt>
                <c:pt idx="17">
                  <c:v>99.9099999999999</c:v>
                </c:pt>
                <c:pt idx="18">
                  <c:v>102.039847414265</c:v>
                </c:pt>
                <c:pt idx="19">
                  <c:v>105.243081995897</c:v>
                </c:pt>
                <c:pt idx="20">
                  <c:v>105.368724181954</c:v>
                </c:pt>
                <c:pt idx="21">
                  <c:v>104.9055</c:v>
                </c:pt>
                <c:pt idx="22">
                  <c:v>106.121441310835</c:v>
                </c:pt>
                <c:pt idx="23">
                  <c:v>108.137266750784</c:v>
                </c:pt>
                <c:pt idx="24">
                  <c:v>109.899911674182</c:v>
                </c:pt>
                <c:pt idx="25">
                  <c:v>108.5771925</c:v>
                </c:pt>
                <c:pt idx="26">
                  <c:v>109.835691756714</c:v>
                </c:pt>
                <c:pt idx="27">
                  <c:v>111.922071087062</c:v>
                </c:pt>
                <c:pt idx="28">
                  <c:v>115.891729181457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98.9389247815915</c:v>
                </c:pt>
                <c:pt idx="12">
                  <c:v>100.430441440039</c:v>
                </c:pt>
                <c:pt idx="13">
                  <c:v>102.707116378525</c:v>
                </c:pt>
                <c:pt idx="14">
                  <c:v>105.035401652497</c:v>
                </c:pt>
                <c:pt idx="15">
                  <c:v>107.416467225517</c:v>
                </c:pt>
                <c:pt idx="16">
                  <c:v>109.851509583257</c:v>
                </c:pt>
                <c:pt idx="17">
                  <c:v>111.507534821664</c:v>
                </c:pt>
                <c:pt idx="18">
                  <c:v>113.188524847541</c:v>
                </c:pt>
                <c:pt idx="19">
                  <c:v>114.039562837309</c:v>
                </c:pt>
                <c:pt idx="20">
                  <c:v>114.89699958226</c:v>
                </c:pt>
                <c:pt idx="21">
                  <c:v>115.296868898226</c:v>
                </c:pt>
                <c:pt idx="22">
                  <c:v>115.696738214192</c:v>
                </c:pt>
                <c:pt idx="23">
                  <c:v>116.096607530158</c:v>
                </c:pt>
                <c:pt idx="24">
                  <c:v>116.496476846123</c:v>
                </c:pt>
                <c:pt idx="25">
                  <c:v>116.896346162089</c:v>
                </c:pt>
                <c:pt idx="26">
                  <c:v>117.296215478054</c:v>
                </c:pt>
                <c:pt idx="27">
                  <c:v>117.69608479402</c:v>
                </c:pt>
                <c:pt idx="28">
                  <c:v>118.095954109985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808012"/>
        <c:axId val="66292031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113.181196361333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136.271472992278</c:v>
                </c:pt>
                <c:pt idx="15">
                  <c:v>144.110097544931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207.299842839681</c:v>
                </c:pt>
                <c:pt idx="24">
                  <c:v>215.11380587355</c:v>
                </c:pt>
                <c:pt idx="25">
                  <c:v>221.567220049757</c:v>
                </c:pt>
                <c:pt idx="26">
                  <c:v>228.020634225963</c:v>
                </c:pt>
                <c:pt idx="27">
                  <c:v>234.474048402169</c:v>
                </c:pt>
                <c:pt idx="28">
                  <c:v>240.927462578376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315437"/>
        <c:axId val="85407923"/>
      </c:lineChart>
      <c:catAx>
        <c:axId val="4580801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292031"/>
        <c:crosses val="autoZero"/>
        <c:auto val="1"/>
        <c:lblAlgn val="ctr"/>
        <c:lblOffset val="100"/>
      </c:catAx>
      <c:valAx>
        <c:axId val="66292031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808012"/>
        <c:crossesAt val="1"/>
        <c:crossBetween val="midCat"/>
      </c:valAx>
      <c:catAx>
        <c:axId val="4331543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407923"/>
        <c:auto val="1"/>
        <c:lblAlgn val="ctr"/>
        <c:lblOffset val="100"/>
      </c:catAx>
      <c:valAx>
        <c:axId val="85407923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31543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-0.0328743672773596</c:v>
                </c:pt>
                <c:pt idx="2">
                  <c:v>-0.0327708635680786</c:v>
                </c:pt>
                <c:pt idx="3">
                  <c:v>-0.036516966657866</c:v>
                </c:pt>
                <c:pt idx="4">
                  <c:v>-0.0368249769680938</c:v>
                </c:pt>
                <c:pt idx="5">
                  <c:v>-0.0378869896567784</c:v>
                </c:pt>
                <c:pt idx="6">
                  <c:v>-0.0515826972840409</c:v>
                </c:pt>
                <c:pt idx="7">
                  <c:v>-0.0511654380081363</c:v>
                </c:pt>
                <c:pt idx="8">
                  <c:v>-0.0514628988276263</c:v>
                </c:pt>
                <c:pt idx="9">
                  <c:v>-0.0488110259014729</c:v>
                </c:pt>
                <c:pt idx="10">
                  <c:v>-0.0477945736329955</c:v>
                </c:pt>
                <c:pt idx="11">
                  <c:v>-0.0470668343502677</c:v>
                </c:pt>
                <c:pt idx="12">
                  <c:v>-0.0463633651619547</c:v>
                </c:pt>
                <c:pt idx="13">
                  <c:v>-0.0450403096216711</c:v>
                </c:pt>
                <c:pt idx="14">
                  <c:v>-0.0427797588098174</c:v>
                </c:pt>
                <c:pt idx="15">
                  <c:v>-0.0391538045092523</c:v>
                </c:pt>
                <c:pt idx="16">
                  <c:v>-0.0377063280577823</c:v>
                </c:pt>
                <c:pt idx="17">
                  <c:v>-0.0354831956469009</c:v>
                </c:pt>
                <c:pt idx="18">
                  <c:v>-0.0340010944708068</c:v>
                </c:pt>
                <c:pt idx="19">
                  <c:v>-0.032174960577002</c:v>
                </c:pt>
                <c:pt idx="20">
                  <c:v>-0.0308428173646288</c:v>
                </c:pt>
                <c:pt idx="21">
                  <c:v>-0.0284782870720179</c:v>
                </c:pt>
                <c:pt idx="22">
                  <c:v>-0.0263184602329063</c:v>
                </c:pt>
                <c:pt idx="23">
                  <c:v>-0.0249175194597503</c:v>
                </c:pt>
                <c:pt idx="24">
                  <c:v>-0.0228204321444915</c:v>
                </c:pt>
                <c:pt idx="25">
                  <c:v>-0.0216292074428686</c:v>
                </c:pt>
                <c:pt idx="26">
                  <c:v>-0.0207176626030367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-0.0328743672773596</c:v>
                </c:pt>
                <c:pt idx="2">
                  <c:v>-0.0328108315405279</c:v>
                </c:pt>
                <c:pt idx="3">
                  <c:v>-0.0370597887098199</c:v>
                </c:pt>
                <c:pt idx="4">
                  <c:v>-0.0377761510532356</c:v>
                </c:pt>
                <c:pt idx="5">
                  <c:v>-0.038752154690172</c:v>
                </c:pt>
                <c:pt idx="6">
                  <c:v>-0.0529668713641247</c:v>
                </c:pt>
                <c:pt idx="7">
                  <c:v>-0.0528983897306172</c:v>
                </c:pt>
                <c:pt idx="8">
                  <c:v>-0.0535477037243852</c:v>
                </c:pt>
                <c:pt idx="9">
                  <c:v>-0.0511632105790979</c:v>
                </c:pt>
                <c:pt idx="10">
                  <c:v>-0.0504515559749388</c:v>
                </c:pt>
                <c:pt idx="11">
                  <c:v>-0.0507324741981104</c:v>
                </c:pt>
                <c:pt idx="12">
                  <c:v>-0.0511144022969656</c:v>
                </c:pt>
                <c:pt idx="13">
                  <c:v>-0.0506765193998473</c:v>
                </c:pt>
                <c:pt idx="14">
                  <c:v>-0.0492696137879642</c:v>
                </c:pt>
                <c:pt idx="15">
                  <c:v>-0.0464518599909162</c:v>
                </c:pt>
                <c:pt idx="16">
                  <c:v>-0.0458440950337184</c:v>
                </c:pt>
                <c:pt idx="17">
                  <c:v>-0.0439922804890134</c:v>
                </c:pt>
                <c:pt idx="18">
                  <c:v>-0.0433558942912997</c:v>
                </c:pt>
                <c:pt idx="19">
                  <c:v>-0.0424508747467559</c:v>
                </c:pt>
                <c:pt idx="20">
                  <c:v>-0.0418336554358698</c:v>
                </c:pt>
                <c:pt idx="21">
                  <c:v>-0.0400597917645396</c:v>
                </c:pt>
                <c:pt idx="22">
                  <c:v>-0.0384539554160953</c:v>
                </c:pt>
                <c:pt idx="23">
                  <c:v>-0.0378032683410422</c:v>
                </c:pt>
                <c:pt idx="24">
                  <c:v>-0.0361658863700072</c:v>
                </c:pt>
                <c:pt idx="25">
                  <c:v>-0.0356474881748507</c:v>
                </c:pt>
                <c:pt idx="26">
                  <c:v>-0.0354248874971333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</c:v>
                </c:pt>
                <c:pt idx="2">
                  <c:v>-0.0327691279382023</c:v>
                </c:pt>
                <c:pt idx="3">
                  <c:v>-0.0365104009407959</c:v>
                </c:pt>
                <c:pt idx="4">
                  <c:v>-0.0368194514270904</c:v>
                </c:pt>
                <c:pt idx="5">
                  <c:v>-0.0378367159943401</c:v>
                </c:pt>
                <c:pt idx="6">
                  <c:v>-0.0515343425128621</c:v>
                </c:pt>
                <c:pt idx="7">
                  <c:v>-0.0513148171134897</c:v>
                </c:pt>
                <c:pt idx="8">
                  <c:v>-0.0530698340269065</c:v>
                </c:pt>
                <c:pt idx="9">
                  <c:v>-0.0514436349731766</c:v>
                </c:pt>
                <c:pt idx="10">
                  <c:v>-0.050461411540484</c:v>
                </c:pt>
                <c:pt idx="11">
                  <c:v>-0.0500411612096009</c:v>
                </c:pt>
                <c:pt idx="12">
                  <c:v>-0.0498111822868776</c:v>
                </c:pt>
                <c:pt idx="13">
                  <c:v>-0.0472104393978901</c:v>
                </c:pt>
                <c:pt idx="14">
                  <c:v>-0.0455716623879484</c:v>
                </c:pt>
                <c:pt idx="15">
                  <c:v>-0.0448820884057187</c:v>
                </c:pt>
                <c:pt idx="16">
                  <c:v>-0.0440269132208024</c:v>
                </c:pt>
                <c:pt idx="17">
                  <c:v>-0.0434480695114477</c:v>
                </c:pt>
                <c:pt idx="18">
                  <c:v>-0.0422086300049409</c:v>
                </c:pt>
                <c:pt idx="19">
                  <c:v>-0.0411073139530783</c:v>
                </c:pt>
                <c:pt idx="20">
                  <c:v>-0.0408087439317573</c:v>
                </c:pt>
                <c:pt idx="21">
                  <c:v>-0.0408793186741624</c:v>
                </c:pt>
                <c:pt idx="22">
                  <c:v>-0.0392194949853096</c:v>
                </c:pt>
                <c:pt idx="23">
                  <c:v>-0.0387492286600389</c:v>
                </c:pt>
                <c:pt idx="24">
                  <c:v>-0.0381267498132025</c:v>
                </c:pt>
                <c:pt idx="25">
                  <c:v>-0.0380807936250235</c:v>
                </c:pt>
                <c:pt idx="26">
                  <c:v>-0.0381052221517313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</c:v>
                </c:pt>
                <c:pt idx="2">
                  <c:v>-0.0328090959106516</c:v>
                </c:pt>
                <c:pt idx="3">
                  <c:v>-0.0370532229927498</c:v>
                </c:pt>
                <c:pt idx="4">
                  <c:v>-0.0377706255122322</c:v>
                </c:pt>
                <c:pt idx="5">
                  <c:v>-0.0387018810277337</c:v>
                </c:pt>
                <c:pt idx="6">
                  <c:v>-0.0529189424785031</c:v>
                </c:pt>
                <c:pt idx="7">
                  <c:v>-0.0530412939465747</c:v>
                </c:pt>
                <c:pt idx="8">
                  <c:v>-0.0551158261697283</c:v>
                </c:pt>
                <c:pt idx="9">
                  <c:v>-0.0537659809615432</c:v>
                </c:pt>
                <c:pt idx="10">
                  <c:v>-0.0530897254282346</c:v>
                </c:pt>
                <c:pt idx="11">
                  <c:v>-0.0536769782021294</c:v>
                </c:pt>
                <c:pt idx="12">
                  <c:v>-0.0545991951242953</c:v>
                </c:pt>
                <c:pt idx="13">
                  <c:v>-0.0530123101241039</c:v>
                </c:pt>
                <c:pt idx="14">
                  <c:v>-0.052457964810934</c:v>
                </c:pt>
                <c:pt idx="15">
                  <c:v>-0.0526454372676613</c:v>
                </c:pt>
                <c:pt idx="16">
                  <c:v>-0.052457746249726</c:v>
                </c:pt>
                <c:pt idx="17">
                  <c:v>-0.052519700027845</c:v>
                </c:pt>
                <c:pt idx="18">
                  <c:v>-0.0521267868404538</c:v>
                </c:pt>
                <c:pt idx="19">
                  <c:v>-0.0518854371041369</c:v>
                </c:pt>
                <c:pt idx="20">
                  <c:v>-0.0520919838698061</c:v>
                </c:pt>
                <c:pt idx="21">
                  <c:v>-0.0529978745559895</c:v>
                </c:pt>
                <c:pt idx="22">
                  <c:v>-0.0521070828044173</c:v>
                </c:pt>
                <c:pt idx="23">
                  <c:v>-0.0524331209916119</c:v>
                </c:pt>
                <c:pt idx="24">
                  <c:v>-0.0525930849789459</c:v>
                </c:pt>
                <c:pt idx="25">
                  <c:v>-0.0534626881779906</c:v>
                </c:pt>
                <c:pt idx="26">
                  <c:v>-0.0543213530131677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</c:v>
                </c:pt>
                <c:pt idx="2">
                  <c:v>-0.0327691279382023</c:v>
                </c:pt>
                <c:pt idx="3">
                  <c:v>-0.0365058558565987</c:v>
                </c:pt>
                <c:pt idx="4">
                  <c:v>-0.0376339591942611</c:v>
                </c:pt>
                <c:pt idx="5">
                  <c:v>-0.0385319955234699</c:v>
                </c:pt>
                <c:pt idx="6">
                  <c:v>-0.0536523478786273</c:v>
                </c:pt>
                <c:pt idx="7">
                  <c:v>-0.0500940400648456</c:v>
                </c:pt>
                <c:pt idx="8">
                  <c:v>-0.049391021927683</c:v>
                </c:pt>
                <c:pt idx="9">
                  <c:v>-0.0469162124331271</c:v>
                </c:pt>
                <c:pt idx="10">
                  <c:v>-0.0441931202963944</c:v>
                </c:pt>
                <c:pt idx="11">
                  <c:v>-0.0418588395884121</c:v>
                </c:pt>
                <c:pt idx="12">
                  <c:v>-0.0393308391176601</c:v>
                </c:pt>
                <c:pt idx="13">
                  <c:v>-0.0372919649411513</c:v>
                </c:pt>
                <c:pt idx="14">
                  <c:v>-0.0339215088182162</c:v>
                </c:pt>
                <c:pt idx="15">
                  <c:v>-0.0305992793756779</c:v>
                </c:pt>
                <c:pt idx="16">
                  <c:v>-0.0273575848141157</c:v>
                </c:pt>
                <c:pt idx="17">
                  <c:v>-0.0253148227099575</c:v>
                </c:pt>
                <c:pt idx="18">
                  <c:v>-0.0240775532981895</c:v>
                </c:pt>
                <c:pt idx="19">
                  <c:v>-0.0223637538699183</c:v>
                </c:pt>
                <c:pt idx="20">
                  <c:v>-0.0202685008287554</c:v>
                </c:pt>
                <c:pt idx="21">
                  <c:v>-0.0183645892709527</c:v>
                </c:pt>
                <c:pt idx="22">
                  <c:v>-0.0160674344028009</c:v>
                </c:pt>
                <c:pt idx="23">
                  <c:v>-0.0151368967062295</c:v>
                </c:pt>
                <c:pt idx="24">
                  <c:v>-0.0132110538530712</c:v>
                </c:pt>
                <c:pt idx="25">
                  <c:v>-0.0120412202803761</c:v>
                </c:pt>
                <c:pt idx="26">
                  <c:v>-0.0105711979787992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</c:v>
                </c:pt>
                <c:pt idx="2">
                  <c:v>-0.0328090959106516</c:v>
                </c:pt>
                <c:pt idx="3">
                  <c:v>-0.0370486779085526</c:v>
                </c:pt>
                <c:pt idx="4">
                  <c:v>-0.038585133279403</c:v>
                </c:pt>
                <c:pt idx="5">
                  <c:v>-0.0393922046838318</c:v>
                </c:pt>
                <c:pt idx="6">
                  <c:v>-0.0550061276355064</c:v>
                </c:pt>
                <c:pt idx="7">
                  <c:v>-0.0518476287978092</c:v>
                </c:pt>
                <c:pt idx="8">
                  <c:v>-0.0515334639494784</c:v>
                </c:pt>
                <c:pt idx="9">
                  <c:v>-0.0493250641822732</c:v>
                </c:pt>
                <c:pt idx="10">
                  <c:v>-0.0469099417570338</c:v>
                </c:pt>
                <c:pt idx="11">
                  <c:v>-0.0453926228264386</c:v>
                </c:pt>
                <c:pt idx="12">
                  <c:v>-0.0440637846599448</c:v>
                </c:pt>
                <c:pt idx="13">
                  <c:v>-0.0429143567354101</c:v>
                </c:pt>
                <c:pt idx="14">
                  <c:v>-0.0401906774503641</c:v>
                </c:pt>
                <c:pt idx="15">
                  <c:v>-0.0374861581122203</c:v>
                </c:pt>
                <c:pt idx="16">
                  <c:v>-0.0347891785479372</c:v>
                </c:pt>
                <c:pt idx="17">
                  <c:v>-0.0332360513824369</c:v>
                </c:pt>
                <c:pt idx="18">
                  <c:v>-0.0326256168304374</c:v>
                </c:pt>
                <c:pt idx="19">
                  <c:v>-0.031345707274974</c:v>
                </c:pt>
                <c:pt idx="20">
                  <c:v>-0.0297927059202711</c:v>
                </c:pt>
                <c:pt idx="21">
                  <c:v>-0.0283214486461609</c:v>
                </c:pt>
                <c:pt idx="22">
                  <c:v>-0.0263577834454622</c:v>
                </c:pt>
                <c:pt idx="23">
                  <c:v>-0.0260677248683552</c:v>
                </c:pt>
                <c:pt idx="24">
                  <c:v>-0.0245275623720597</c:v>
                </c:pt>
                <c:pt idx="25">
                  <c:v>-0.0238429159047675</c:v>
                </c:pt>
                <c:pt idx="26">
                  <c:v>-0.0226158388019923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158164"/>
        <c:axId val="37086363"/>
      </c:lineChart>
      <c:catAx>
        <c:axId val="991581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086363"/>
        <c:crosses val="autoZero"/>
        <c:auto val="1"/>
        <c:lblAlgn val="ctr"/>
        <c:lblOffset val="100"/>
      </c:catAx>
      <c:valAx>
        <c:axId val="37086363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1581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-0.0328743672773596</c:v>
                </c:pt>
                <c:pt idx="24">
                  <c:v>-0.0327708635680786</c:v>
                </c:pt>
                <c:pt idx="25">
                  <c:v>-0.036516966657866</c:v>
                </c:pt>
                <c:pt idx="26">
                  <c:v>-0.0368249769680938</c:v>
                </c:pt>
                <c:pt idx="27">
                  <c:v>-0.0378869896567784</c:v>
                </c:pt>
                <c:pt idx="28">
                  <c:v>-0.0515826972840409</c:v>
                </c:pt>
                <c:pt idx="29">
                  <c:v>-0.0511654380081363</c:v>
                </c:pt>
                <c:pt idx="30">
                  <c:v>-0.0514628988276263</c:v>
                </c:pt>
                <c:pt idx="31">
                  <c:v>-0.0488110259014729</c:v>
                </c:pt>
                <c:pt idx="32">
                  <c:v>-0.0477945736329955</c:v>
                </c:pt>
                <c:pt idx="33">
                  <c:v>-0.0470668343502677</c:v>
                </c:pt>
                <c:pt idx="34">
                  <c:v>-0.0463633651619547</c:v>
                </c:pt>
                <c:pt idx="35">
                  <c:v>-0.0450403096216711</c:v>
                </c:pt>
                <c:pt idx="36">
                  <c:v>-0.0427797588098174</c:v>
                </c:pt>
                <c:pt idx="37">
                  <c:v>-0.0391538045092523</c:v>
                </c:pt>
                <c:pt idx="38">
                  <c:v>-0.0377063280577823</c:v>
                </c:pt>
                <c:pt idx="39">
                  <c:v>-0.0354831956469009</c:v>
                </c:pt>
                <c:pt idx="40">
                  <c:v>-0.0340010944708068</c:v>
                </c:pt>
                <c:pt idx="41">
                  <c:v>-0.032174960577002</c:v>
                </c:pt>
                <c:pt idx="42">
                  <c:v>-0.0308428173646288</c:v>
                </c:pt>
                <c:pt idx="43">
                  <c:v>-0.0284782870720179</c:v>
                </c:pt>
                <c:pt idx="44">
                  <c:v>-0.0263184602329063</c:v>
                </c:pt>
                <c:pt idx="45">
                  <c:v>-0.0249175194597503</c:v>
                </c:pt>
                <c:pt idx="46">
                  <c:v>-0.0228204321444915</c:v>
                </c:pt>
                <c:pt idx="47">
                  <c:v>-0.0216292074428686</c:v>
                </c:pt>
                <c:pt idx="48">
                  <c:v>-0.0207176626030367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-0.0328108315405279</c:v>
                </c:pt>
                <c:pt idx="25">
                  <c:v>-0.0370597887098199</c:v>
                </c:pt>
                <c:pt idx="26">
                  <c:v>-0.0377761510532356</c:v>
                </c:pt>
                <c:pt idx="27">
                  <c:v>-0.038752154690172</c:v>
                </c:pt>
                <c:pt idx="28">
                  <c:v>-0.0529668713641247</c:v>
                </c:pt>
                <c:pt idx="29">
                  <c:v>-0.0528983897306172</c:v>
                </c:pt>
                <c:pt idx="30">
                  <c:v>-0.0535477037243852</c:v>
                </c:pt>
                <c:pt idx="31">
                  <c:v>-0.0511632105790979</c:v>
                </c:pt>
                <c:pt idx="32">
                  <c:v>-0.0504515559749388</c:v>
                </c:pt>
                <c:pt idx="33">
                  <c:v>-0.0507324741981104</c:v>
                </c:pt>
                <c:pt idx="34">
                  <c:v>-0.0511144022969656</c:v>
                </c:pt>
                <c:pt idx="35">
                  <c:v>-0.0506765193998473</c:v>
                </c:pt>
                <c:pt idx="36">
                  <c:v>-0.0492696137879642</c:v>
                </c:pt>
                <c:pt idx="37">
                  <c:v>-0.0464518599909162</c:v>
                </c:pt>
                <c:pt idx="38">
                  <c:v>-0.0458440950337184</c:v>
                </c:pt>
                <c:pt idx="39">
                  <c:v>-0.0439922804890134</c:v>
                </c:pt>
                <c:pt idx="40">
                  <c:v>-0.0433558942912997</c:v>
                </c:pt>
                <c:pt idx="41">
                  <c:v>-0.0424508747467559</c:v>
                </c:pt>
                <c:pt idx="42">
                  <c:v>-0.0418336554358698</c:v>
                </c:pt>
                <c:pt idx="43">
                  <c:v>-0.0400597917645396</c:v>
                </c:pt>
                <c:pt idx="44">
                  <c:v>-0.0384539554160953</c:v>
                </c:pt>
                <c:pt idx="45">
                  <c:v>-0.0378032683410422</c:v>
                </c:pt>
                <c:pt idx="46">
                  <c:v>-0.0361658863700072</c:v>
                </c:pt>
                <c:pt idx="47">
                  <c:v>-0.0356474881748507</c:v>
                </c:pt>
                <c:pt idx="48">
                  <c:v>-0.0354248874971333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-0.0365104009407959</c:v>
                </c:pt>
                <c:pt idx="26">
                  <c:v>-0.0368194514270904</c:v>
                </c:pt>
                <c:pt idx="27">
                  <c:v>-0.0378367159943401</c:v>
                </c:pt>
                <c:pt idx="28">
                  <c:v>-0.0515343425128621</c:v>
                </c:pt>
                <c:pt idx="29">
                  <c:v>-0.0513148171134897</c:v>
                </c:pt>
                <c:pt idx="30">
                  <c:v>-0.0530698340269065</c:v>
                </c:pt>
                <c:pt idx="31">
                  <c:v>-0.0514436349731766</c:v>
                </c:pt>
                <c:pt idx="32">
                  <c:v>-0.050461411540484</c:v>
                </c:pt>
                <c:pt idx="33">
                  <c:v>-0.0500411612096009</c:v>
                </c:pt>
                <c:pt idx="34">
                  <c:v>-0.0498111822868776</c:v>
                </c:pt>
                <c:pt idx="35">
                  <c:v>-0.0472104393978901</c:v>
                </c:pt>
                <c:pt idx="36">
                  <c:v>-0.0455716623879484</c:v>
                </c:pt>
                <c:pt idx="37">
                  <c:v>-0.0448820884057187</c:v>
                </c:pt>
                <c:pt idx="38">
                  <c:v>-0.0440269132208024</c:v>
                </c:pt>
                <c:pt idx="39">
                  <c:v>-0.0434480695114477</c:v>
                </c:pt>
                <c:pt idx="40">
                  <c:v>-0.0422086300049409</c:v>
                </c:pt>
                <c:pt idx="41">
                  <c:v>-0.0411073139530783</c:v>
                </c:pt>
                <c:pt idx="42">
                  <c:v>-0.0408087439317573</c:v>
                </c:pt>
                <c:pt idx="43">
                  <c:v>-0.0408793186741624</c:v>
                </c:pt>
                <c:pt idx="44">
                  <c:v>-0.0392194949853096</c:v>
                </c:pt>
                <c:pt idx="45">
                  <c:v>-0.0387492286600389</c:v>
                </c:pt>
                <c:pt idx="46">
                  <c:v>-0.0381267498132025</c:v>
                </c:pt>
                <c:pt idx="47">
                  <c:v>-0.0380807936250235</c:v>
                </c:pt>
                <c:pt idx="48">
                  <c:v>-0.0381052221517313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-0.0370532229927498</c:v>
                </c:pt>
                <c:pt idx="26">
                  <c:v>-0.0377706255122322</c:v>
                </c:pt>
                <c:pt idx="27">
                  <c:v>-0.0387018810277337</c:v>
                </c:pt>
                <c:pt idx="28">
                  <c:v>-0.0529189424785031</c:v>
                </c:pt>
                <c:pt idx="29">
                  <c:v>-0.0530412939465747</c:v>
                </c:pt>
                <c:pt idx="30">
                  <c:v>-0.0551158261697283</c:v>
                </c:pt>
                <c:pt idx="31">
                  <c:v>-0.0537659809615432</c:v>
                </c:pt>
                <c:pt idx="32">
                  <c:v>-0.0530897254282346</c:v>
                </c:pt>
                <c:pt idx="33">
                  <c:v>-0.0536769782021294</c:v>
                </c:pt>
                <c:pt idx="34">
                  <c:v>-0.0545991951242953</c:v>
                </c:pt>
                <c:pt idx="35">
                  <c:v>-0.0530123101241039</c:v>
                </c:pt>
                <c:pt idx="36">
                  <c:v>-0.052457964810934</c:v>
                </c:pt>
                <c:pt idx="37">
                  <c:v>-0.0526454372676613</c:v>
                </c:pt>
                <c:pt idx="38">
                  <c:v>-0.052457746249726</c:v>
                </c:pt>
                <c:pt idx="39">
                  <c:v>-0.052519700027845</c:v>
                </c:pt>
                <c:pt idx="40">
                  <c:v>-0.0521267868404538</c:v>
                </c:pt>
                <c:pt idx="41">
                  <c:v>-0.0518854371041369</c:v>
                </c:pt>
                <c:pt idx="42">
                  <c:v>-0.0520919838698061</c:v>
                </c:pt>
                <c:pt idx="43">
                  <c:v>-0.0529978745559895</c:v>
                </c:pt>
                <c:pt idx="44">
                  <c:v>-0.0521070828044173</c:v>
                </c:pt>
                <c:pt idx="45">
                  <c:v>-0.0524331209916119</c:v>
                </c:pt>
                <c:pt idx="46">
                  <c:v>-0.0525930849789459</c:v>
                </c:pt>
                <c:pt idx="47">
                  <c:v>-0.0534626881779906</c:v>
                </c:pt>
                <c:pt idx="48">
                  <c:v>-0.0543213530131677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-0.0365058558565987</c:v>
                </c:pt>
                <c:pt idx="26">
                  <c:v>-0.0376339591942611</c:v>
                </c:pt>
                <c:pt idx="27">
                  <c:v>-0.0385319955234699</c:v>
                </c:pt>
                <c:pt idx="28">
                  <c:v>-0.0536523478786273</c:v>
                </c:pt>
                <c:pt idx="29">
                  <c:v>-0.0500940400648456</c:v>
                </c:pt>
                <c:pt idx="30">
                  <c:v>-0.049391021927683</c:v>
                </c:pt>
                <c:pt idx="31">
                  <c:v>-0.0469162124331271</c:v>
                </c:pt>
                <c:pt idx="32">
                  <c:v>-0.0441931202963944</c:v>
                </c:pt>
                <c:pt idx="33">
                  <c:v>-0.0418588395884121</c:v>
                </c:pt>
                <c:pt idx="34">
                  <c:v>-0.0393308391176601</c:v>
                </c:pt>
                <c:pt idx="35">
                  <c:v>-0.0372919649411513</c:v>
                </c:pt>
                <c:pt idx="36">
                  <c:v>-0.0339215088182162</c:v>
                </c:pt>
                <c:pt idx="37">
                  <c:v>-0.0305992793756779</c:v>
                </c:pt>
                <c:pt idx="38">
                  <c:v>-0.0273575848141157</c:v>
                </c:pt>
                <c:pt idx="39">
                  <c:v>-0.0253148227099575</c:v>
                </c:pt>
                <c:pt idx="40">
                  <c:v>-0.0240775532981895</c:v>
                </c:pt>
                <c:pt idx="41">
                  <c:v>-0.0223637538699183</c:v>
                </c:pt>
                <c:pt idx="42">
                  <c:v>-0.0202685008287554</c:v>
                </c:pt>
                <c:pt idx="43">
                  <c:v>-0.0183645892709527</c:v>
                </c:pt>
                <c:pt idx="44">
                  <c:v>-0.0160674344028009</c:v>
                </c:pt>
                <c:pt idx="45">
                  <c:v>-0.0151368967062295</c:v>
                </c:pt>
                <c:pt idx="46">
                  <c:v>-0.0132110538530712</c:v>
                </c:pt>
                <c:pt idx="47">
                  <c:v>-0.0120412202803761</c:v>
                </c:pt>
                <c:pt idx="48">
                  <c:v>-0.0105711979787992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-0.0370486779085526</c:v>
                </c:pt>
                <c:pt idx="26">
                  <c:v>-0.038585133279403</c:v>
                </c:pt>
                <c:pt idx="27">
                  <c:v>-0.0393922046838318</c:v>
                </c:pt>
                <c:pt idx="28">
                  <c:v>-0.0550061276355064</c:v>
                </c:pt>
                <c:pt idx="29">
                  <c:v>-0.0518476287978092</c:v>
                </c:pt>
                <c:pt idx="30">
                  <c:v>-0.0515334639494784</c:v>
                </c:pt>
                <c:pt idx="31">
                  <c:v>-0.0493250641822732</c:v>
                </c:pt>
                <c:pt idx="32">
                  <c:v>-0.0469099417570338</c:v>
                </c:pt>
                <c:pt idx="33">
                  <c:v>-0.0453926228264386</c:v>
                </c:pt>
                <c:pt idx="34">
                  <c:v>-0.0440637846599448</c:v>
                </c:pt>
                <c:pt idx="35">
                  <c:v>-0.0429143567354101</c:v>
                </c:pt>
                <c:pt idx="36">
                  <c:v>-0.0401906774503641</c:v>
                </c:pt>
                <c:pt idx="37">
                  <c:v>-0.0374861581122203</c:v>
                </c:pt>
                <c:pt idx="38">
                  <c:v>-0.0347891785479372</c:v>
                </c:pt>
                <c:pt idx="39">
                  <c:v>-0.0332360513824369</c:v>
                </c:pt>
                <c:pt idx="40">
                  <c:v>-0.0326256168304374</c:v>
                </c:pt>
                <c:pt idx="41">
                  <c:v>-0.031345707274974</c:v>
                </c:pt>
                <c:pt idx="42">
                  <c:v>-0.0297927059202711</c:v>
                </c:pt>
                <c:pt idx="43">
                  <c:v>-0.0283214486461609</c:v>
                </c:pt>
                <c:pt idx="44">
                  <c:v>-0.0263577834454622</c:v>
                </c:pt>
                <c:pt idx="45">
                  <c:v>-0.0260677248683552</c:v>
                </c:pt>
                <c:pt idx="46">
                  <c:v>-0.0245275623720597</c:v>
                </c:pt>
                <c:pt idx="47">
                  <c:v>-0.0238429159047675</c:v>
                </c:pt>
                <c:pt idx="48">
                  <c:v>-0.0226158388019923</c:v>
                </c:pt>
              </c:numCache>
            </c:numRef>
          </c:yVal>
          <c:smooth val="0"/>
        </c:ser>
        <c:axId val="39859515"/>
        <c:axId val="93574766"/>
      </c:scatterChart>
      <c:valAx>
        <c:axId val="3985951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574766"/>
        <c:crosses val="autoZero"/>
        <c:crossBetween val="midCat"/>
      </c:valAx>
      <c:valAx>
        <c:axId val="935747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85951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-0.0116326054864974</c:v>
                </c:pt>
                <c:pt idx="25">
                  <c:v>-0.0153553270012793</c:v>
                </c:pt>
                <c:pt idx="26">
                  <c:v>-0.0181350082849173</c:v>
                </c:pt>
                <c:pt idx="27">
                  <c:v>-0.00940171634005801</c:v>
                </c:pt>
                <c:pt idx="28">
                  <c:v>-0.0141573016509924</c:v>
                </c:pt>
                <c:pt idx="29">
                  <c:v>-0.0278530092782549</c:v>
                </c:pt>
                <c:pt idx="30">
                  <c:v>-0.0274357500023503</c:v>
                </c:pt>
                <c:pt idx="31">
                  <c:v>-0.0277332108218403</c:v>
                </c:pt>
                <c:pt idx="32">
                  <c:v>-0.0250813378956869</c:v>
                </c:pt>
                <c:pt idx="33">
                  <c:v>-0.0240648856272094</c:v>
                </c:pt>
                <c:pt idx="34">
                  <c:v>-0.0233371463444817</c:v>
                </c:pt>
                <c:pt idx="35">
                  <c:v>-0.0226336771561687</c:v>
                </c:pt>
                <c:pt idx="36">
                  <c:v>-0.0213106216158851</c:v>
                </c:pt>
                <c:pt idx="37">
                  <c:v>-0.0190500708040314</c:v>
                </c:pt>
                <c:pt idx="38">
                  <c:v>-0.0154241165034663</c:v>
                </c:pt>
                <c:pt idx="39">
                  <c:v>-0.0139766400519963</c:v>
                </c:pt>
                <c:pt idx="40">
                  <c:v>-0.0117535076411149</c:v>
                </c:pt>
                <c:pt idx="41">
                  <c:v>-0.0102714064650208</c:v>
                </c:pt>
                <c:pt idx="42">
                  <c:v>-0.00844527257121601</c:v>
                </c:pt>
                <c:pt idx="43">
                  <c:v>-0.00711312935884276</c:v>
                </c:pt>
                <c:pt idx="44">
                  <c:v>-0.00474859906623191</c:v>
                </c:pt>
                <c:pt idx="45">
                  <c:v>-0.00258877222712029</c:v>
                </c:pt>
                <c:pt idx="46">
                  <c:v>-0.00118783145396432</c:v>
                </c:pt>
                <c:pt idx="47">
                  <c:v>0.000909255861294468</c:v>
                </c:pt>
                <c:pt idx="48">
                  <c:v>0.0021004805629174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-0.0116326054864974</c:v>
                </c:pt>
                <c:pt idx="25">
                  <c:v>-0.0191993725951131</c:v>
                </c:pt>
                <c:pt idx="26">
                  <c:v>-0.0260033305924488</c:v>
                </c:pt>
                <c:pt idx="27">
                  <c:v>-0.0218958842952716</c:v>
                </c:pt>
                <c:pt idx="28">
                  <c:v>-0.0274641947295017</c:v>
                </c:pt>
                <c:pt idx="29">
                  <c:v>-0.0447893434147333</c:v>
                </c:pt>
                <c:pt idx="30">
                  <c:v>-0.0447208617812258</c:v>
                </c:pt>
                <c:pt idx="31">
                  <c:v>-0.0453701757749938</c:v>
                </c:pt>
                <c:pt idx="32">
                  <c:v>-0.0429856826297065</c:v>
                </c:pt>
                <c:pt idx="33">
                  <c:v>-0.0422740280255474</c:v>
                </c:pt>
                <c:pt idx="34">
                  <c:v>-0.042554946248719</c:v>
                </c:pt>
                <c:pt idx="35">
                  <c:v>-0.0429368743475742</c:v>
                </c:pt>
                <c:pt idx="36">
                  <c:v>-0.0424989914504559</c:v>
                </c:pt>
                <c:pt idx="37">
                  <c:v>-0.0410920858385728</c:v>
                </c:pt>
                <c:pt idx="38">
                  <c:v>-0.0382743320415248</c:v>
                </c:pt>
                <c:pt idx="39">
                  <c:v>-0.037666567084327</c:v>
                </c:pt>
                <c:pt idx="40">
                  <c:v>-0.035814752539622</c:v>
                </c:pt>
                <c:pt idx="41">
                  <c:v>-0.0351783663419083</c:v>
                </c:pt>
                <c:pt idx="42">
                  <c:v>-0.0342733467973645</c:v>
                </c:pt>
                <c:pt idx="43">
                  <c:v>-0.0336561274864784</c:v>
                </c:pt>
                <c:pt idx="44">
                  <c:v>-0.0318822638151482</c:v>
                </c:pt>
                <c:pt idx="45">
                  <c:v>-0.0302764274667039</c:v>
                </c:pt>
                <c:pt idx="46">
                  <c:v>-0.0296257403916508</c:v>
                </c:pt>
                <c:pt idx="47">
                  <c:v>-0.0279883584206158</c:v>
                </c:pt>
                <c:pt idx="48">
                  <c:v>-0.0274699602254593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8">
                  <c:v>-0.0141070279885541</c:v>
                </c:pt>
                <c:pt idx="29">
                  <c:v>-0.0278046545070761</c:v>
                </c:pt>
                <c:pt idx="30">
                  <c:v>-0.0275851291077037</c:v>
                </c:pt>
                <c:pt idx="31">
                  <c:v>-0.0293401460211205</c:v>
                </c:pt>
                <c:pt idx="32">
                  <c:v>-0.0277139469673906</c:v>
                </c:pt>
                <c:pt idx="33">
                  <c:v>-0.026731723534698</c:v>
                </c:pt>
                <c:pt idx="34">
                  <c:v>-0.0263114732038149</c:v>
                </c:pt>
                <c:pt idx="35">
                  <c:v>-0.0260814942810916</c:v>
                </c:pt>
                <c:pt idx="36">
                  <c:v>-0.0234807513921041</c:v>
                </c:pt>
                <c:pt idx="37">
                  <c:v>-0.0218419743821624</c:v>
                </c:pt>
                <c:pt idx="38">
                  <c:v>-0.0211524003999327</c:v>
                </c:pt>
                <c:pt idx="39">
                  <c:v>-0.0202972252150164</c:v>
                </c:pt>
                <c:pt idx="40">
                  <c:v>-0.0197183815056617</c:v>
                </c:pt>
                <c:pt idx="41">
                  <c:v>-0.0184789419991549</c:v>
                </c:pt>
                <c:pt idx="42">
                  <c:v>-0.0173776259472922</c:v>
                </c:pt>
                <c:pt idx="43">
                  <c:v>-0.0170790559259713</c:v>
                </c:pt>
                <c:pt idx="44">
                  <c:v>-0.0171496306683764</c:v>
                </c:pt>
                <c:pt idx="45">
                  <c:v>-0.0154898069795236</c:v>
                </c:pt>
                <c:pt idx="46">
                  <c:v>-0.0150195406542529</c:v>
                </c:pt>
                <c:pt idx="47">
                  <c:v>-0.0143970618074165</c:v>
                </c:pt>
                <c:pt idx="48">
                  <c:v>-0.0143511056192375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-0.0274139210670634</c:v>
                </c:pt>
                <c:pt idx="29">
                  <c:v>-0.0447414145291117</c:v>
                </c:pt>
                <c:pt idx="30">
                  <c:v>-0.0448637659971833</c:v>
                </c:pt>
                <c:pt idx="31">
                  <c:v>-0.0469382982203369</c:v>
                </c:pt>
                <c:pt idx="32">
                  <c:v>-0.0455884530121518</c:v>
                </c:pt>
                <c:pt idx="33">
                  <c:v>-0.0449121974788432</c:v>
                </c:pt>
                <c:pt idx="34">
                  <c:v>-0.045499450252738</c:v>
                </c:pt>
                <c:pt idx="35">
                  <c:v>-0.0464216671749039</c:v>
                </c:pt>
                <c:pt idx="36">
                  <c:v>-0.0448347821747125</c:v>
                </c:pt>
                <c:pt idx="37">
                  <c:v>-0.0442804368615426</c:v>
                </c:pt>
                <c:pt idx="38">
                  <c:v>-0.0444679093182699</c:v>
                </c:pt>
                <c:pt idx="39">
                  <c:v>-0.0442802183003346</c:v>
                </c:pt>
                <c:pt idx="40">
                  <c:v>-0.0443421720784536</c:v>
                </c:pt>
                <c:pt idx="41">
                  <c:v>-0.0439492588910624</c:v>
                </c:pt>
                <c:pt idx="42">
                  <c:v>-0.0437079091547455</c:v>
                </c:pt>
                <c:pt idx="43">
                  <c:v>-0.0439144559204147</c:v>
                </c:pt>
                <c:pt idx="44">
                  <c:v>-0.0448203466065981</c:v>
                </c:pt>
                <c:pt idx="45">
                  <c:v>-0.0439295548550259</c:v>
                </c:pt>
                <c:pt idx="46">
                  <c:v>-0.0442555930422205</c:v>
                </c:pt>
                <c:pt idx="47">
                  <c:v>-0.0444155570295545</c:v>
                </c:pt>
                <c:pt idx="48">
                  <c:v>-0.0452851602285992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8">
                  <c:v>-0.0148023075176839</c:v>
                </c:pt>
                <c:pt idx="29">
                  <c:v>-0.0299226598728413</c:v>
                </c:pt>
                <c:pt idx="30">
                  <c:v>-0.0263643520590596</c:v>
                </c:pt>
                <c:pt idx="31">
                  <c:v>-0.025661333921897</c:v>
                </c:pt>
                <c:pt idx="32">
                  <c:v>-0.0231865244273411</c:v>
                </c:pt>
                <c:pt idx="33">
                  <c:v>-0.0204634322906084</c:v>
                </c:pt>
                <c:pt idx="34">
                  <c:v>-0.0181291515826261</c:v>
                </c:pt>
                <c:pt idx="35">
                  <c:v>-0.0156011511118741</c:v>
                </c:pt>
                <c:pt idx="36">
                  <c:v>-0.0135622769353653</c:v>
                </c:pt>
                <c:pt idx="37">
                  <c:v>-0.0101918208124302</c:v>
                </c:pt>
                <c:pt idx="38">
                  <c:v>-0.00686959136989193</c:v>
                </c:pt>
                <c:pt idx="39">
                  <c:v>-0.00362789680832966</c:v>
                </c:pt>
                <c:pt idx="40">
                  <c:v>-0.0015851347041715</c:v>
                </c:pt>
                <c:pt idx="41">
                  <c:v>-0.000347865292403514</c:v>
                </c:pt>
                <c:pt idx="42">
                  <c:v>0.00136593413586773</c:v>
                </c:pt>
                <c:pt idx="43">
                  <c:v>0.00346118717703061</c:v>
                </c:pt>
                <c:pt idx="44">
                  <c:v>0.00536509873483329</c:v>
                </c:pt>
                <c:pt idx="45">
                  <c:v>0.00766225360298506</c:v>
                </c:pt>
                <c:pt idx="46">
                  <c:v>0.00859279129955652</c:v>
                </c:pt>
                <c:pt idx="47">
                  <c:v>0.0105186341527148</c:v>
                </c:pt>
                <c:pt idx="48">
                  <c:v>0.01168846772541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-0.0281042447231615</c:v>
                </c:pt>
                <c:pt idx="29">
                  <c:v>-0.046828599686115</c:v>
                </c:pt>
                <c:pt idx="30">
                  <c:v>-0.0436701008484178</c:v>
                </c:pt>
                <c:pt idx="31">
                  <c:v>-0.0433559360000869</c:v>
                </c:pt>
                <c:pt idx="32">
                  <c:v>-0.0411475362328817</c:v>
                </c:pt>
                <c:pt idx="33">
                  <c:v>-0.0387324138076423</c:v>
                </c:pt>
                <c:pt idx="34">
                  <c:v>-0.0372150948770472</c:v>
                </c:pt>
                <c:pt idx="35">
                  <c:v>-0.0358862567105534</c:v>
                </c:pt>
                <c:pt idx="36">
                  <c:v>-0.0347368287860187</c:v>
                </c:pt>
                <c:pt idx="37">
                  <c:v>-0.0320131495009727</c:v>
                </c:pt>
                <c:pt idx="38">
                  <c:v>-0.0293086301628288</c:v>
                </c:pt>
                <c:pt idx="39">
                  <c:v>-0.0266116505985458</c:v>
                </c:pt>
                <c:pt idx="40">
                  <c:v>-0.0250585234330455</c:v>
                </c:pt>
                <c:pt idx="41">
                  <c:v>-0.024448088881046</c:v>
                </c:pt>
                <c:pt idx="42">
                  <c:v>-0.0231681793255826</c:v>
                </c:pt>
                <c:pt idx="43">
                  <c:v>-0.0216151779708797</c:v>
                </c:pt>
                <c:pt idx="44">
                  <c:v>-0.0201439206967695</c:v>
                </c:pt>
                <c:pt idx="45">
                  <c:v>-0.0181802554960708</c:v>
                </c:pt>
                <c:pt idx="46">
                  <c:v>-0.0178901969189638</c:v>
                </c:pt>
                <c:pt idx="47">
                  <c:v>-0.0163500344226683</c:v>
                </c:pt>
                <c:pt idx="48">
                  <c:v>-0.0156653879553761</c:v>
                </c:pt>
              </c:numCache>
            </c:numRef>
          </c:yVal>
          <c:smooth val="0"/>
        </c:ser>
        <c:axId val="79831690"/>
        <c:axId val="53740023"/>
      </c:scatterChart>
      <c:valAx>
        <c:axId val="798316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740023"/>
        <c:crosses val="autoZero"/>
        <c:crossBetween val="midCat"/>
      </c:valAx>
      <c:valAx>
        <c:axId val="537400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831690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0.69%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-0.0107339784194634</c:v>
                </c:pt>
                <c:pt idx="3">
                  <c:v>-0.0120915600774794</c:v>
                </c:pt>
                <c:pt idx="4">
                  <c:v>-0.0155187056640414</c:v>
                </c:pt>
                <c:pt idx="5">
                  <c:v>-0.0143643444472167</c:v>
                </c:pt>
                <c:pt idx="6">
                  <c:v>-0.013631629493104</c:v>
                </c:pt>
                <c:pt idx="7">
                  <c:v>-0.0146622093508652</c:v>
                </c:pt>
                <c:pt idx="8">
                  <c:v>-0.0140272199531394</c:v>
                </c:pt>
                <c:pt idx="9">
                  <c:v>-0.0137361625331583</c:v>
                </c:pt>
                <c:pt idx="10">
                  <c:v>-0.013226560476766</c:v>
                </c:pt>
                <c:pt idx="11">
                  <c:v>-0.0127647716692892</c:v>
                </c:pt>
                <c:pt idx="12">
                  <c:v>-0.0123906441311079</c:v>
                </c:pt>
                <c:pt idx="13">
                  <c:v>-0.0120827429466231</c:v>
                </c:pt>
                <c:pt idx="14">
                  <c:v>-0.0117970970230474</c:v>
                </c:pt>
                <c:pt idx="15">
                  <c:v>-0.0110712036586643</c:v>
                </c:pt>
                <c:pt idx="16">
                  <c:v>-0.0104412229947466</c:v>
                </c:pt>
                <c:pt idx="17">
                  <c:v>-0.010215278572245</c:v>
                </c:pt>
                <c:pt idx="18">
                  <c:v>-0.00958070918407404</c:v>
                </c:pt>
                <c:pt idx="19">
                  <c:v>-0.00924780516816455</c:v>
                </c:pt>
                <c:pt idx="20">
                  <c:v>-0.00901995019908017</c:v>
                </c:pt>
                <c:pt idx="21">
                  <c:v>-0.00867798137980669</c:v>
                </c:pt>
                <c:pt idx="22">
                  <c:v>-0.00824754805116027</c:v>
                </c:pt>
                <c:pt idx="23">
                  <c:v>-0.00784839238186001</c:v>
                </c:pt>
                <c:pt idx="24">
                  <c:v>-0.00770814575389302</c:v>
                </c:pt>
                <c:pt idx="25">
                  <c:v>-0.00741108906113451</c:v>
                </c:pt>
                <c:pt idx="26">
                  <c:v>-0.00713952653456846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8.68%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-0.0829481034514562</c:v>
                </c:pt>
                <c:pt idx="3">
                  <c:v>-0.0821174703482337</c:v>
                </c:pt>
                <c:pt idx="4">
                  <c:v>-0.0847525809514071</c:v>
                </c:pt>
                <c:pt idx="5">
                  <c:v>-0.082064360994337</c:v>
                </c:pt>
                <c:pt idx="6">
                  <c:v>-0.076714756685123</c:v>
                </c:pt>
                <c:pt idx="7">
                  <c:v>-0.0940923158027758</c:v>
                </c:pt>
                <c:pt idx="8">
                  <c:v>-0.0921456808431153</c:v>
                </c:pt>
                <c:pt idx="9">
                  <c:v>-0.092339783375906</c:v>
                </c:pt>
                <c:pt idx="10">
                  <c:v>-0.091628547136784</c:v>
                </c:pt>
                <c:pt idx="11">
                  <c:v>-0.0914882737234079</c:v>
                </c:pt>
                <c:pt idx="12">
                  <c:v>-0.0923302176767536</c:v>
                </c:pt>
                <c:pt idx="13">
                  <c:v>-0.0930461272582091</c:v>
                </c:pt>
                <c:pt idx="14">
                  <c:v>-0.0933050298857989</c:v>
                </c:pt>
                <c:pt idx="15">
                  <c:v>-0.0925581559625287</c:v>
                </c:pt>
                <c:pt idx="16">
                  <c:v>-0.090873534370846</c:v>
                </c:pt>
                <c:pt idx="17">
                  <c:v>-0.0907804104388753</c:v>
                </c:pt>
                <c:pt idx="18">
                  <c:v>-0.0900852994869309</c:v>
                </c:pt>
                <c:pt idx="19">
                  <c:v>-0.089963319613674</c:v>
                </c:pt>
                <c:pt idx="20">
                  <c:v>-0.0897810889300428</c:v>
                </c:pt>
                <c:pt idx="21">
                  <c:v>-0.0895669792575637</c:v>
                </c:pt>
                <c:pt idx="22">
                  <c:v>-0.0886915016495531</c:v>
                </c:pt>
                <c:pt idx="23">
                  <c:v>-0.0878666318333848</c:v>
                </c:pt>
                <c:pt idx="24">
                  <c:v>-0.087641865391189</c:v>
                </c:pt>
                <c:pt idx="25">
                  <c:v>-0.0866367101042722</c:v>
                </c:pt>
                <c:pt idx="26">
                  <c:v>-0.0865516065298672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5.82%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0.0608077145935599</c:v>
                </c:pt>
                <c:pt idx="3">
                  <c:v>0.0613981988851852</c:v>
                </c:pt>
                <c:pt idx="4">
                  <c:v>0.0632114979056285</c:v>
                </c:pt>
                <c:pt idx="5">
                  <c:v>0.0586525543883181</c:v>
                </c:pt>
                <c:pt idx="6">
                  <c:v>0.051594231488055</c:v>
                </c:pt>
                <c:pt idx="7">
                  <c:v>0.0557876537895163</c:v>
                </c:pt>
                <c:pt idx="8">
                  <c:v>0.0532745110656375</c:v>
                </c:pt>
                <c:pt idx="9">
                  <c:v>0.052528242184679</c:v>
                </c:pt>
                <c:pt idx="10">
                  <c:v>0.0536918970344521</c:v>
                </c:pt>
                <c:pt idx="11">
                  <c:v>0.0538014894177582</c:v>
                </c:pt>
                <c:pt idx="12">
                  <c:v>0.0539883876097511</c:v>
                </c:pt>
                <c:pt idx="13">
                  <c:v>0.0540144679078666</c:v>
                </c:pt>
                <c:pt idx="14">
                  <c:v>0.054425607508999</c:v>
                </c:pt>
                <c:pt idx="15">
                  <c:v>0.0543597458332288</c:v>
                </c:pt>
                <c:pt idx="16">
                  <c:v>0.0548628973746763</c:v>
                </c:pt>
                <c:pt idx="17">
                  <c:v>0.055151593977402</c:v>
                </c:pt>
                <c:pt idx="18">
                  <c:v>0.0556737281819916</c:v>
                </c:pt>
                <c:pt idx="19">
                  <c:v>0.0558552304905388</c:v>
                </c:pt>
                <c:pt idx="20">
                  <c:v>0.0563501643823671</c:v>
                </c:pt>
                <c:pt idx="21">
                  <c:v>0.0564113052015006</c:v>
                </c:pt>
                <c:pt idx="22">
                  <c:v>0.0568792579361738</c:v>
                </c:pt>
                <c:pt idx="23">
                  <c:v>0.0572610687991496</c:v>
                </c:pt>
                <c:pt idx="24">
                  <c:v>0.0575467428040399</c:v>
                </c:pt>
                <c:pt idx="25">
                  <c:v>0.0578819127953995</c:v>
                </c:pt>
                <c:pt idx="26">
                  <c:v>0.058043644889585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0.82%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0.0112879599606704</c:v>
                </c:pt>
                <c:pt idx="7">
                  <c:v>0.00817752794939141</c:v>
                </c:pt>
                <c:pt idx="8">
                  <c:v>0.00817752794939141</c:v>
                </c:pt>
                <c:pt idx="9">
                  <c:v>0.00817752794939141</c:v>
                </c:pt>
                <c:pt idx="10">
                  <c:v>0.00817752794939141</c:v>
                </c:pt>
                <c:pt idx="11">
                  <c:v>0.00817752794939141</c:v>
                </c:pt>
                <c:pt idx="12">
                  <c:v>0.00817752794939141</c:v>
                </c:pt>
                <c:pt idx="13">
                  <c:v>0.00817752794939141</c:v>
                </c:pt>
                <c:pt idx="14">
                  <c:v>0.00817752794939141</c:v>
                </c:pt>
                <c:pt idx="15">
                  <c:v>0.00817752794939141</c:v>
                </c:pt>
                <c:pt idx="16">
                  <c:v>0.00817752794939141</c:v>
                </c:pt>
                <c:pt idx="17">
                  <c:v>0.00817752794939141</c:v>
                </c:pt>
                <c:pt idx="18">
                  <c:v>0.00817752794939141</c:v>
                </c:pt>
                <c:pt idx="19">
                  <c:v>0.00817752794939141</c:v>
                </c:pt>
                <c:pt idx="20">
                  <c:v>0.00817752794939141</c:v>
                </c:pt>
                <c:pt idx="21">
                  <c:v>0.00817752794939141</c:v>
                </c:pt>
                <c:pt idx="22">
                  <c:v>0.00817752794939141</c:v>
                </c:pt>
                <c:pt idx="23">
                  <c:v>0.00817752794939141</c:v>
                </c:pt>
                <c:pt idx="24">
                  <c:v>0.00817752794939141</c:v>
                </c:pt>
                <c:pt idx="25">
                  <c:v>0.00817752794939141</c:v>
                </c:pt>
                <c:pt idx="26">
                  <c:v>0.00817752794939141</c:v>
                </c:pt>
              </c:numCache>
            </c:numRef>
          </c:val>
        </c:ser>
        <c:gapWidth val="100"/>
        <c:overlap val="100"/>
        <c:axId val="15420237"/>
        <c:axId val="89809598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-2.72%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1">
                  <c:v>0.00115825366281497</c:v>
                </c:pt>
                <c:pt idx="2">
                  <c:v>-0.0116326054864974</c:v>
                </c:pt>
                <c:pt idx="3">
                  <c:v>-0.0191993725951131</c:v>
                </c:pt>
                <c:pt idx="4">
                  <c:v>-0.0260033305924489</c:v>
                </c:pt>
                <c:pt idx="5">
                  <c:v>-0.0218958842952716</c:v>
                </c:pt>
                <c:pt idx="6">
                  <c:v>-0.0274641947295016</c:v>
                </c:pt>
                <c:pt idx="7">
                  <c:v>-0.0447893434147333</c:v>
                </c:pt>
                <c:pt idx="8">
                  <c:v>-0.0447208617812258</c:v>
                </c:pt>
                <c:pt idx="9">
                  <c:v>-0.0453701757749938</c:v>
                </c:pt>
                <c:pt idx="10">
                  <c:v>-0.0429856826297065</c:v>
                </c:pt>
                <c:pt idx="11">
                  <c:v>-0.0422740280255474</c:v>
                </c:pt>
                <c:pt idx="12">
                  <c:v>-0.042554946248719</c:v>
                </c:pt>
                <c:pt idx="13">
                  <c:v>-0.0429368743475741</c:v>
                </c:pt>
                <c:pt idx="14">
                  <c:v>-0.0424989914504559</c:v>
                </c:pt>
                <c:pt idx="15">
                  <c:v>-0.0410920858385728</c:v>
                </c:pt>
                <c:pt idx="16">
                  <c:v>-0.0382743320415248</c:v>
                </c:pt>
                <c:pt idx="17">
                  <c:v>-0.0376665670843269</c:v>
                </c:pt>
                <c:pt idx="18">
                  <c:v>-0.035814752539622</c:v>
                </c:pt>
                <c:pt idx="19">
                  <c:v>-0.0351783663419083</c:v>
                </c:pt>
                <c:pt idx="20">
                  <c:v>-0.0342733467973645</c:v>
                </c:pt>
                <c:pt idx="21">
                  <c:v>-0.0336561274864784</c:v>
                </c:pt>
                <c:pt idx="22">
                  <c:v>-0.0318822638151482</c:v>
                </c:pt>
                <c:pt idx="23">
                  <c:v>-0.0302764274667039</c:v>
                </c:pt>
                <c:pt idx="24">
                  <c:v>-0.0296257403916508</c:v>
                </c:pt>
                <c:pt idx="25">
                  <c:v>-0.0279883584206158</c:v>
                </c:pt>
                <c:pt idx="26">
                  <c:v>-0.0274699602254593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420237"/>
        <c:axId val="89809598"/>
      </c:lineChart>
      <c:catAx>
        <c:axId val="15420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809598"/>
        <c:crosses val="autoZero"/>
        <c:auto val="1"/>
        <c:lblAlgn val="ctr"/>
        <c:lblOffset val="100"/>
      </c:catAx>
      <c:valAx>
        <c:axId val="898095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42023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-0.0116326054864974</c:v>
                </c:pt>
                <c:pt idx="25">
                  <c:v>-0.0191993725951131</c:v>
                </c:pt>
                <c:pt idx="26">
                  <c:v>-0.0260033305924488</c:v>
                </c:pt>
                <c:pt idx="27">
                  <c:v>-0.0218958842952716</c:v>
                </c:pt>
                <c:pt idx="28">
                  <c:v>-0.0274641947295017</c:v>
                </c:pt>
                <c:pt idx="29">
                  <c:v>-0.0447893434147333</c:v>
                </c:pt>
                <c:pt idx="30">
                  <c:v>-0.0447208617812258</c:v>
                </c:pt>
                <c:pt idx="31">
                  <c:v>-0.0453701757749938</c:v>
                </c:pt>
                <c:pt idx="32">
                  <c:v>-0.0429856826297065</c:v>
                </c:pt>
                <c:pt idx="33">
                  <c:v>-0.0422740280255474</c:v>
                </c:pt>
                <c:pt idx="34">
                  <c:v>-0.042554946248719</c:v>
                </c:pt>
                <c:pt idx="35">
                  <c:v>-0.0429368743475742</c:v>
                </c:pt>
                <c:pt idx="36">
                  <c:v>-0.0424989914504559</c:v>
                </c:pt>
                <c:pt idx="37">
                  <c:v>-0.0410920858385728</c:v>
                </c:pt>
                <c:pt idx="38">
                  <c:v>-0.0382743320415248</c:v>
                </c:pt>
                <c:pt idx="39">
                  <c:v>-0.037666567084327</c:v>
                </c:pt>
                <c:pt idx="40">
                  <c:v>-0.035814752539622</c:v>
                </c:pt>
                <c:pt idx="41">
                  <c:v>-0.0351783663419083</c:v>
                </c:pt>
                <c:pt idx="42">
                  <c:v>-0.0342733467973645</c:v>
                </c:pt>
                <c:pt idx="43">
                  <c:v>-0.0336561274864784</c:v>
                </c:pt>
                <c:pt idx="44">
                  <c:v>-0.0318822638151482</c:v>
                </c:pt>
                <c:pt idx="45">
                  <c:v>-0.0302764274667039</c:v>
                </c:pt>
                <c:pt idx="46">
                  <c:v>-0.0296257403916508</c:v>
                </c:pt>
                <c:pt idx="47">
                  <c:v>-0.0279883584206158</c:v>
                </c:pt>
                <c:pt idx="48">
                  <c:v>-0.0274699602254593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-0.0274139210670634</c:v>
                </c:pt>
                <c:pt idx="29">
                  <c:v>-0.0447414145291117</c:v>
                </c:pt>
                <c:pt idx="30">
                  <c:v>-0.0448637659971833</c:v>
                </c:pt>
                <c:pt idx="31">
                  <c:v>-0.0469382982203369</c:v>
                </c:pt>
                <c:pt idx="32">
                  <c:v>-0.0455884530121518</c:v>
                </c:pt>
                <c:pt idx="33">
                  <c:v>-0.0449121974788432</c:v>
                </c:pt>
                <c:pt idx="34">
                  <c:v>-0.045499450252738</c:v>
                </c:pt>
                <c:pt idx="35">
                  <c:v>-0.0464216671749039</c:v>
                </c:pt>
                <c:pt idx="36">
                  <c:v>-0.0448347821747125</c:v>
                </c:pt>
                <c:pt idx="37">
                  <c:v>-0.0442804368615426</c:v>
                </c:pt>
                <c:pt idx="38">
                  <c:v>-0.0444679093182699</c:v>
                </c:pt>
                <c:pt idx="39">
                  <c:v>-0.0442802183003346</c:v>
                </c:pt>
                <c:pt idx="40">
                  <c:v>-0.0443421720784536</c:v>
                </c:pt>
                <c:pt idx="41">
                  <c:v>-0.0439492588910624</c:v>
                </c:pt>
                <c:pt idx="42">
                  <c:v>-0.0437079091547455</c:v>
                </c:pt>
                <c:pt idx="43">
                  <c:v>-0.0439144559204147</c:v>
                </c:pt>
                <c:pt idx="44">
                  <c:v>-0.0448203466065981</c:v>
                </c:pt>
                <c:pt idx="45">
                  <c:v>-0.0439295548550259</c:v>
                </c:pt>
                <c:pt idx="46">
                  <c:v>-0.0442555930422205</c:v>
                </c:pt>
                <c:pt idx="47">
                  <c:v>-0.0444155570295545</c:v>
                </c:pt>
                <c:pt idx="48">
                  <c:v>-0.0452851602285992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-0.0281042447231615</c:v>
                </c:pt>
                <c:pt idx="29">
                  <c:v>-0.046828599686115</c:v>
                </c:pt>
                <c:pt idx="30">
                  <c:v>-0.0436701008484178</c:v>
                </c:pt>
                <c:pt idx="31">
                  <c:v>-0.0433559360000869</c:v>
                </c:pt>
                <c:pt idx="32">
                  <c:v>-0.0411475362328817</c:v>
                </c:pt>
                <c:pt idx="33">
                  <c:v>-0.0387324138076423</c:v>
                </c:pt>
                <c:pt idx="34">
                  <c:v>-0.0372150948770472</c:v>
                </c:pt>
                <c:pt idx="35">
                  <c:v>-0.0358862567105534</c:v>
                </c:pt>
                <c:pt idx="36">
                  <c:v>-0.0347368287860187</c:v>
                </c:pt>
                <c:pt idx="37">
                  <c:v>-0.0320131495009727</c:v>
                </c:pt>
                <c:pt idx="38">
                  <c:v>-0.0293086301628288</c:v>
                </c:pt>
                <c:pt idx="39">
                  <c:v>-0.0266116505985458</c:v>
                </c:pt>
                <c:pt idx="40">
                  <c:v>-0.0250585234330455</c:v>
                </c:pt>
                <c:pt idx="41">
                  <c:v>-0.024448088881046</c:v>
                </c:pt>
                <c:pt idx="42">
                  <c:v>-0.0231681793255826</c:v>
                </c:pt>
                <c:pt idx="43">
                  <c:v>-0.0216151779708797</c:v>
                </c:pt>
                <c:pt idx="44">
                  <c:v>-0.0201439206967695</c:v>
                </c:pt>
                <c:pt idx="45">
                  <c:v>-0.0181802554960708</c:v>
                </c:pt>
                <c:pt idx="46">
                  <c:v>-0.0178901969189638</c:v>
                </c:pt>
                <c:pt idx="47">
                  <c:v>-0.0163500344226683</c:v>
                </c:pt>
                <c:pt idx="48">
                  <c:v>-0.0156653879553761</c:v>
                </c:pt>
              </c:numCache>
            </c:numRef>
          </c:yVal>
          <c:smooth val="0"/>
        </c:ser>
        <c:axId val="27665232"/>
        <c:axId val="91906579"/>
      </c:scatterChart>
      <c:valAx>
        <c:axId val="2766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906579"/>
        <c:crosses val="autoZero"/>
        <c:crossBetween val="midCat"/>
      </c:valAx>
      <c:valAx>
        <c:axId val="919065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665232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-0.013631629493104</c:v>
                </c:pt>
                <c:pt idx="6">
                  <c:v>-0.0146622093508652</c:v>
                </c:pt>
                <c:pt idx="7">
                  <c:v>-0.0140272199531394</c:v>
                </c:pt>
                <c:pt idx="8">
                  <c:v>-0.0137361625331583</c:v>
                </c:pt>
                <c:pt idx="9">
                  <c:v>-0.013226560476766</c:v>
                </c:pt>
                <c:pt idx="10">
                  <c:v>-0.0127647716692892</c:v>
                </c:pt>
                <c:pt idx="11">
                  <c:v>-0.0123906441311079</c:v>
                </c:pt>
                <c:pt idx="12">
                  <c:v>-0.0120827429466231</c:v>
                </c:pt>
                <c:pt idx="13">
                  <c:v>-0.0117970970230474</c:v>
                </c:pt>
                <c:pt idx="14">
                  <c:v>-0.0110712036586643</c:v>
                </c:pt>
                <c:pt idx="15">
                  <c:v>-0.0104412229947466</c:v>
                </c:pt>
                <c:pt idx="16">
                  <c:v>-0.010215278572245</c:v>
                </c:pt>
                <c:pt idx="17">
                  <c:v>-0.00958070918407404</c:v>
                </c:pt>
                <c:pt idx="18">
                  <c:v>-0.00924780516816455</c:v>
                </c:pt>
                <c:pt idx="19">
                  <c:v>-0.00901995019908017</c:v>
                </c:pt>
                <c:pt idx="20">
                  <c:v>-0.00867798137980669</c:v>
                </c:pt>
                <c:pt idx="21">
                  <c:v>-0.00824754805116027</c:v>
                </c:pt>
                <c:pt idx="22">
                  <c:v>-0.00784839238186001</c:v>
                </c:pt>
                <c:pt idx="23">
                  <c:v>-0.00770814575389302</c:v>
                </c:pt>
                <c:pt idx="24">
                  <c:v>-0.00741108906113451</c:v>
                </c:pt>
                <c:pt idx="25">
                  <c:v>-0.00713952653456846</c:v>
                </c:pt>
                <c:pt idx="26">
                  <c:v>-0.00689939283451456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-0.0829481034514562</c:v>
                </c:pt>
                <c:pt idx="2">
                  <c:v>-0.0821174703482337</c:v>
                </c:pt>
                <c:pt idx="3">
                  <c:v>-0.0847525809514071</c:v>
                </c:pt>
                <c:pt idx="4">
                  <c:v>-0.082064360994337</c:v>
                </c:pt>
                <c:pt idx="5">
                  <c:v>-0.076714756685123</c:v>
                </c:pt>
                <c:pt idx="6">
                  <c:v>-0.0940923158027758</c:v>
                </c:pt>
                <c:pt idx="7">
                  <c:v>-0.0921456808431153</c:v>
                </c:pt>
                <c:pt idx="8">
                  <c:v>-0.092339783375906</c:v>
                </c:pt>
                <c:pt idx="9">
                  <c:v>-0.091628547136784</c:v>
                </c:pt>
                <c:pt idx="10">
                  <c:v>-0.0914882737234079</c:v>
                </c:pt>
                <c:pt idx="11">
                  <c:v>-0.0923302176767536</c:v>
                </c:pt>
                <c:pt idx="12">
                  <c:v>-0.0930461272582091</c:v>
                </c:pt>
                <c:pt idx="13">
                  <c:v>-0.0933050298857989</c:v>
                </c:pt>
                <c:pt idx="14">
                  <c:v>-0.0925581559625287</c:v>
                </c:pt>
                <c:pt idx="15">
                  <c:v>-0.090873534370846</c:v>
                </c:pt>
                <c:pt idx="16">
                  <c:v>-0.0907804104388753</c:v>
                </c:pt>
                <c:pt idx="17">
                  <c:v>-0.0900852994869309</c:v>
                </c:pt>
                <c:pt idx="18">
                  <c:v>-0.089963319613674</c:v>
                </c:pt>
                <c:pt idx="19">
                  <c:v>-0.0897810889300428</c:v>
                </c:pt>
                <c:pt idx="20">
                  <c:v>-0.0895669792575637</c:v>
                </c:pt>
                <c:pt idx="21">
                  <c:v>-0.0886915016495531</c:v>
                </c:pt>
                <c:pt idx="22">
                  <c:v>-0.0878666318333848</c:v>
                </c:pt>
                <c:pt idx="23">
                  <c:v>-0.087641865391189</c:v>
                </c:pt>
                <c:pt idx="24">
                  <c:v>-0.0866367101042722</c:v>
                </c:pt>
                <c:pt idx="25">
                  <c:v>-0.0865516065298672</c:v>
                </c:pt>
                <c:pt idx="26">
                  <c:v>-0.0867734892263843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0.0608077145935599</c:v>
                </c:pt>
                <c:pt idx="2">
                  <c:v>0.0613981988851852</c:v>
                </c:pt>
                <c:pt idx="3">
                  <c:v>0.0632114979056285</c:v>
                </c:pt>
                <c:pt idx="4">
                  <c:v>0.0586525543883181</c:v>
                </c:pt>
                <c:pt idx="5">
                  <c:v>0.051594231488055</c:v>
                </c:pt>
                <c:pt idx="6">
                  <c:v>0.0557876537895163</c:v>
                </c:pt>
                <c:pt idx="7">
                  <c:v>0.0532745110656375</c:v>
                </c:pt>
                <c:pt idx="8">
                  <c:v>0.052528242184679</c:v>
                </c:pt>
                <c:pt idx="9">
                  <c:v>0.0536918970344521</c:v>
                </c:pt>
                <c:pt idx="10">
                  <c:v>0.0538014894177582</c:v>
                </c:pt>
                <c:pt idx="11">
                  <c:v>0.0539883876097511</c:v>
                </c:pt>
                <c:pt idx="12">
                  <c:v>0.0540144679078666</c:v>
                </c:pt>
                <c:pt idx="13">
                  <c:v>0.054425607508999</c:v>
                </c:pt>
                <c:pt idx="14">
                  <c:v>0.0543597458332288</c:v>
                </c:pt>
                <c:pt idx="15">
                  <c:v>0.0548628973746763</c:v>
                </c:pt>
                <c:pt idx="16">
                  <c:v>0.055151593977402</c:v>
                </c:pt>
                <c:pt idx="17">
                  <c:v>0.0556737281819916</c:v>
                </c:pt>
                <c:pt idx="18">
                  <c:v>0.0558552304905388</c:v>
                </c:pt>
                <c:pt idx="19">
                  <c:v>0.0563501643823671</c:v>
                </c:pt>
                <c:pt idx="20">
                  <c:v>0.0564113052015006</c:v>
                </c:pt>
                <c:pt idx="21">
                  <c:v>0.0568792579361738</c:v>
                </c:pt>
                <c:pt idx="22">
                  <c:v>0.0572610687991496</c:v>
                </c:pt>
                <c:pt idx="23">
                  <c:v>0.0575467428040399</c:v>
                </c:pt>
                <c:pt idx="24">
                  <c:v>0.0578819127953995</c:v>
                </c:pt>
                <c:pt idx="25">
                  <c:v>0.058043644889585</c:v>
                </c:pt>
                <c:pt idx="26">
                  <c:v>0.0582479945637655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0.00817752794939141</c:v>
                </c:pt>
                <c:pt idx="7">
                  <c:v>0.00817752794939141</c:v>
                </c:pt>
                <c:pt idx="8">
                  <c:v>0.00817752794939141</c:v>
                </c:pt>
                <c:pt idx="9">
                  <c:v>0.00817752794939141</c:v>
                </c:pt>
                <c:pt idx="10">
                  <c:v>0.00817752794939141</c:v>
                </c:pt>
                <c:pt idx="11">
                  <c:v>0.00817752794939141</c:v>
                </c:pt>
                <c:pt idx="12">
                  <c:v>0.00817752794939141</c:v>
                </c:pt>
                <c:pt idx="13">
                  <c:v>0.00817752794939141</c:v>
                </c:pt>
                <c:pt idx="14">
                  <c:v>0.00817752794939141</c:v>
                </c:pt>
                <c:pt idx="15">
                  <c:v>0.00817752794939141</c:v>
                </c:pt>
                <c:pt idx="16">
                  <c:v>0.00817752794939141</c:v>
                </c:pt>
                <c:pt idx="17">
                  <c:v>0.00817752794939141</c:v>
                </c:pt>
                <c:pt idx="18">
                  <c:v>0.00817752794939141</c:v>
                </c:pt>
                <c:pt idx="19">
                  <c:v>0.00817752794939141</c:v>
                </c:pt>
                <c:pt idx="20">
                  <c:v>0.00817752794939141</c:v>
                </c:pt>
                <c:pt idx="21">
                  <c:v>0.00817752794939141</c:v>
                </c:pt>
                <c:pt idx="22">
                  <c:v>0.00817752794939141</c:v>
                </c:pt>
                <c:pt idx="23">
                  <c:v>0.00817752794939141</c:v>
                </c:pt>
                <c:pt idx="24">
                  <c:v>0.00817752794939141</c:v>
                </c:pt>
                <c:pt idx="25">
                  <c:v>0.00817752794939141</c:v>
                </c:pt>
                <c:pt idx="26">
                  <c:v>0.00817752794939141</c:v>
                </c:pt>
              </c:numCache>
            </c:numRef>
          </c:val>
        </c:ser>
        <c:gapWidth val="100"/>
        <c:overlap val="100"/>
        <c:axId val="74120984"/>
        <c:axId val="81264286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0">
                  <c:v>0.00115825366281497</c:v>
                </c:pt>
                <c:pt idx="1">
                  <c:v>-0.0116326054864974</c:v>
                </c:pt>
                <c:pt idx="2">
                  <c:v>-0.0191993725951131</c:v>
                </c:pt>
                <c:pt idx="3">
                  <c:v>-0.0260033305924489</c:v>
                </c:pt>
                <c:pt idx="4">
                  <c:v>-0.0218958842952716</c:v>
                </c:pt>
                <c:pt idx="5">
                  <c:v>-0.0274641947295016</c:v>
                </c:pt>
                <c:pt idx="6">
                  <c:v>-0.0447893434147333</c:v>
                </c:pt>
                <c:pt idx="7">
                  <c:v>-0.0447208617812258</c:v>
                </c:pt>
                <c:pt idx="8">
                  <c:v>-0.0453701757749938</c:v>
                </c:pt>
                <c:pt idx="9">
                  <c:v>-0.0429856826297065</c:v>
                </c:pt>
                <c:pt idx="10">
                  <c:v>-0.0422740280255474</c:v>
                </c:pt>
                <c:pt idx="11">
                  <c:v>-0.042554946248719</c:v>
                </c:pt>
                <c:pt idx="12">
                  <c:v>-0.0429368743475741</c:v>
                </c:pt>
                <c:pt idx="13">
                  <c:v>-0.0424989914504559</c:v>
                </c:pt>
                <c:pt idx="14">
                  <c:v>-0.0410920858385728</c:v>
                </c:pt>
                <c:pt idx="15">
                  <c:v>-0.0382743320415248</c:v>
                </c:pt>
                <c:pt idx="16">
                  <c:v>-0.0376665670843269</c:v>
                </c:pt>
                <c:pt idx="17">
                  <c:v>-0.035814752539622</c:v>
                </c:pt>
                <c:pt idx="18">
                  <c:v>-0.0351783663419083</c:v>
                </c:pt>
                <c:pt idx="19">
                  <c:v>-0.0342733467973645</c:v>
                </c:pt>
                <c:pt idx="20">
                  <c:v>-0.0336561274864784</c:v>
                </c:pt>
                <c:pt idx="21">
                  <c:v>-0.0318822638151482</c:v>
                </c:pt>
                <c:pt idx="22">
                  <c:v>-0.0302764274667039</c:v>
                </c:pt>
                <c:pt idx="23">
                  <c:v>-0.0296257403916508</c:v>
                </c:pt>
                <c:pt idx="24">
                  <c:v>-0.0279883584206158</c:v>
                </c:pt>
                <c:pt idx="25">
                  <c:v>-0.0274699602254593</c:v>
                </c:pt>
                <c:pt idx="26">
                  <c:v>-0.0272473595477419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120984"/>
        <c:axId val="81264286"/>
      </c:lineChart>
      <c:catAx>
        <c:axId val="7412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81264286"/>
        <c:crosses val="autoZero"/>
        <c:auto val="1"/>
        <c:lblAlgn val="ctr"/>
        <c:lblOffset val="100"/>
      </c:catAx>
      <c:valAx>
        <c:axId val="812642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74120984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-0.0116326054864974</c:v>
                </c:pt>
                <c:pt idx="23">
                  <c:v>-0.0191993725951131</c:v>
                </c:pt>
                <c:pt idx="24">
                  <c:v>-0.0260033305924488</c:v>
                </c:pt>
                <c:pt idx="25">
                  <c:v>-0.0218958842952716</c:v>
                </c:pt>
                <c:pt idx="26">
                  <c:v>-0.0274641947295017</c:v>
                </c:pt>
                <c:pt idx="27">
                  <c:v>-0.0447893434147333</c:v>
                </c:pt>
                <c:pt idx="28">
                  <c:v>-0.0447208617812258</c:v>
                </c:pt>
                <c:pt idx="29">
                  <c:v>-0.0453701757749938</c:v>
                </c:pt>
                <c:pt idx="30">
                  <c:v>-0.0429856826297065</c:v>
                </c:pt>
                <c:pt idx="31">
                  <c:v>-0.0422740280255474</c:v>
                </c:pt>
                <c:pt idx="32">
                  <c:v>-0.042554946248719</c:v>
                </c:pt>
                <c:pt idx="33">
                  <c:v>-0.0429368743475742</c:v>
                </c:pt>
                <c:pt idx="34">
                  <c:v>-0.0424989914504559</c:v>
                </c:pt>
                <c:pt idx="35">
                  <c:v>-0.0410920858385728</c:v>
                </c:pt>
                <c:pt idx="36">
                  <c:v>-0.0382743320415248</c:v>
                </c:pt>
                <c:pt idx="37">
                  <c:v>-0.037666567084327</c:v>
                </c:pt>
                <c:pt idx="38">
                  <c:v>-0.035814752539622</c:v>
                </c:pt>
                <c:pt idx="39">
                  <c:v>-0.0351783663419083</c:v>
                </c:pt>
                <c:pt idx="40">
                  <c:v>-0.0342733467973645</c:v>
                </c:pt>
                <c:pt idx="41">
                  <c:v>-0.0336561274864784</c:v>
                </c:pt>
                <c:pt idx="42">
                  <c:v>-0.0318822638151482</c:v>
                </c:pt>
                <c:pt idx="43">
                  <c:v>-0.0302764274667039</c:v>
                </c:pt>
                <c:pt idx="44">
                  <c:v>-0.0296257403916508</c:v>
                </c:pt>
                <c:pt idx="45">
                  <c:v>-0.0279883584206158</c:v>
                </c:pt>
                <c:pt idx="46">
                  <c:v>-0.0274699602254593</c:v>
                </c:pt>
                <c:pt idx="47">
                  <c:v>-0.0272473595477419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-0.0274139210670634</c:v>
                </c:pt>
                <c:pt idx="27">
                  <c:v>-0.0447414145291117</c:v>
                </c:pt>
                <c:pt idx="28">
                  <c:v>-0.0448637659971833</c:v>
                </c:pt>
                <c:pt idx="29">
                  <c:v>-0.0469382982203369</c:v>
                </c:pt>
                <c:pt idx="30">
                  <c:v>-0.0455884530121518</c:v>
                </c:pt>
                <c:pt idx="31">
                  <c:v>-0.0449121974788432</c:v>
                </c:pt>
                <c:pt idx="32">
                  <c:v>-0.045499450252738</c:v>
                </c:pt>
                <c:pt idx="33">
                  <c:v>-0.0464216671749039</c:v>
                </c:pt>
                <c:pt idx="34">
                  <c:v>-0.0448347821747125</c:v>
                </c:pt>
                <c:pt idx="35">
                  <c:v>-0.0442804368615426</c:v>
                </c:pt>
                <c:pt idx="36">
                  <c:v>-0.0444679093182699</c:v>
                </c:pt>
                <c:pt idx="37">
                  <c:v>-0.0442802183003346</c:v>
                </c:pt>
                <c:pt idx="38">
                  <c:v>-0.0443421720784536</c:v>
                </c:pt>
                <c:pt idx="39">
                  <c:v>-0.0439492588910624</c:v>
                </c:pt>
                <c:pt idx="40">
                  <c:v>-0.0437079091547455</c:v>
                </c:pt>
                <c:pt idx="41">
                  <c:v>-0.0439144559204147</c:v>
                </c:pt>
                <c:pt idx="42">
                  <c:v>-0.0448203466065981</c:v>
                </c:pt>
                <c:pt idx="43">
                  <c:v>-0.0439295548550259</c:v>
                </c:pt>
                <c:pt idx="44">
                  <c:v>-0.0442555930422205</c:v>
                </c:pt>
                <c:pt idx="45">
                  <c:v>-0.0444155570295545</c:v>
                </c:pt>
                <c:pt idx="46">
                  <c:v>-0.0452851602285992</c:v>
                </c:pt>
                <c:pt idx="47">
                  <c:v>-0.0461438250637762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-0.0281042447231615</c:v>
                </c:pt>
                <c:pt idx="27">
                  <c:v>-0.046828599686115</c:v>
                </c:pt>
                <c:pt idx="28">
                  <c:v>-0.0436701008484178</c:v>
                </c:pt>
                <c:pt idx="29">
                  <c:v>-0.0433559360000869</c:v>
                </c:pt>
                <c:pt idx="30">
                  <c:v>-0.0411475362328817</c:v>
                </c:pt>
                <c:pt idx="31">
                  <c:v>-0.0387324138076423</c:v>
                </c:pt>
                <c:pt idx="32">
                  <c:v>-0.0372150948770472</c:v>
                </c:pt>
                <c:pt idx="33">
                  <c:v>-0.0358862567105534</c:v>
                </c:pt>
                <c:pt idx="34">
                  <c:v>-0.0347368287860187</c:v>
                </c:pt>
                <c:pt idx="35">
                  <c:v>-0.0320131495009727</c:v>
                </c:pt>
                <c:pt idx="36">
                  <c:v>-0.0293086301628288</c:v>
                </c:pt>
                <c:pt idx="37">
                  <c:v>-0.0266116505985458</c:v>
                </c:pt>
                <c:pt idx="38">
                  <c:v>-0.0250585234330455</c:v>
                </c:pt>
                <c:pt idx="39">
                  <c:v>-0.024448088881046</c:v>
                </c:pt>
                <c:pt idx="40">
                  <c:v>-0.0231681793255826</c:v>
                </c:pt>
                <c:pt idx="41">
                  <c:v>-0.0216151779708797</c:v>
                </c:pt>
                <c:pt idx="42">
                  <c:v>-0.0201439206967695</c:v>
                </c:pt>
                <c:pt idx="43">
                  <c:v>-0.0181802554960708</c:v>
                </c:pt>
                <c:pt idx="44">
                  <c:v>-0.0178901969189638</c:v>
                </c:pt>
                <c:pt idx="45">
                  <c:v>-0.0163500344226683</c:v>
                </c:pt>
                <c:pt idx="46">
                  <c:v>-0.0156653879553761</c:v>
                </c:pt>
                <c:pt idx="47">
                  <c:v>-0.0144383108526009</c:v>
                </c:pt>
              </c:numCache>
            </c:numRef>
          </c:yVal>
          <c:smooth val="0"/>
        </c:ser>
        <c:axId val="95733112"/>
        <c:axId val="58406104"/>
      </c:scatterChart>
      <c:valAx>
        <c:axId val="95733112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406104"/>
        <c:crosses val="autoZero"/>
        <c:crossBetween val="midCat"/>
        <c:majorUnit val="2"/>
      </c:valAx>
      <c:valAx>
        <c:axId val="58406104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7331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6.xml"/><Relationship Id="rId2" Type="http://schemas.openxmlformats.org/officeDocument/2006/relationships/chart" Target="../charts/chart107.xml"/><Relationship Id="rId3" Type="http://schemas.openxmlformats.org/officeDocument/2006/relationships/chart" Target="../charts/chart10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1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6.wmf"/><Relationship Id="rId2" Type="http://schemas.openxmlformats.org/officeDocument/2006/relationships/image" Target="../media/image17.wmf"/><Relationship Id="rId3" Type="http://schemas.openxmlformats.org/officeDocument/2006/relationships/chart" Target="../charts/chart11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14.xml"/><Relationship Id="rId2" Type="http://schemas.openxmlformats.org/officeDocument/2006/relationships/chart" Target="../charts/chart115.xml"/><Relationship Id="rId3" Type="http://schemas.openxmlformats.org/officeDocument/2006/relationships/chart" Target="../charts/chart116.xml"/><Relationship Id="rId4" Type="http://schemas.openxmlformats.org/officeDocument/2006/relationships/chart" Target="../charts/chart117.xml"/><Relationship Id="rId5" Type="http://schemas.openxmlformats.org/officeDocument/2006/relationships/chart" Target="../charts/chart1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110160</xdr:colOff>
      <xdr:row>142</xdr:row>
      <xdr:rowOff>142920</xdr:rowOff>
    </xdr:to>
    <xdr:graphicFrame>
      <xdr:nvGraphicFramePr>
        <xdr:cNvPr id="0" name=""/>
        <xdr:cNvGraphicFramePr/>
      </xdr:nvGraphicFramePr>
      <xdr:xfrm>
        <a:off x="2802240" y="19997280"/>
        <a:ext cx="5925240" cy="322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754200</xdr:colOff>
      <xdr:row>123</xdr:row>
      <xdr:rowOff>140400</xdr:rowOff>
    </xdr:from>
    <xdr:to>
      <xdr:col>20</xdr:col>
      <xdr:colOff>257040</xdr:colOff>
      <xdr:row>143</xdr:row>
      <xdr:rowOff>117360</xdr:rowOff>
    </xdr:to>
    <xdr:graphicFrame>
      <xdr:nvGraphicFramePr>
        <xdr:cNvPr id="1" name=""/>
        <xdr:cNvGraphicFramePr/>
      </xdr:nvGraphicFramePr>
      <xdr:xfrm>
        <a:off x="11986560" y="20135160"/>
        <a:ext cx="5913720" cy="322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377640</xdr:colOff>
      <xdr:row>142</xdr:row>
      <xdr:rowOff>102960</xdr:rowOff>
    </xdr:to>
    <xdr:graphicFrame>
      <xdr:nvGraphicFramePr>
        <xdr:cNvPr id="2" name=""/>
        <xdr:cNvGraphicFramePr/>
      </xdr:nvGraphicFramePr>
      <xdr:xfrm>
        <a:off x="17971560" y="19958040"/>
        <a:ext cx="5938920" cy="322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769680</xdr:colOff>
      <xdr:row>21</xdr:row>
      <xdr:rowOff>137520</xdr:rowOff>
    </xdr:to>
    <xdr:graphicFrame>
      <xdr:nvGraphicFramePr>
        <xdr:cNvPr id="3" name=""/>
        <xdr:cNvGraphicFramePr/>
      </xdr:nvGraphicFramePr>
      <xdr:xfrm>
        <a:off x="11998800" y="460800"/>
        <a:ext cx="3690720" cy="359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173880</xdr:rowOff>
    </xdr:from>
    <xdr:to>
      <xdr:col>16</xdr:col>
      <xdr:colOff>765000</xdr:colOff>
      <xdr:row>26</xdr:row>
      <xdr:rowOff>60120</xdr:rowOff>
    </xdr:to>
    <xdr:graphicFrame>
      <xdr:nvGraphicFramePr>
        <xdr:cNvPr id="4" name=""/>
        <xdr:cNvGraphicFramePr/>
      </xdr:nvGraphicFramePr>
      <xdr:xfrm>
        <a:off x="11158560" y="1212480"/>
        <a:ext cx="3689280" cy="357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772200</xdr:colOff>
      <xdr:row>26</xdr:row>
      <xdr:rowOff>16560</xdr:rowOff>
    </xdr:to>
    <xdr:graphicFrame>
      <xdr:nvGraphicFramePr>
        <xdr:cNvPr id="5" name=""/>
        <xdr:cNvGraphicFramePr/>
      </xdr:nvGraphicFramePr>
      <xdr:xfrm>
        <a:off x="11165760" y="1168920"/>
        <a:ext cx="3689280" cy="357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572040</xdr:colOff>
      <xdr:row>35</xdr:row>
      <xdr:rowOff>45360</xdr:rowOff>
    </xdr:to>
    <xdr:graphicFrame>
      <xdr:nvGraphicFramePr>
        <xdr:cNvPr id="6" name="Chart 1"/>
        <xdr:cNvGraphicFramePr/>
      </xdr:nvGraphicFramePr>
      <xdr:xfrm>
        <a:off x="6118560" y="46080"/>
        <a:ext cx="7343640" cy="68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246960</xdr:colOff>
      <xdr:row>83</xdr:row>
      <xdr:rowOff>156240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427880" y="13689000"/>
          <a:ext cx="10087560" cy="1258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425880</xdr:colOff>
      <xdr:row>73</xdr:row>
      <xdr:rowOff>115200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572680" y="7844400"/>
          <a:ext cx="13233600" cy="543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718920</xdr:colOff>
      <xdr:row>36</xdr:row>
      <xdr:rowOff>145080</xdr:rowOff>
    </xdr:to>
    <xdr:graphicFrame>
      <xdr:nvGraphicFramePr>
        <xdr:cNvPr id="9" name="Chart 1"/>
        <xdr:cNvGraphicFramePr/>
      </xdr:nvGraphicFramePr>
      <xdr:xfrm>
        <a:off x="6683400" y="327960"/>
        <a:ext cx="13771080" cy="696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644760</xdr:colOff>
      <xdr:row>41</xdr:row>
      <xdr:rowOff>89640</xdr:rowOff>
    </xdr:to>
    <xdr:graphicFrame>
      <xdr:nvGraphicFramePr>
        <xdr:cNvPr id="10" name="Chart 1"/>
        <xdr:cNvGraphicFramePr/>
      </xdr:nvGraphicFramePr>
      <xdr:xfrm>
        <a:off x="10721520" y="1496520"/>
        <a:ext cx="13770360" cy="707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139</xdr:row>
      <xdr:rowOff>360</xdr:rowOff>
    </xdr:from>
    <xdr:to>
      <xdr:col>15</xdr:col>
      <xdr:colOff>640800</xdr:colOff>
      <xdr:row>192</xdr:row>
      <xdr:rowOff>83520</xdr:rowOff>
    </xdr:to>
    <xdr:graphicFrame>
      <xdr:nvGraphicFramePr>
        <xdr:cNvPr id="11" name=""/>
        <xdr:cNvGraphicFramePr/>
      </xdr:nvGraphicFramePr>
      <xdr:xfrm>
        <a:off x="6606000" y="24466680"/>
        <a:ext cx="6369480" cy="869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641160</xdr:colOff>
      <xdr:row>41</xdr:row>
      <xdr:rowOff>94680</xdr:rowOff>
    </xdr:to>
    <xdr:graphicFrame>
      <xdr:nvGraphicFramePr>
        <xdr:cNvPr id="12" name="Chart 1"/>
        <xdr:cNvGraphicFramePr/>
      </xdr:nvGraphicFramePr>
      <xdr:xfrm>
        <a:off x="26341920" y="1501560"/>
        <a:ext cx="13770720" cy="707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538560</xdr:colOff>
      <xdr:row>102</xdr:row>
      <xdr:rowOff>38160</xdr:rowOff>
    </xdr:from>
    <xdr:to>
      <xdr:col>23</xdr:col>
      <xdr:colOff>376200</xdr:colOff>
      <xdr:row>159</xdr:row>
      <xdr:rowOff>129600</xdr:rowOff>
    </xdr:to>
    <xdr:graphicFrame>
      <xdr:nvGraphicFramePr>
        <xdr:cNvPr id="13" name=""/>
        <xdr:cNvGraphicFramePr/>
      </xdr:nvGraphicFramePr>
      <xdr:xfrm>
        <a:off x="12051000" y="18489960"/>
        <a:ext cx="7238520" cy="935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610560</xdr:colOff>
      <xdr:row>92</xdr:row>
      <xdr:rowOff>51840</xdr:rowOff>
    </xdr:from>
    <xdr:to>
      <xdr:col>32</xdr:col>
      <xdr:colOff>436320</xdr:colOff>
      <xdr:row>149</xdr:row>
      <xdr:rowOff>144360</xdr:rowOff>
    </xdr:to>
    <xdr:graphicFrame>
      <xdr:nvGraphicFramePr>
        <xdr:cNvPr id="14" name="Chart 1"/>
        <xdr:cNvGraphicFramePr/>
      </xdr:nvGraphicFramePr>
      <xdr:xfrm>
        <a:off x="19523880" y="16877880"/>
        <a:ext cx="7226640" cy="935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Q116" colorId="64" zoomScale="65" zoomScaleNormal="65" zoomScalePageLayoutView="100" workbookViewId="0">
      <selection pane="topLeft" activeCell="AD141" activeCellId="0" sqref="AD141"/>
    </sheetView>
  </sheetViews>
  <sheetFormatPr defaultColWidth="11.941406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0.0273115983906476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0.0273115983906476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0.0273115983906476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4428376308.28263</v>
      </c>
      <c r="F33" s="9" t="n">
        <f aca="false">E33/$B$14*100</f>
        <v>86.4170542419057</v>
      </c>
      <c r="G33" s="10" t="n">
        <f aca="false">AVERAGE(E31:E34)/AVERAGE(E27:E30)-1</f>
        <v>-0.121451087990598</v>
      </c>
      <c r="H33" s="12" t="n">
        <f aca="false">'Central scenario'!BB36</f>
        <v>46.4144673290806</v>
      </c>
      <c r="K33" s="9" t="n">
        <f aca="false">'High scenario'!AG36</f>
        <v>4428376308.28263</v>
      </c>
      <c r="L33" s="9" t="n">
        <f aca="false">K33/$B$14*100</f>
        <v>86.4170542419057</v>
      </c>
      <c r="M33" s="10" t="n">
        <f aca="false">AVERAGE(K31:K34)/AVERAGE(K27:K30)-1</f>
        <v>-0.121451087990598</v>
      </c>
      <c r="O33" s="7" t="n">
        <f aca="false">O29+1</f>
        <v>2020</v>
      </c>
      <c r="P33" s="9" t="n">
        <f aca="false">'Low scenario'!AG36</f>
        <v>4428376308.28263</v>
      </c>
      <c r="Q33" s="9" t="n">
        <f aca="false">P33/$B$14*100</f>
        <v>86.4170542419057</v>
      </c>
      <c r="R33" s="10" t="n">
        <f aca="false">AVERAGE(P31:P34)/AVERAGE(P27:P30)-1</f>
        <v>-0.121451087990598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4527012476.27306</v>
      </c>
      <c r="F34" s="9" t="n">
        <f aca="false">E34/$B$14*100</f>
        <v>88.3418787116555</v>
      </c>
      <c r="G34" s="7"/>
      <c r="H34" s="12" t="n">
        <f aca="false">'Central scenario'!BB37</f>
        <v>47</v>
      </c>
      <c r="K34" s="9" t="n">
        <f aca="false">'High scenario'!AG37</f>
        <v>4527012476.27306</v>
      </c>
      <c r="L34" s="9" t="n">
        <f aca="false">K34/$B$14*100</f>
        <v>88.3418787116555</v>
      </c>
      <c r="M34" s="7"/>
      <c r="O34" s="7" t="n">
        <f aca="false">O30+1</f>
        <v>2020</v>
      </c>
      <c r="P34" s="9" t="n">
        <f aca="false">'Low scenario'!AG37</f>
        <v>4527012476.27306</v>
      </c>
      <c r="Q34" s="9" t="n">
        <f aca="false">P34/$B$14*100</f>
        <v>88.3418787116555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4649879863.95668</v>
      </c>
      <c r="F35" s="6" t="n">
        <f aca="false">E35/$B$14*100</f>
        <v>90.7395606083266</v>
      </c>
      <c r="G35" s="7"/>
      <c r="H35" s="11" t="n">
        <f aca="false">'Central scenario'!BB38</f>
        <v>48</v>
      </c>
      <c r="K35" s="6" t="n">
        <f aca="false">'High scenario'!AG38</f>
        <v>4649879863.95668</v>
      </c>
      <c r="L35" s="6" t="n">
        <f aca="false">K35/$B$14*100</f>
        <v>90.7395606083266</v>
      </c>
      <c r="M35" s="7"/>
      <c r="O35" s="5" t="n">
        <f aca="false">O31+1</f>
        <v>2021</v>
      </c>
      <c r="P35" s="6" t="n">
        <f aca="false">'Low scenario'!AG38</f>
        <v>4601942958.14272</v>
      </c>
      <c r="Q35" s="6" t="n">
        <f aca="false">P35/$B$14*100</f>
        <v>89.8041012206124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4663141423.02314</v>
      </c>
      <c r="F36" s="9" t="n">
        <f aca="false">E36/$B$14*100</f>
        <v>90.9983518196866</v>
      </c>
      <c r="G36" s="7"/>
      <c r="H36" s="12" t="n">
        <f aca="false">'Central scenario'!BB39</f>
        <v>49</v>
      </c>
      <c r="K36" s="9" t="n">
        <f aca="false">'High scenario'!AG39</f>
        <v>4703340918.04921</v>
      </c>
      <c r="L36" s="9" t="n">
        <f aca="false">K36/$B$14*100</f>
        <v>91.7828203698565</v>
      </c>
      <c r="M36" s="7"/>
      <c r="O36" s="7" t="n">
        <f aca="false">O32+1</f>
        <v>2021</v>
      </c>
      <c r="P36" s="9" t="n">
        <f aca="false">'Low scenario'!AG39</f>
        <v>4643041675.51011</v>
      </c>
      <c r="Q36" s="9" t="n">
        <f aca="false">P36/$B$14*100</f>
        <v>90.6061175446018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4694078886.77959</v>
      </c>
      <c r="F37" s="9" t="n">
        <f aca="false">E37/$B$14*100</f>
        <v>91.60207749642</v>
      </c>
      <c r="G37" s="10" t="n">
        <f aca="false">AVERAGE(E35:E38)/AVERAGE(E31:E34)-1</f>
        <v>0.0549999999999999</v>
      </c>
      <c r="H37" s="12" t="n">
        <f aca="false">'Central scenario'!BB40</f>
        <v>50</v>
      </c>
      <c r="K37" s="9" t="n">
        <f aca="false">'High scenario'!AG40</f>
        <v>4804788294.48665</v>
      </c>
      <c r="L37" s="9" t="n">
        <f aca="false">K37/$B$14*100</f>
        <v>93.7625038524676</v>
      </c>
      <c r="M37" s="10" t="n">
        <f aca="false">AVERAGE(K35:K38)/AVERAGE(K31:K34)-1</f>
        <v>0.0599999999999992</v>
      </c>
      <c r="O37" s="7" t="n">
        <f aca="false">O33+1</f>
        <v>2021</v>
      </c>
      <c r="P37" s="9" t="n">
        <f aca="false">'Low scenario'!AG40</f>
        <v>4683007946.00888</v>
      </c>
      <c r="Q37" s="9" t="n">
        <f aca="false">P37/$B$14*100</f>
        <v>91.3860348608152</v>
      </c>
      <c r="R37" s="10" t="n">
        <f aca="false">AVERAGE(P35:P38)/AVERAGE(P31:P34)-1</f>
        <v>0.0500000000000005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4739225282.5719</v>
      </c>
      <c r="F38" s="9" t="n">
        <f aca="false">E38/$B$14*100</f>
        <v>92.48308178838</v>
      </c>
      <c r="G38" s="7"/>
      <c r="H38" s="12" t="n">
        <f aca="false">'Central scenario'!BB41</f>
        <v>51</v>
      </c>
      <c r="K38" s="9" t="n">
        <f aca="false">'High scenario'!AG41</f>
        <v>4677161524.18156</v>
      </c>
      <c r="L38" s="9" t="n">
        <f aca="false">K38/$B$14*100</f>
        <v>91.2719455158723</v>
      </c>
      <c r="M38" s="7"/>
      <c r="O38" s="7" t="n">
        <f aca="false">O34+1</f>
        <v>2021</v>
      </c>
      <c r="P38" s="9" t="n">
        <f aca="false">'Low scenario'!AG41</f>
        <v>4729487732.32681</v>
      </c>
      <c r="Q38" s="9" t="n">
        <f aca="false">P38/$B$14*100</f>
        <v>92.2930594530741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4789376259.87539</v>
      </c>
      <c r="F39" s="6" t="n">
        <f aca="false">E39/$B$14*100</f>
        <v>93.4617474265766</v>
      </c>
      <c r="G39" s="7"/>
      <c r="H39" s="11" t="n">
        <f aca="false">'Central scenario'!BB42</f>
        <v>51.125</v>
      </c>
      <c r="K39" s="6" t="n">
        <f aca="false">'High scenario'!AG42</f>
        <v>4789376259.87539</v>
      </c>
      <c r="L39" s="6" t="n">
        <f aca="false">K39/$B$14*100</f>
        <v>93.4617474265766</v>
      </c>
      <c r="M39" s="7"/>
      <c r="O39" s="5" t="n">
        <f aca="false">O35+1</f>
        <v>2022</v>
      </c>
      <c r="P39" s="6" t="n">
        <f aca="false">'Low scenario'!AG42</f>
        <v>4786020676.46843</v>
      </c>
      <c r="Q39" s="6" t="n">
        <f aca="false">P39/$B$14*100</f>
        <v>93.3962652694369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4849667079.94405</v>
      </c>
      <c r="F40" s="9" t="n">
        <f aca="false">E40/$B$14*100</f>
        <v>94.6382858924738</v>
      </c>
      <c r="G40" s="7"/>
      <c r="H40" s="12" t="n">
        <f aca="false">'Central scenario'!BB43</f>
        <v>51.25</v>
      </c>
      <c r="K40" s="9" t="n">
        <f aca="false">'High scenario'!AG43</f>
        <v>4891474554.77117</v>
      </c>
      <c r="L40" s="9" t="n">
        <f aca="false">K40/$B$14*100</f>
        <v>95.4541331846506</v>
      </c>
      <c r="M40" s="7"/>
      <c r="O40" s="7" t="n">
        <f aca="false">O36+1</f>
        <v>2022</v>
      </c>
      <c r="P40" s="9" t="n">
        <f aca="false">'Low scenario'!AG43</f>
        <v>4851978550.90806</v>
      </c>
      <c r="Q40" s="9" t="n">
        <f aca="false">P40/$B$14*100</f>
        <v>94.6833928341088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4928782831.11857</v>
      </c>
      <c r="F41" s="9" t="n">
        <f aca="false">E41/$B$14*100</f>
        <v>96.1821813712411</v>
      </c>
      <c r="G41" s="10" t="n">
        <f aca="false">AVERAGE(E39:E42)/AVERAGE(E35:E38)-1</f>
        <v>0.044999999999999</v>
      </c>
      <c r="H41" s="12" t="n">
        <f aca="false">'Central scenario'!BB44</f>
        <v>51.375</v>
      </c>
      <c r="K41" s="9" t="n">
        <f aca="false">'High scenario'!AG44</f>
        <v>5045027709.21098</v>
      </c>
      <c r="L41" s="9" t="n">
        <f aca="false">K41/$B$14*100</f>
        <v>98.4506290450909</v>
      </c>
      <c r="M41" s="10" t="n">
        <f aca="false">AVERAGE(K39:K42)/AVERAGE(K35:K38)-1</f>
        <v>0.05</v>
      </c>
      <c r="O41" s="7" t="n">
        <f aca="false">O37+1</f>
        <v>2022</v>
      </c>
      <c r="P41" s="9" t="n">
        <f aca="false">'Low scenario'!AG44</f>
        <v>4865645255.90322</v>
      </c>
      <c r="Q41" s="9" t="n">
        <f aca="false">P41/$B$14*100</f>
        <v>94.9500902203869</v>
      </c>
      <c r="R41" s="10" t="n">
        <f aca="false">AVERAGE(P39:P42)/AVERAGE(P35:P38)-1</f>
        <v>0.0399999999999998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5022083930.9282</v>
      </c>
      <c r="F42" s="9" t="n">
        <f aca="false">E42/$B$14*100</f>
        <v>98.0028952495982</v>
      </c>
      <c r="G42" s="7"/>
      <c r="H42" s="12" t="n">
        <f aca="false">'Central scenario'!BB45</f>
        <v>51.5</v>
      </c>
      <c r="K42" s="9" t="n">
        <f aca="false">'High scenario'!AG45</f>
        <v>5051050606.85026</v>
      </c>
      <c r="L42" s="9" t="n">
        <f aca="false">K42/$B$14*100</f>
        <v>98.568162207531</v>
      </c>
      <c r="M42" s="7"/>
      <c r="O42" s="7" t="n">
        <f aca="false">O38+1</f>
        <v>2022</v>
      </c>
      <c r="P42" s="9" t="n">
        <f aca="false">'Low scenario'!AG45</f>
        <v>4900135041.18834</v>
      </c>
      <c r="Q42" s="9" t="n">
        <f aca="false">P42/$B$14*100</f>
        <v>95.6231372783348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5028845072.86917</v>
      </c>
      <c r="F43" s="6" t="n">
        <f aca="false">E43/$B$14*100</f>
        <v>98.1348347979056</v>
      </c>
      <c r="G43" s="7"/>
      <c r="H43" s="11" t="n">
        <f aca="false">'Central scenario'!BB46</f>
        <v>51.625</v>
      </c>
      <c r="K43" s="6" t="n">
        <f aca="false">'High scenario'!AG46</f>
        <v>5028845072.86917</v>
      </c>
      <c r="L43" s="6" t="n">
        <f aca="false">K43/$B$14*100</f>
        <v>98.1348347979056</v>
      </c>
      <c r="M43" s="7"/>
      <c r="O43" s="5" t="n">
        <f aca="false">O39+1</f>
        <v>2023</v>
      </c>
      <c r="P43" s="6" t="n">
        <f aca="false">'Low scenario'!AG46</f>
        <v>4943959358.79188</v>
      </c>
      <c r="Q43" s="6" t="n">
        <f aca="false">P43/$B$14*100</f>
        <v>96.4783420233282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5043653763.14183</v>
      </c>
      <c r="F44" s="9" t="n">
        <f aca="false">E44/$B$14*100</f>
        <v>98.4238173281731</v>
      </c>
      <c r="G44" s="7"/>
      <c r="H44" s="12" t="n">
        <f aca="false">'Central scenario'!BB47</f>
        <v>51.75</v>
      </c>
      <c r="K44" s="9" t="n">
        <f aca="false">'High scenario'!AG47</f>
        <v>5087133536.962</v>
      </c>
      <c r="L44" s="9" t="n">
        <f aca="false">K44/$B$14*100</f>
        <v>99.2722985120363</v>
      </c>
      <c r="M44" s="7"/>
      <c r="O44" s="7" t="n">
        <f aca="false">O40+1</f>
        <v>2023</v>
      </c>
      <c r="P44" s="9" t="n">
        <f aca="false">'Low scenario'!AG47</f>
        <v>5002389885.9862</v>
      </c>
      <c r="Q44" s="9" t="n">
        <f aca="false">P44/$B$14*100</f>
        <v>97.618578011966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5076646316.05212</v>
      </c>
      <c r="F45" s="9" t="n">
        <f aca="false">E45/$B$14*100</f>
        <v>99.0676468123782</v>
      </c>
      <c r="G45" s="10" t="n">
        <f aca="false">AVERAGE(E43:E46)/AVERAGE(E39:E42)-1</f>
        <v>0.035000000000001</v>
      </c>
      <c r="H45" s="12" t="n">
        <f aca="false">'Central scenario'!BB48</f>
        <v>51.875</v>
      </c>
      <c r="K45" s="9" t="n">
        <f aca="false">'High scenario'!AG48</f>
        <v>5183765971.21429</v>
      </c>
      <c r="L45" s="9" t="n">
        <f aca="false">K45/$B$14*100</f>
        <v>101.158021343831</v>
      </c>
      <c r="M45" s="10" t="n">
        <f aca="false">AVERAGE(K43:K46)/AVERAGE(K39:K42)-1</f>
        <v>0.0400000000000016</v>
      </c>
      <c r="O45" s="7" t="n">
        <f aca="false">O41+1</f>
        <v>2023</v>
      </c>
      <c r="P45" s="9" t="n">
        <f aca="false">'Low scenario'!AG48</f>
        <v>5011614613.58032</v>
      </c>
      <c r="Q45" s="9" t="n">
        <f aca="false">P45/$B$14*100</f>
        <v>97.7985929269986</v>
      </c>
      <c r="R45" s="10" t="n">
        <f aca="false">AVERAGE(P43:P46)/AVERAGE(P39:P42)-1</f>
        <v>0.0300000000000002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5126411803.36842</v>
      </c>
      <c r="F46" s="9" t="n">
        <f aca="false">E46/$B$14*100</f>
        <v>100.038789849329</v>
      </c>
      <c r="G46" s="7"/>
      <c r="H46" s="12" t="n">
        <f aca="false">'Central scenario'!BB49</f>
        <v>52</v>
      </c>
      <c r="K46" s="9" t="n">
        <f aca="false">'High scenario'!AG49</f>
        <v>5268261714.89069</v>
      </c>
      <c r="L46" s="9" t="n">
        <f aca="false">K46/$B$14*100</f>
        <v>102.806904084631</v>
      </c>
      <c r="M46" s="7"/>
      <c r="O46" s="7" t="n">
        <f aca="false">O42+1</f>
        <v>2023</v>
      </c>
      <c r="P46" s="9" t="n">
        <f aca="false">'Low scenario'!AG49</f>
        <v>5027929051.8437</v>
      </c>
      <c r="Q46" s="9" t="n">
        <f aca="false">P46/$B$14*100</f>
        <v>98.1169592080429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5204854650.41959</v>
      </c>
      <c r="F47" s="6" t="n">
        <f aca="false">E47/$B$14*100</f>
        <v>101.569554015832</v>
      </c>
      <c r="G47" s="7"/>
      <c r="H47" s="11" t="n">
        <f aca="false">'Central scenario'!BB50</f>
        <v>52</v>
      </c>
      <c r="K47" s="6" t="n">
        <f aca="false">'High scenario'!AG50</f>
        <v>5204854650.41958</v>
      </c>
      <c r="L47" s="6" t="n">
        <f aca="false">K47/$B$14*100</f>
        <v>101.569554015832</v>
      </c>
      <c r="M47" s="7"/>
      <c r="O47" s="5" t="n">
        <f aca="false">O43+1</f>
        <v>2024</v>
      </c>
      <c r="P47" s="6" t="n">
        <f aca="false">'Low scenario'!AG50</f>
        <v>5082390220.83803</v>
      </c>
      <c r="Q47" s="6" t="n">
        <f aca="false">P47/$B$14*100</f>
        <v>99.1797355999809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5220181644.85177</v>
      </c>
      <c r="F48" s="9" t="n">
        <f aca="false">E48/$B$14*100</f>
        <v>101.868650934659</v>
      </c>
      <c r="G48" s="7"/>
      <c r="H48" s="12" t="n">
        <f aca="false">'Central scenario'!BB51</f>
        <v>52</v>
      </c>
      <c r="K48" s="9" t="n">
        <f aca="false">'High scenario'!AG51</f>
        <v>5265183210.75567</v>
      </c>
      <c r="L48" s="9" t="n">
        <f aca="false">K48/$B$14*100</f>
        <v>102.746828959958</v>
      </c>
      <c r="M48" s="7"/>
      <c r="O48" s="7" t="n">
        <f aca="false">O44+1</f>
        <v>2024</v>
      </c>
      <c r="P48" s="9" t="n">
        <f aca="false">'Low scenario'!AG51</f>
        <v>5127449633.13587</v>
      </c>
      <c r="Q48" s="9" t="n">
        <f aca="false">P48/$B$14*100</f>
        <v>100.059042462265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5254328937.11395</v>
      </c>
      <c r="F49" s="9" t="n">
        <f aca="false">E49/$B$14*100</f>
        <v>102.535014450811</v>
      </c>
      <c r="G49" s="10" t="n">
        <f aca="false">AVERAGE(E47:E50)/AVERAGE(E43:E46)-1</f>
        <v>0.034999999999999</v>
      </c>
      <c r="H49" s="12" t="n">
        <f aca="false">'Central scenario'!BB52</f>
        <v>52</v>
      </c>
      <c r="K49" s="9" t="n">
        <f aca="false">'High scenario'!AG52</f>
        <v>5365197780.20679</v>
      </c>
      <c r="L49" s="9" t="n">
        <f aca="false">K49/$B$14*100</f>
        <v>104.698552090865</v>
      </c>
      <c r="M49" s="10" t="n">
        <f aca="false">AVERAGE(K47:K50)/AVERAGE(K43:K46)-1</f>
        <v>0.0399999999999978</v>
      </c>
      <c r="O49" s="7" t="n">
        <f aca="false">O45+1</f>
        <v>2024</v>
      </c>
      <c r="P49" s="9" t="n">
        <f aca="false">'Low scenario'!AG52</f>
        <v>5161963051.98773</v>
      </c>
      <c r="Q49" s="9" t="n">
        <f aca="false">P49/$B$14*100</f>
        <v>100.732550714809</v>
      </c>
      <c r="R49" s="10" t="n">
        <f aca="false">AVERAGE(P47:P50)/AVERAGE(P43:P46)-1</f>
        <v>0.0299999999999987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5305836216.48632</v>
      </c>
      <c r="F50" s="9" t="n">
        <f aca="false">E50/$B$14*100</f>
        <v>103.540147494056</v>
      </c>
      <c r="G50" s="7"/>
      <c r="H50" s="7" t="n">
        <v>52</v>
      </c>
      <c r="K50" s="9" t="n">
        <f aca="false">'High scenario'!AG53</f>
        <v>5555490906.39151</v>
      </c>
      <c r="L50" s="9" t="n">
        <f aca="false">K50/$B$14*100</f>
        <v>108.412006021284</v>
      </c>
      <c r="M50" s="7"/>
      <c r="O50" s="7" t="n">
        <f aca="false">O46+1</f>
        <v>2024</v>
      </c>
      <c r="P50" s="9" t="n">
        <f aca="false">'Low scenario'!AG53</f>
        <v>5213666791.54651</v>
      </c>
      <c r="Q50" s="9" t="n">
        <f aca="false">P50/$B$14*100</f>
        <v>101.74151755839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5349118293.98986</v>
      </c>
      <c r="F51" s="6" t="n">
        <f aca="false">E51/$B$14*100</f>
        <v>104.384770755257</v>
      </c>
      <c r="G51" s="7"/>
      <c r="H51" s="2" t="n">
        <f aca="false">H50</f>
        <v>52</v>
      </c>
      <c r="K51" s="6" t="n">
        <f aca="false">'High scenario'!AG54</f>
        <v>5580197632.90107</v>
      </c>
      <c r="L51" s="6" t="n">
        <f aca="false">K51/$B$14*100</f>
        <v>108.894142672798</v>
      </c>
      <c r="M51" s="7"/>
      <c r="O51" s="5" t="n">
        <f aca="false">O47+1</f>
        <v>2025</v>
      </c>
      <c r="P51" s="6" t="n">
        <f aca="false">'Low scenario'!AG54</f>
        <v>5265296528.03506</v>
      </c>
      <c r="Q51" s="6" t="n">
        <f aca="false">P51/$B$14*100</f>
        <v>102.749040277334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5385230100.11429</v>
      </c>
      <c r="F52" s="9" t="n">
        <f aca="false">E52/$B$14*100</f>
        <v>105.089470557482</v>
      </c>
      <c r="G52" s="7"/>
      <c r="H52" s="2" t="n">
        <f aca="false">H51</f>
        <v>52</v>
      </c>
      <c r="K52" s="9" t="n">
        <f aca="false">'High scenario'!AG55</f>
        <v>5639366515.97003</v>
      </c>
      <c r="L52" s="9" t="n">
        <f aca="false">K52/$B$14*100</f>
        <v>110.048787224581</v>
      </c>
      <c r="M52" s="7"/>
      <c r="O52" s="7" t="n">
        <f aca="false">O48+1</f>
        <v>2025</v>
      </c>
      <c r="P52" s="9" t="n">
        <f aca="false">'Low scenario'!AG55</f>
        <v>5311813210.95065</v>
      </c>
      <c r="Q52" s="9" t="n">
        <f aca="false">P52/$B$14*100</f>
        <v>103.656784884122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5415671731.94542</v>
      </c>
      <c r="F53" s="9" t="n">
        <f aca="false">E53/$B$14*100</f>
        <v>105.683520377558</v>
      </c>
      <c r="G53" s="10" t="n">
        <f aca="false">AVERAGE(E51:E54)/AVERAGE(E47:E50)-1</f>
        <v>0.0301847631265435</v>
      </c>
      <c r="H53" s="2" t="n">
        <f aca="false">H52</f>
        <v>52</v>
      </c>
      <c r="K53" s="9" t="n">
        <f aca="false">'High scenario'!AG56</f>
        <v>5668632498.65656</v>
      </c>
      <c r="L53" s="9" t="n">
        <f aca="false">K53/$B$14*100</f>
        <v>110.619894970897</v>
      </c>
      <c r="M53" s="10" t="n">
        <f aca="false">AVERAGE(K51:K54)/AVERAGE(K47:K50)-1</f>
        <v>0.0583752138503426</v>
      </c>
      <c r="O53" s="7" t="n">
        <f aca="false">O49+1</f>
        <v>2025</v>
      </c>
      <c r="P53" s="9" t="n">
        <f aca="false">'Low scenario'!AG56</f>
        <v>5320220750.91785</v>
      </c>
      <c r="Q53" s="9" t="n">
        <f aca="false">P53/$B$14*100</f>
        <v>103.820852882595</v>
      </c>
      <c r="R53" s="10" t="n">
        <f aca="false">AVERAGE(P51:P54)/AVERAGE(P47:P50)-1</f>
        <v>0.0339941423036108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5468614657.71906</v>
      </c>
      <c r="F54" s="9" t="n">
        <f aca="false">E54/$B$14*100</f>
        <v>106.716669181951</v>
      </c>
      <c r="G54" s="7"/>
      <c r="H54" s="2" t="n">
        <f aca="false">H53</f>
        <v>52</v>
      </c>
      <c r="K54" s="9" t="n">
        <f aca="false">'High scenario'!AG57</f>
        <v>5751218136.88637</v>
      </c>
      <c r="L54" s="9" t="n">
        <f aca="false">K54/$B$14*100</f>
        <v>112.231503172567</v>
      </c>
      <c r="M54" s="7"/>
      <c r="O54" s="7" t="n">
        <f aca="false">O50+1</f>
        <v>2025</v>
      </c>
      <c r="P54" s="9" t="n">
        <f aca="false">'Low scenario'!AG57</f>
        <v>5387924593.88833</v>
      </c>
      <c r="Q54" s="9" t="n">
        <f aca="false">P54/$B$14*100</f>
        <v>105.14205195491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5513270016.32675</v>
      </c>
      <c r="F55" s="6" t="n">
        <f aca="false">E55/$B$14*100</f>
        <v>107.588091183685</v>
      </c>
      <c r="G55" s="7"/>
      <c r="H55" s="2" t="n">
        <f aca="false">H54</f>
        <v>52</v>
      </c>
      <c r="K55" s="6" t="n">
        <f aca="false">'High scenario'!AG58</f>
        <v>5805696163.19599</v>
      </c>
      <c r="L55" s="6" t="n">
        <f aca="false">K55/$B$14*100</f>
        <v>113.294608524699</v>
      </c>
      <c r="M55" s="7"/>
      <c r="O55" s="5" t="n">
        <f aca="false">O51+1</f>
        <v>2026</v>
      </c>
      <c r="P55" s="6" t="n">
        <f aca="false">'Low scenario'!AG58</f>
        <v>5419264749.31476</v>
      </c>
      <c r="Q55" s="6" t="n">
        <f aca="false">P55/$B$14*100</f>
        <v>105.753635913204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5597076469.50225</v>
      </c>
      <c r="F56" s="9" t="n">
        <f aca="false">E56/$B$14*100</f>
        <v>109.223522842088</v>
      </c>
      <c r="G56" s="7"/>
      <c r="H56" s="2" t="n">
        <f aca="false">H55</f>
        <v>52</v>
      </c>
      <c r="K56" s="9" t="n">
        <f aca="false">'High scenario'!AG59</f>
        <v>5858635054.59113</v>
      </c>
      <c r="L56" s="9" t="n">
        <f aca="false">K56/$B$14*100</f>
        <v>114.327678600664</v>
      </c>
      <c r="M56" s="7"/>
      <c r="O56" s="7" t="n">
        <f aca="false">O52+1</f>
        <v>2026</v>
      </c>
      <c r="P56" s="9" t="n">
        <f aca="false">'Low scenario'!AG59</f>
        <v>5474287060.61482</v>
      </c>
      <c r="Q56" s="9" t="n">
        <f aca="false">P56/$B$14*100</f>
        <v>106.827362653915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5637425837.79006</v>
      </c>
      <c r="F57" s="9" t="n">
        <f aca="false">E57/$B$14*100</f>
        <v>110.010916077264</v>
      </c>
      <c r="G57" s="10" t="n">
        <f aca="false">AVERAGE(E55:E58)/AVERAGE(E51:E54)-1</f>
        <v>0.037253623246821</v>
      </c>
      <c r="H57" s="2" t="n">
        <f aca="false">H56</f>
        <v>52</v>
      </c>
      <c r="K57" s="9" t="n">
        <f aca="false">'High scenario'!AG60</f>
        <v>5921914044.89824</v>
      </c>
      <c r="L57" s="9" t="n">
        <f aca="false">K57/$B$14*100</f>
        <v>115.562529380512</v>
      </c>
      <c r="M57" s="10" t="n">
        <f aca="false">AVERAGE(K55:K58)/AVERAGE(K51:K54)-1</f>
        <v>0.0418942275418448</v>
      </c>
      <c r="O57" s="7" t="n">
        <f aca="false">O53+1</f>
        <v>2026</v>
      </c>
      <c r="P57" s="9" t="n">
        <f aca="false">'Low scenario'!AG60</f>
        <v>5532338664.75343</v>
      </c>
      <c r="Q57" s="9" t="n">
        <f aca="false">P57/$B$14*100</f>
        <v>107.960204190957</v>
      </c>
      <c r="R57" s="10" t="n">
        <f aca="false">AVERAGE(P55:P58)/AVERAGE(P51:P54)-1</f>
        <v>0.0332612123601526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5676234935.49469</v>
      </c>
      <c r="F58" s="9" t="n">
        <f aca="false">E58/$B$14*100</f>
        <v>110.768251874393</v>
      </c>
      <c r="G58" s="7"/>
      <c r="H58" s="2" t="n">
        <f aca="false">H57</f>
        <v>52</v>
      </c>
      <c r="K58" s="9" t="n">
        <f aca="false">'High scenario'!AG61</f>
        <v>6001630316.12113</v>
      </c>
      <c r="L58" s="9" t="n">
        <f aca="false">K58/$B$14*100</f>
        <v>117.118143640607</v>
      </c>
      <c r="M58" s="7"/>
      <c r="O58" s="7" t="n">
        <f aca="false">O54+1</f>
        <v>2026</v>
      </c>
      <c r="P58" s="9" t="n">
        <f aca="false">'Low scenario'!AG61</f>
        <v>5567337998.59091</v>
      </c>
      <c r="Q58" s="9" t="n">
        <f aca="false">P58/$B$14*100</f>
        <v>108.643194777147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5682671799.50684</v>
      </c>
      <c r="F59" s="6" t="n">
        <f aca="false">E59/$B$14*100</f>
        <v>110.893863337322</v>
      </c>
      <c r="G59" s="7"/>
      <c r="H59" s="2" t="n">
        <f aca="false">H58</f>
        <v>52</v>
      </c>
      <c r="K59" s="6" t="n">
        <f aca="false">'High scenario'!AG62</f>
        <v>6055291047.94649</v>
      </c>
      <c r="L59" s="6" t="n">
        <f aca="false">K59/$B$14*100</f>
        <v>118.165299990924</v>
      </c>
      <c r="M59" s="7"/>
      <c r="O59" s="5" t="n">
        <f aca="false">O55+1</f>
        <v>2027</v>
      </c>
      <c r="P59" s="6" t="n">
        <f aca="false">'Low scenario'!AG62</f>
        <v>5603616183.97134</v>
      </c>
      <c r="Q59" s="6" t="n">
        <f aca="false">P59/$B$14*100</f>
        <v>109.351141368758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5729564718.6264</v>
      </c>
      <c r="F60" s="9" t="n">
        <f aca="false">E60/$B$14*100</f>
        <v>111.808949963438</v>
      </c>
      <c r="G60" s="7"/>
      <c r="H60" s="2" t="n">
        <f aca="false">H59</f>
        <v>52</v>
      </c>
      <c r="K60" s="9" t="n">
        <f aca="false">'High scenario'!AG63</f>
        <v>6099914457.7876</v>
      </c>
      <c r="L60" s="9" t="n">
        <f aca="false">K60/$B$14*100</f>
        <v>119.036098532025</v>
      </c>
      <c r="M60" s="7"/>
      <c r="O60" s="7" t="n">
        <f aca="false">O56+1</f>
        <v>2027</v>
      </c>
      <c r="P60" s="9" t="n">
        <f aca="false">'Low scenario'!AG63</f>
        <v>5649529078.4468</v>
      </c>
      <c r="Q60" s="9" t="n">
        <f aca="false">P60/$B$14*100</f>
        <v>110.247103413552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5778201267.95788</v>
      </c>
      <c r="F61" s="9" t="n">
        <f aca="false">E61/$B$14*100</f>
        <v>112.758062466334</v>
      </c>
      <c r="G61" s="10" t="n">
        <f aca="false">AVERAGE(E59:E62)/AVERAGE(E55:E58)-1</f>
        <v>0.0254916664429712</v>
      </c>
      <c r="H61" s="2" t="n">
        <f aca="false">H60</f>
        <v>52</v>
      </c>
      <c r="K61" s="9" t="n">
        <f aca="false">'High scenario'!AG64</f>
        <v>6141547993.24353</v>
      </c>
      <c r="L61" s="9" t="n">
        <f aca="false">K61/$B$14*100</f>
        <v>119.848551503794</v>
      </c>
      <c r="M61" s="10" t="n">
        <f aca="false">AVERAGE(K59:K62)/AVERAGE(K55:K58)-1</f>
        <v>0.0394926085539482</v>
      </c>
      <c r="O61" s="7" t="n">
        <f aca="false">O57+1</f>
        <v>2027</v>
      </c>
      <c r="P61" s="9" t="n">
        <f aca="false">'Low scenario'!AG64</f>
        <v>5745054151.42077</v>
      </c>
      <c r="Q61" s="9" t="n">
        <f aca="false">P61/$B$14*100</f>
        <v>112.111216767518</v>
      </c>
      <c r="R61" s="10" t="n">
        <f aca="false">AVERAGE(P59:P62)/AVERAGE(P55:P58)-1</f>
        <v>0.0344211890722994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5805194786.38672</v>
      </c>
      <c r="F62" s="9" t="n">
        <f aca="false">E62/$B$14*100</f>
        <v>113.284824463023</v>
      </c>
      <c r="G62" s="7"/>
      <c r="H62" s="2" t="n">
        <f aca="false">H61</f>
        <v>52</v>
      </c>
      <c r="K62" s="9" t="n">
        <f aca="false">'High scenario'!AG65</f>
        <v>6222668816.6819</v>
      </c>
      <c r="L62" s="9" t="n">
        <f aca="false">K62/$B$14*100</f>
        <v>121.431574741027</v>
      </c>
      <c r="M62" s="7"/>
      <c r="O62" s="7" t="n">
        <f aca="false">O58+1</f>
        <v>2027</v>
      </c>
      <c r="P62" s="9" t="n">
        <f aca="false">'Low scenario'!AG65</f>
        <v>5752062135.02386</v>
      </c>
      <c r="Q62" s="9" t="n">
        <f aca="false">P62/$B$14*100</f>
        <v>112.247973279836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5865466682.28701</v>
      </c>
      <c r="F63" s="6" t="n">
        <f aca="false">E63/$B$14*100</f>
        <v>114.460993635353</v>
      </c>
      <c r="G63" s="7"/>
      <c r="H63" s="2" t="n">
        <f aca="false">H62</f>
        <v>52</v>
      </c>
      <c r="K63" s="6" t="n">
        <f aca="false">'High scenario'!AG66</f>
        <v>6284461930.65846</v>
      </c>
      <c r="L63" s="6" t="n">
        <f aca="false">K63/$B$14*100</f>
        <v>122.637429553388</v>
      </c>
      <c r="M63" s="7"/>
      <c r="O63" s="5" t="n">
        <f aca="false">O59+1</f>
        <v>2028</v>
      </c>
      <c r="P63" s="6" t="n">
        <f aca="false">'Low scenario'!AG66</f>
        <v>5799425296.57694</v>
      </c>
      <c r="Q63" s="6" t="n">
        <f aca="false">P63/$B$14*100</f>
        <v>113.172236399334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5881317688.62215</v>
      </c>
      <c r="F64" s="9" t="n">
        <f aca="false">E64/$B$14*100</f>
        <v>114.77031632586</v>
      </c>
      <c r="G64" s="7"/>
      <c r="H64" s="2" t="n">
        <f aca="false">H63</f>
        <v>52</v>
      </c>
      <c r="K64" s="9" t="n">
        <f aca="false">'High scenario'!AG67</f>
        <v>6331608687.13268</v>
      </c>
      <c r="L64" s="9" t="n">
        <f aca="false">K64/$B$14*100</f>
        <v>123.557469660174</v>
      </c>
      <c r="M64" s="7"/>
      <c r="O64" s="7" t="n">
        <f aca="false">O60+1</f>
        <v>2028</v>
      </c>
      <c r="P64" s="9" t="n">
        <f aca="false">'Low scenario'!AG67</f>
        <v>5833332579.43166</v>
      </c>
      <c r="Q64" s="9" t="n">
        <f aca="false">P64/$B$14*100</f>
        <v>113.833916278745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5919607051.74608</v>
      </c>
      <c r="F65" s="9" t="n">
        <f aca="false">E65/$B$14*100</f>
        <v>115.517509820635</v>
      </c>
      <c r="G65" s="10" t="n">
        <f aca="false">AVERAGE(E63:E66)/AVERAGE(E59:E62)-1</f>
        <v>0.0279855816613159</v>
      </c>
      <c r="H65" s="2" t="n">
        <f aca="false">H64</f>
        <v>52</v>
      </c>
      <c r="K65" s="9" t="n">
        <f aca="false">'High scenario'!AG68</f>
        <v>6395615059.16189</v>
      </c>
      <c r="L65" s="9" t="n">
        <f aca="false">K65/$B$14*100</f>
        <v>124.806514849295</v>
      </c>
      <c r="M65" s="10" t="n">
        <f aca="false">AVERAGE(K63:K66)/AVERAGE(K59:K62)-1</f>
        <v>0.0397672273921628</v>
      </c>
      <c r="O65" s="7" t="n">
        <f aca="false">O61+1</f>
        <v>2028</v>
      </c>
      <c r="P65" s="9" t="n">
        <f aca="false">'Low scenario'!AG68</f>
        <v>5865875642.6022</v>
      </c>
      <c r="Q65" s="9" t="n">
        <f aca="false">P65/$B$14*100</f>
        <v>114.46897424569</v>
      </c>
      <c r="R65" s="10" t="n">
        <f aca="false">AVERAGE(P63:P66)/AVERAGE(P59:P62)-1</f>
        <v>0.0274177389001871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5972787303.03331</v>
      </c>
      <c r="F66" s="9" t="n">
        <f aca="false">E66/$B$14*100</f>
        <v>116.555289887224</v>
      </c>
      <c r="G66" s="7"/>
      <c r="H66" s="2" t="n">
        <f aca="false">H65</f>
        <v>52</v>
      </c>
      <c r="K66" s="9" t="n">
        <f aca="false">'High scenario'!AG69</f>
        <v>6482806081.45779</v>
      </c>
      <c r="L66" s="9" t="n">
        <f aca="false">K66/$B$14*100</f>
        <v>126.507994303301</v>
      </c>
      <c r="M66" s="7"/>
      <c r="O66" s="7" t="n">
        <f aca="false">O62+1</f>
        <v>2028</v>
      </c>
      <c r="P66" s="9" t="n">
        <f aca="false">'Low scenario'!AG69</f>
        <v>5875388761.30965</v>
      </c>
      <c r="Q66" s="9" t="n">
        <f aca="false">P66/$B$14*100</f>
        <v>114.654616936853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6060473365.43886</v>
      </c>
      <c r="F67" s="6" t="n">
        <f aca="false">E67/$B$14*100</f>
        <v>118.266429746089</v>
      </c>
      <c r="G67" s="7"/>
      <c r="H67" s="2" t="n">
        <f aca="false">H66</f>
        <v>52</v>
      </c>
      <c r="K67" s="6" t="n">
        <f aca="false">'High scenario'!AG70</f>
        <v>6534630593.64194</v>
      </c>
      <c r="L67" s="6" t="n">
        <f aca="false">K67/$B$14*100</f>
        <v>127.519317950775</v>
      </c>
      <c r="M67" s="7"/>
      <c r="O67" s="5" t="n">
        <f aca="false">O63+1</f>
        <v>2029</v>
      </c>
      <c r="P67" s="6" t="n">
        <f aca="false">'Low scenario'!AG70</f>
        <v>5911305706.24514</v>
      </c>
      <c r="Q67" s="6" t="n">
        <f aca="false">P67/$B$14*100</f>
        <v>115.355514142198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6111171385.93614</v>
      </c>
      <c r="F68" s="9" t="n">
        <f aca="false">E68/$B$14*100</f>
        <v>119.255770597515</v>
      </c>
      <c r="G68" s="7"/>
      <c r="H68" s="2" t="n">
        <f aca="false">H67</f>
        <v>52</v>
      </c>
      <c r="K68" s="9" t="n">
        <f aca="false">'High scenario'!AG71</f>
        <v>6583585575.5328</v>
      </c>
      <c r="L68" s="9" t="n">
        <f aca="false">K68/$B$14*100</f>
        <v>128.47464447024</v>
      </c>
      <c r="M68" s="7"/>
      <c r="O68" s="7" t="n">
        <f aca="false">O64+1</f>
        <v>2029</v>
      </c>
      <c r="P68" s="9" t="n">
        <f aca="false">'Low scenario'!AG71</f>
        <v>5901924494.78942</v>
      </c>
      <c r="Q68" s="9" t="n">
        <f aca="false">P68/$B$14*100</f>
        <v>115.172445540348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6164447660.61337</v>
      </c>
      <c r="F69" s="9" t="n">
        <f aca="false">E69/$B$14*100</f>
        <v>120.295424501809</v>
      </c>
      <c r="G69" s="10" t="n">
        <f aca="false">AVERAGE(E67:E70)/AVERAGE(E63:E66)-1</f>
        <v>0.0374374278657668</v>
      </c>
      <c r="H69" s="2" t="n">
        <f aca="false">H68</f>
        <v>52</v>
      </c>
      <c r="K69" s="9" t="n">
        <f aca="false">'High scenario'!AG72</f>
        <v>6615614407.76469</v>
      </c>
      <c r="L69" s="9" t="n">
        <f aca="false">K69/$B$14*100</f>
        <v>129.09966753504</v>
      </c>
      <c r="M69" s="10" t="n">
        <f aca="false">AVERAGE(K67:K70)/AVERAGE(K63:K66)-1</f>
        <v>0.0363649155399088</v>
      </c>
      <c r="O69" s="7" t="n">
        <f aca="false">O65+1</f>
        <v>2029</v>
      </c>
      <c r="P69" s="9" t="n">
        <f aca="false">'Low scenario'!AG72</f>
        <v>5917308618.10995</v>
      </c>
      <c r="Q69" s="9" t="n">
        <f aca="false">P69/$B$14*100</f>
        <v>115.472657294478</v>
      </c>
      <c r="R69" s="10" t="n">
        <f aca="false">AVERAGE(P67:P70)/AVERAGE(P63:P66)-1</f>
        <v>0.0143580608920995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6188076362.0491</v>
      </c>
      <c r="F70" s="9" t="n">
        <f aca="false">E70/$B$14*100</f>
        <v>120.756524153575</v>
      </c>
      <c r="G70" s="7"/>
      <c r="H70" s="2" t="n">
        <f aca="false">H69</f>
        <v>52</v>
      </c>
      <c r="K70" s="9" t="n">
        <f aca="false">'High scenario'!AG73</f>
        <v>6687766220.99891</v>
      </c>
      <c r="L70" s="9" t="n">
        <f aca="false">K70/$B$14*100</f>
        <v>130.507666025649</v>
      </c>
      <c r="M70" s="7"/>
      <c r="O70" s="7" t="n">
        <f aca="false">O66+1</f>
        <v>2029</v>
      </c>
      <c r="P70" s="9" t="n">
        <f aca="false">'Low scenario'!AG73</f>
        <v>5979089095.96433</v>
      </c>
      <c r="Q70" s="9" t="n">
        <f aca="false">P70/$B$14*100</f>
        <v>116.678265520645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6178414122.02618</v>
      </c>
      <c r="F71" s="6" t="n">
        <f aca="false">E71/$B$14*100</f>
        <v>120.567971451178</v>
      </c>
      <c r="G71" s="7"/>
      <c r="H71" s="2" t="n">
        <f aca="false">H70</f>
        <v>52</v>
      </c>
      <c r="K71" s="6" t="n">
        <f aca="false">'High scenario'!AG74</f>
        <v>6727252779.6894</v>
      </c>
      <c r="L71" s="6" t="n">
        <f aca="false">K71/$B$14*100</f>
        <v>131.278222059426</v>
      </c>
      <c r="M71" s="7"/>
      <c r="O71" s="5" t="n">
        <f aca="false">O67+1</f>
        <v>2030</v>
      </c>
      <c r="P71" s="6" t="n">
        <f aca="false">'Low scenario'!AG74</f>
        <v>5995235931.56283</v>
      </c>
      <c r="Q71" s="6" t="n">
        <f aca="false">P71/$B$14*100</f>
        <v>116.993361138229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6215907073.04847</v>
      </c>
      <c r="F72" s="9" t="n">
        <f aca="false">E72/$B$14*100</f>
        <v>121.299623451059</v>
      </c>
      <c r="G72" s="7"/>
      <c r="H72" s="2" t="n">
        <f aca="false">H71</f>
        <v>52</v>
      </c>
      <c r="K72" s="9" t="n">
        <f aca="false">'High scenario'!AG75</f>
        <v>6800120866.5582</v>
      </c>
      <c r="L72" s="9" t="n">
        <f aca="false">K72/$B$14*100</f>
        <v>132.700198191777</v>
      </c>
      <c r="M72" s="7"/>
      <c r="O72" s="7" t="n">
        <f aca="false">O68+1</f>
        <v>2030</v>
      </c>
      <c r="P72" s="9" t="n">
        <f aca="false">'Low scenario'!AG75</f>
        <v>6010104699.8681</v>
      </c>
      <c r="Q72" s="9" t="n">
        <f aca="false">P72/$B$14*100</f>
        <v>117.283516054545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6264667108.34251</v>
      </c>
      <c r="F73" s="9" t="n">
        <f aca="false">E73/$B$14*100</f>
        <v>122.251145706962</v>
      </c>
      <c r="G73" s="10" t="n">
        <f aca="false">AVERAGE(E71:E74)/AVERAGE(E67:E70)-1</f>
        <v>0.0179004640476004</v>
      </c>
      <c r="H73" s="2" t="n">
        <f aca="false">H72</f>
        <v>52</v>
      </c>
      <c r="K73" s="9" t="n">
        <f aca="false">'High scenario'!AG76</f>
        <v>6873330477.64887</v>
      </c>
      <c r="L73" s="9" t="n">
        <f aca="false">K73/$B$14*100</f>
        <v>134.128838960363</v>
      </c>
      <c r="M73" s="10" t="n">
        <f aca="false">AVERAGE(K71:K74)/AVERAGE(K67:K70)-1</f>
        <v>0.0350945100263518</v>
      </c>
      <c r="O73" s="7" t="n">
        <f aca="false">O69+1</f>
        <v>2030</v>
      </c>
      <c r="P73" s="9" t="n">
        <f aca="false">'Low scenario'!AG76</f>
        <v>6040560172.82937</v>
      </c>
      <c r="Q73" s="9" t="n">
        <f aca="false">P73/$B$14*100</f>
        <v>117.877835975807</v>
      </c>
      <c r="R73" s="10" t="n">
        <f aca="false">AVERAGE(P71:P74)/AVERAGE(P67:P70)-1</f>
        <v>0.017243356966071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6304174472.05724</v>
      </c>
      <c r="F74" s="9" t="n">
        <f aca="false">E74/$B$14*100</f>
        <v>123.022107738058</v>
      </c>
      <c r="G74" s="7"/>
      <c r="H74" s="2" t="n">
        <f aca="false">H73</f>
        <v>52</v>
      </c>
      <c r="K74" s="9" t="n">
        <f aca="false">'High scenario'!AG77</f>
        <v>6948145667.77933</v>
      </c>
      <c r="L74" s="9" t="n">
        <f aca="false">K74/$B$14*100</f>
        <v>135.588811621568</v>
      </c>
      <c r="M74" s="7"/>
      <c r="O74" s="7" t="n">
        <f aca="false">O70+1</f>
        <v>2030</v>
      </c>
      <c r="P74" s="9" t="n">
        <f aca="false">'Low scenario'!AG77</f>
        <v>6072560688.52148</v>
      </c>
      <c r="Q74" s="9" t="n">
        <f aca="false">P74/$B$14*100</f>
        <v>118.502306460658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6333353061.90503</v>
      </c>
      <c r="F75" s="6" t="n">
        <f aca="false">E75/$B$14*100</f>
        <v>123.591510066596</v>
      </c>
      <c r="G75" s="7"/>
      <c r="H75" s="2" t="n">
        <f aca="false">H74</f>
        <v>52</v>
      </c>
      <c r="K75" s="6" t="n">
        <f aca="false">'High scenario'!AG78</f>
        <v>6969665745.98052</v>
      </c>
      <c r="L75" s="6" t="n">
        <f aca="false">K75/$B$14*100</f>
        <v>136.008762781031</v>
      </c>
      <c r="M75" s="7"/>
      <c r="O75" s="5" t="n">
        <f aca="false">O71+1</f>
        <v>2031</v>
      </c>
      <c r="P75" s="6" t="n">
        <f aca="false">'Low scenario'!AG78</f>
        <v>6094568551.10733</v>
      </c>
      <c r="Q75" s="6" t="n">
        <f aca="false">P75/$B$14*100</f>
        <v>118.931776433946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6396456227.61127</v>
      </c>
      <c r="F76" s="9" t="n">
        <f aca="false">E76/$B$14*100</f>
        <v>124.822929736932</v>
      </c>
      <c r="G76" s="7"/>
      <c r="H76" s="2" t="n">
        <f aca="false">H75</f>
        <v>52</v>
      </c>
      <c r="K76" s="9" t="n">
        <f aca="false">'High scenario'!AG79</f>
        <v>7009116372.23213</v>
      </c>
      <c r="L76" s="9" t="n">
        <f aca="false">K76/$B$14*100</f>
        <v>136.778617615248</v>
      </c>
      <c r="M76" s="7"/>
      <c r="O76" s="7" t="n">
        <f aca="false">O72+1</f>
        <v>2031</v>
      </c>
      <c r="P76" s="9" t="n">
        <f aca="false">'Low scenario'!AG79</f>
        <v>6095987225.66461</v>
      </c>
      <c r="Q76" s="9" t="n">
        <f aca="false">P76/$B$14*100</f>
        <v>118.959460999944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6423091878.65022</v>
      </c>
      <c r="F77" s="9" t="n">
        <f aca="false">E77/$B$14*100</f>
        <v>125.342708170462</v>
      </c>
      <c r="G77" s="10" t="n">
        <f aca="false">AVERAGE(E75:E78)/AVERAGE(E71:E74)-1</f>
        <v>0.0274490743656539</v>
      </c>
      <c r="H77" s="2" t="n">
        <f aca="false">H76</f>
        <v>52</v>
      </c>
      <c r="K77" s="9" t="n">
        <f aca="false">'High scenario'!AG80</f>
        <v>7042118227.67545</v>
      </c>
      <c r="L77" s="9" t="n">
        <f aca="false">K77/$B$14*100</f>
        <v>137.422628632693</v>
      </c>
      <c r="M77" s="10" t="n">
        <f aca="false">AVERAGE(K75:K78)/AVERAGE(K71:K74)-1</f>
        <v>0.0278740707015801</v>
      </c>
      <c r="O77" s="7" t="n">
        <f aca="false">O73+1</f>
        <v>2031</v>
      </c>
      <c r="P77" s="9" t="n">
        <f aca="false">'Low scenario'!AG80</f>
        <v>6110186110.00516</v>
      </c>
      <c r="Q77" s="9" t="n">
        <f aca="false">P77/$B$14*100</f>
        <v>119.236543540544</v>
      </c>
      <c r="R77" s="10" t="n">
        <f aca="false">AVERAGE(P75:P78)/AVERAGE(P71:P74)-1</f>
        <v>0.0138682128929521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6495477318.73381</v>
      </c>
      <c r="F78" s="9" t="n">
        <f aca="false">E78/$B$14*100</f>
        <v>126.755265746098</v>
      </c>
      <c r="G78" s="7"/>
      <c r="H78" s="2" t="n">
        <f aca="false">H77</f>
        <v>52</v>
      </c>
      <c r="K78" s="9" t="n">
        <f aca="false">'High scenario'!AG81</f>
        <v>7090273218.48777</v>
      </c>
      <c r="L78" s="9" t="n">
        <f aca="false">K78/$B$14*100</f>
        <v>138.36234381572</v>
      </c>
      <c r="M78" s="7"/>
      <c r="O78" s="7" t="n">
        <f aca="false">O74+1</f>
        <v>2031</v>
      </c>
      <c r="P78" s="9" t="n">
        <f aca="false">'Low scenario'!AG81</f>
        <v>6152199564.63705</v>
      </c>
      <c r="Q78" s="9" t="n">
        <f aca="false">P78/$B$14*100</f>
        <v>120.056410402586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6517453708.48564</v>
      </c>
      <c r="F79" s="6" t="n">
        <f aca="false">E79/$B$14*100</f>
        <v>127.184121546286</v>
      </c>
      <c r="G79" s="7"/>
      <c r="H79" s="2" t="n">
        <f aca="false">H78</f>
        <v>52</v>
      </c>
      <c r="K79" s="6" t="n">
        <f aca="false">'High scenario'!AG82</f>
        <v>7128424760.17362</v>
      </c>
      <c r="L79" s="6" t="n">
        <f aca="false">K79/$B$14*100</f>
        <v>139.106847809455</v>
      </c>
      <c r="M79" s="7"/>
      <c r="O79" s="5" t="n">
        <f aca="false">O75+1</f>
        <v>2032</v>
      </c>
      <c r="P79" s="6" t="n">
        <f aca="false">'Low scenario'!AG82</f>
        <v>6178222573.06237</v>
      </c>
      <c r="Q79" s="6" t="n">
        <f aca="false">P79/$B$14*100</f>
        <v>120.564233490345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6561274267.37925</v>
      </c>
      <c r="F80" s="9" t="n">
        <f aca="false">E80/$B$14*100</f>
        <v>128.039252942355</v>
      </c>
      <c r="G80" s="7"/>
      <c r="H80" s="2" t="n">
        <f aca="false">H79</f>
        <v>52</v>
      </c>
      <c r="K80" s="9" t="n">
        <f aca="false">'High scenario'!AG83</f>
        <v>7211310597.26923</v>
      </c>
      <c r="L80" s="9" t="n">
        <f aca="false">K80/$B$14*100</f>
        <v>140.72431420832</v>
      </c>
      <c r="M80" s="7"/>
      <c r="O80" s="7" t="n">
        <f aca="false">O76+1</f>
        <v>2032</v>
      </c>
      <c r="P80" s="9" t="n">
        <f aca="false">'Low scenario'!AG83</f>
        <v>6202389264.87336</v>
      </c>
      <c r="Q80" s="9" t="n">
        <f aca="false">P80/$B$14*100</f>
        <v>121.035831695125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6554898671.954</v>
      </c>
      <c r="F81" s="9" t="n">
        <f aca="false">E81/$B$14*100</f>
        <v>127.914837098413</v>
      </c>
      <c r="G81" s="10" t="n">
        <f aca="false">AVERAGE(E79:E82)/AVERAGE(E75:E78)-1</f>
        <v>0.0227110523451415</v>
      </c>
      <c r="H81" s="2" t="n">
        <f aca="false">H80</f>
        <v>52</v>
      </c>
      <c r="K81" s="9" t="n">
        <f aca="false">'High scenario'!AG84</f>
        <v>7242822009.44014</v>
      </c>
      <c r="L81" s="9" t="n">
        <f aca="false">K81/$B$14*100</f>
        <v>141.339240137202</v>
      </c>
      <c r="M81" s="10" t="n">
        <f aca="false">AVERAGE(K79:K82)/AVERAGE(K75:K78)-1</f>
        <v>0.0284742168398948</v>
      </c>
      <c r="O81" s="7" t="n">
        <f aca="false">O77+1</f>
        <v>2032</v>
      </c>
      <c r="P81" s="9" t="n">
        <f aca="false">'Low scenario'!AG84</f>
        <v>6208897558.38722</v>
      </c>
      <c r="Q81" s="9" t="n">
        <f aca="false">P81/$B$14*100</f>
        <v>121.162837061077</v>
      </c>
      <c r="R81" s="10" t="n">
        <f aca="false">AVERAGE(P79:P82)/AVERAGE(P75:P78)-1</f>
        <v>0.0155641521347276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6597253505.46543</v>
      </c>
      <c r="F82" s="9" t="n">
        <f aca="false">E82/$B$14*100</f>
        <v>128.741365760424</v>
      </c>
      <c r="G82" s="7"/>
      <c r="H82" s="2" t="n">
        <f aca="false">H81</f>
        <v>52</v>
      </c>
      <c r="K82" s="9" t="n">
        <f aca="false">'High scenario'!AG85</f>
        <v>7329059849.18885</v>
      </c>
      <c r="L82" s="9" t="n">
        <f aca="false">K82/$B$14*100</f>
        <v>143.022118816986</v>
      </c>
      <c r="M82" s="7"/>
      <c r="O82" s="7" t="n">
        <f aca="false">O78+1</f>
        <v>2032</v>
      </c>
      <c r="P82" s="9" t="n">
        <f aca="false">'Low scenario'!AG85</f>
        <v>6244021355.98259</v>
      </c>
      <c r="Q82" s="9" t="n">
        <f aca="false">P82/$B$14*100</f>
        <v>121.848256481352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6672124220.90725</v>
      </c>
      <c r="F83" s="6" t="n">
        <f aca="false">E83/$B$14*100</f>
        <v>130.202421964108</v>
      </c>
      <c r="G83" s="7"/>
      <c r="H83" s="2" t="n">
        <f aca="false">H82</f>
        <v>52</v>
      </c>
      <c r="K83" s="6" t="n">
        <f aca="false">'High scenario'!AG86</f>
        <v>7374225713.51408</v>
      </c>
      <c r="L83" s="6" t="n">
        <f aca="false">K83/$B$14*100</f>
        <v>143.903503025455</v>
      </c>
      <c r="M83" s="7"/>
      <c r="O83" s="5" t="n">
        <f aca="false">O79+1</f>
        <v>2033</v>
      </c>
      <c r="P83" s="6" t="n">
        <f aca="false">'Low scenario'!AG86</f>
        <v>6255270879.77417</v>
      </c>
      <c r="Q83" s="6" t="n">
        <f aca="false">P83/$B$14*100</f>
        <v>122.067784055347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6698927162.34847</v>
      </c>
      <c r="F84" s="9" t="n">
        <f aca="false">E84/$B$14*100</f>
        <v>130.725464967485</v>
      </c>
      <c r="G84" s="7"/>
      <c r="H84" s="2" t="n">
        <f aca="false">H83</f>
        <v>52</v>
      </c>
      <c r="K84" s="9" t="n">
        <f aca="false">'High scenario'!AG87</f>
        <v>7419784574.55803</v>
      </c>
      <c r="L84" s="9" t="n">
        <f aca="false">K84/$B$14*100</f>
        <v>144.792556324442</v>
      </c>
      <c r="M84" s="7"/>
      <c r="O84" s="7" t="n">
        <f aca="false">O80+1</f>
        <v>2033</v>
      </c>
      <c r="P84" s="9" t="n">
        <f aca="false">'Low scenario'!AG87</f>
        <v>6270614211.25743</v>
      </c>
      <c r="Q84" s="9" t="n">
        <f aca="false">P84/$B$14*100</f>
        <v>122.367199781729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6693864195.07786</v>
      </c>
      <c r="F85" s="9" t="n">
        <f aca="false">E85/$B$14*100</f>
        <v>130.626664258876</v>
      </c>
      <c r="G85" s="10" t="n">
        <f aca="false">AVERAGE(E83:E86)/AVERAGE(E79:E82)-1</f>
        <v>0.0231232398232661</v>
      </c>
      <c r="H85" s="2" t="n">
        <f aca="false">H84</f>
        <v>52</v>
      </c>
      <c r="K85" s="9" t="n">
        <f aca="false">'High scenario'!AG88</f>
        <v>7452636921.87524</v>
      </c>
      <c r="L85" s="9" t="n">
        <f aca="false">K85/$B$14*100</f>
        <v>145.43364978228</v>
      </c>
      <c r="M85" s="10" t="n">
        <f aca="false">AVERAGE(K83:K86)/AVERAGE(K79:K82)-1</f>
        <v>0.0300026223701615</v>
      </c>
      <c r="O85" s="7" t="n">
        <f aca="false">O81+1</f>
        <v>2033</v>
      </c>
      <c r="P85" s="9" t="n">
        <f aca="false">'Low scenario'!AG88</f>
        <v>6305447279.39483</v>
      </c>
      <c r="Q85" s="9" t="n">
        <f aca="false">P85/$B$14*100</f>
        <v>123.046945794509</v>
      </c>
      <c r="R85" s="10" t="n">
        <f aca="false">AVERAGE(P83:P86)/AVERAGE(P79:P82)-1</f>
        <v>0.012849921061711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6772507507.51049</v>
      </c>
      <c r="F86" s="9" t="n">
        <f aca="false">E86/$B$14*100</f>
        <v>132.161340384647</v>
      </c>
      <c r="G86" s="7"/>
      <c r="H86" s="2" t="n">
        <f aca="false">H85</f>
        <v>52</v>
      </c>
      <c r="K86" s="9" t="n">
        <f aca="false">'High scenario'!AG89</f>
        <v>7532394339.56894</v>
      </c>
      <c r="L86" s="9" t="n">
        <f aca="false">K86/$B$14*100</f>
        <v>146.990066990578</v>
      </c>
      <c r="M86" s="7"/>
      <c r="O86" s="7" t="n">
        <f aca="false">O82+1</f>
        <v>2033</v>
      </c>
      <c r="P86" s="9" t="n">
        <f aca="false">'Low scenario'!AG89</f>
        <v>6321307291.72981</v>
      </c>
      <c r="Q86" s="9" t="n">
        <f aca="false">P86/$B$14*100</f>
        <v>123.356444231592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6783913446.86677</v>
      </c>
      <c r="F87" s="6" t="n">
        <f aca="false">E87/$B$14*100</f>
        <v>132.383920312687</v>
      </c>
      <c r="G87" s="7"/>
      <c r="H87" s="2" t="n">
        <f aca="false">H86</f>
        <v>52</v>
      </c>
      <c r="K87" s="6" t="n">
        <f aca="false">'High scenario'!AG90</f>
        <v>7590076753.97179</v>
      </c>
      <c r="L87" s="6" t="n">
        <f aca="false">K87/$B$14*100</f>
        <v>148.115704015808</v>
      </c>
      <c r="M87" s="7"/>
      <c r="O87" s="5" t="n">
        <f aca="false">O83+1</f>
        <v>2034</v>
      </c>
      <c r="P87" s="6" t="n">
        <f aca="false">'Low scenario'!AG90</f>
        <v>6347529912.82817</v>
      </c>
      <c r="Q87" s="6" t="n">
        <f aca="false">P87/$B$14*100</f>
        <v>123.868162638536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6805705372.41101</v>
      </c>
      <c r="F88" s="9" t="n">
        <f aca="false">E88/$B$14*100</f>
        <v>132.809176406725</v>
      </c>
      <c r="G88" s="7"/>
      <c r="H88" s="2" t="n">
        <f aca="false">H87</f>
        <v>52</v>
      </c>
      <c r="K88" s="9" t="n">
        <f aca="false">'High scenario'!AG91</f>
        <v>7644826184.77009</v>
      </c>
      <c r="L88" s="9" t="n">
        <f aca="false">K88/$B$14*100</f>
        <v>149.184105660483</v>
      </c>
      <c r="M88" s="7"/>
      <c r="O88" s="7" t="n">
        <f aca="false">O84+1</f>
        <v>2034</v>
      </c>
      <c r="P88" s="9" t="n">
        <f aca="false">'Low scenario'!AG91</f>
        <v>6360073355.95675</v>
      </c>
      <c r="Q88" s="9" t="n">
        <f aca="false">P88/$B$14*100</f>
        <v>124.112940256733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6859625668.89147</v>
      </c>
      <c r="F89" s="9" t="n">
        <f aca="false">E89/$B$14*100</f>
        <v>133.861398002477</v>
      </c>
      <c r="G89" s="10" t="n">
        <f aca="false">AVERAGE(E87:E90)/AVERAGE(E83:E86)-1</f>
        <v>0.0193930862993676</v>
      </c>
      <c r="H89" s="2" t="n">
        <f aca="false">H88</f>
        <v>52</v>
      </c>
      <c r="K89" s="9" t="n">
        <f aca="false">'High scenario'!AG92</f>
        <v>7709751249.61943</v>
      </c>
      <c r="L89" s="9" t="n">
        <f aca="false">K89/$B$14*100</f>
        <v>150.451078577905</v>
      </c>
      <c r="M89" s="10" t="n">
        <f aca="false">AVERAGE(K87:K90)/AVERAGE(K83:K86)-1</f>
        <v>0.0312256404153763</v>
      </c>
      <c r="O89" s="7" t="n">
        <f aca="false">O85+1</f>
        <v>2034</v>
      </c>
      <c r="P89" s="9" t="n">
        <f aca="false">'Low scenario'!AG92</f>
        <v>6365654083.93288</v>
      </c>
      <c r="Q89" s="9" t="n">
        <f aca="false">P89/$B$14*100</f>
        <v>124.221844748729</v>
      </c>
      <c r="R89" s="10" t="n">
        <f aca="false">AVERAGE(P87:P90)/AVERAGE(P83:P86)-1</f>
        <v>0.0122639390613721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6908639059.63123</v>
      </c>
      <c r="F90" s="9" t="n">
        <f aca="false">E90/$B$14*100</f>
        <v>134.817864334893</v>
      </c>
      <c r="G90" s="7"/>
      <c r="H90" s="2" t="n">
        <f aca="false">H89</f>
        <v>52</v>
      </c>
      <c r="K90" s="9" t="n">
        <f aca="false">'High scenario'!AG93</f>
        <v>7764257004.49473</v>
      </c>
      <c r="L90" s="9" t="n">
        <f aca="false">K90/$B$14*100</f>
        <v>151.514725036031</v>
      </c>
      <c r="M90" s="7"/>
      <c r="O90" s="7" t="n">
        <f aca="false">O86+1</f>
        <v>2034</v>
      </c>
      <c r="P90" s="9" t="n">
        <f aca="false">'Low scenario'!AG93</f>
        <v>6387852749.48778</v>
      </c>
      <c r="Q90" s="9" t="n">
        <f aca="false">P90/$B$14*100</f>
        <v>124.65503812522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6941340412.76254</v>
      </c>
      <c r="F91" s="6" t="n">
        <f aca="false">E91/$B$14*100</f>
        <v>135.456011233576</v>
      </c>
      <c r="G91" s="7"/>
      <c r="H91" s="2" t="n">
        <f aca="false">H90</f>
        <v>52</v>
      </c>
      <c r="K91" s="6" t="n">
        <f aca="false">'High scenario'!AG94</f>
        <v>7804062895.11676</v>
      </c>
      <c r="L91" s="6" t="n">
        <f aca="false">K91/$B$14*100</f>
        <v>152.291512637075</v>
      </c>
      <c r="M91" s="7"/>
      <c r="O91" s="5" t="n">
        <f aca="false">O87+1</f>
        <v>2035</v>
      </c>
      <c r="P91" s="6" t="n">
        <f aca="false">'Low scenario'!AG94</f>
        <v>6383205176.41024</v>
      </c>
      <c r="Q91" s="6" t="n">
        <f aca="false">P91/$B$14*100</f>
        <v>124.564343580137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6990045538.70752</v>
      </c>
      <c r="F92" s="9" t="n">
        <f aca="false">E92/$B$14*100</f>
        <v>136.406461967126</v>
      </c>
      <c r="G92" s="7"/>
      <c r="H92" s="2" t="n">
        <f aca="false">H91</f>
        <v>52</v>
      </c>
      <c r="K92" s="9" t="n">
        <f aca="false">'High scenario'!AG95</f>
        <v>7849235651.70295</v>
      </c>
      <c r="L92" s="9" t="n">
        <f aca="false">K92/$B$14*100</f>
        <v>153.173031343799</v>
      </c>
      <c r="M92" s="7"/>
      <c r="O92" s="7" t="n">
        <f aca="false">O88+1</f>
        <v>2035</v>
      </c>
      <c r="P92" s="9" t="n">
        <f aca="false">'Low scenario'!AG95</f>
        <v>6360299690.71984</v>
      </c>
      <c r="Q92" s="9" t="n">
        <f aca="false">P92/$B$14*100</f>
        <v>124.117357041156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7010906452.67951</v>
      </c>
      <c r="F93" s="9" t="n">
        <f aca="false">E93/$B$14*100</f>
        <v>136.813549939953</v>
      </c>
      <c r="G93" s="10" t="n">
        <f aca="false">AVERAGE(E91:E94)/AVERAGE(E87:E90)-1</f>
        <v>0.0238512132433388</v>
      </c>
      <c r="H93" s="2" t="n">
        <f aca="false">H92</f>
        <v>52</v>
      </c>
      <c r="K93" s="9" t="n">
        <f aca="false">'High scenario'!AG96</f>
        <v>7910379326.71987</v>
      </c>
      <c r="L93" s="9" t="n">
        <f aca="false">K93/$B$14*100</f>
        <v>154.366212752209</v>
      </c>
      <c r="M93" s="10" t="n">
        <f aca="false">AVERAGE(K91:K94)/AVERAGE(K87:K90)-1</f>
        <v>0.0271984806425589</v>
      </c>
      <c r="O93" s="7" t="n">
        <f aca="false">O89+1</f>
        <v>2035</v>
      </c>
      <c r="P93" s="9" t="n">
        <f aca="false">'Low scenario'!AG96</f>
        <v>6383194450.32013</v>
      </c>
      <c r="Q93" s="9" t="n">
        <f aca="false">P93/$B$14*100</f>
        <v>124.564134267051</v>
      </c>
      <c r="R93" s="10" t="n">
        <f aca="false">AVERAGE(P91:P94)/AVERAGE(P87:P90)-1</f>
        <v>0.00376963562160038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7068109858.03593</v>
      </c>
      <c r="F94" s="9" t="n">
        <f aca="false">E94/$B$14*100</f>
        <v>137.929839396715</v>
      </c>
      <c r="G94" s="7"/>
      <c r="H94" s="2" t="n">
        <f aca="false">H93</f>
        <v>52</v>
      </c>
      <c r="K94" s="9" t="n">
        <f aca="false">'High scenario'!AG97</f>
        <v>7980469045.94941</v>
      </c>
      <c r="L94" s="9" t="n">
        <f aca="false">K94/$B$14*100</f>
        <v>155.733970739969</v>
      </c>
      <c r="M94" s="7"/>
      <c r="O94" s="7" t="n">
        <f aca="false">O90+1</f>
        <v>2035</v>
      </c>
      <c r="P94" s="9" t="n">
        <f aca="false">'Low scenario'!AG97</f>
        <v>6430389892.36215</v>
      </c>
      <c r="Q94" s="9" t="n">
        <f aca="false">P94/$B$14*100</f>
        <v>125.485124442906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7100249148.39349</v>
      </c>
      <c r="F95" s="6" t="n">
        <f aca="false">E95/$B$14*100</f>
        <v>138.557017984255</v>
      </c>
      <c r="G95" s="7"/>
      <c r="H95" s="2" t="n">
        <f aca="false">H94</f>
        <v>52</v>
      </c>
      <c r="K95" s="6" t="n">
        <f aca="false">'High scenario'!AG98</f>
        <v>8056471134.51206</v>
      </c>
      <c r="L95" s="6" t="n">
        <f aca="false">K95/$B$14*100</f>
        <v>157.217104997898</v>
      </c>
      <c r="M95" s="7"/>
      <c r="O95" s="5" t="n">
        <f aca="false">O91+1</f>
        <v>2036</v>
      </c>
      <c r="P95" s="6" t="n">
        <f aca="false">'Low scenario'!AG98</f>
        <v>6450610429.41194</v>
      </c>
      <c r="Q95" s="6" t="n">
        <f aca="false">P95/$B$14*100</f>
        <v>125.879715851898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7149123471.55443</v>
      </c>
      <c r="F96" s="9" t="n">
        <f aca="false">E96/$B$14*100</f>
        <v>139.510770497955</v>
      </c>
      <c r="G96" s="7"/>
      <c r="H96" s="2" t="n">
        <f aca="false">H95</f>
        <v>52</v>
      </c>
      <c r="K96" s="9" t="n">
        <f aca="false">'High scenario'!AG99</f>
        <v>8121749155.96948</v>
      </c>
      <c r="L96" s="9" t="n">
        <f aca="false">K96/$B$14*100</f>
        <v>158.490965647577</v>
      </c>
      <c r="M96" s="7"/>
      <c r="O96" s="7" t="n">
        <f aca="false">O92+1</f>
        <v>2036</v>
      </c>
      <c r="P96" s="9" t="n">
        <f aca="false">'Low scenario'!AG99</f>
        <v>6448672139.2243</v>
      </c>
      <c r="Q96" s="9" t="n">
        <f aca="false">P96/$B$14*100</f>
        <v>125.84189130479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7202274410.29545</v>
      </c>
      <c r="F97" s="9" t="n">
        <f aca="false">E97/$B$14*100</f>
        <v>140.547978548138</v>
      </c>
      <c r="G97" s="10" t="n">
        <f aca="false">AVERAGE(E95:E98)/AVERAGE(E91:E94)-1</f>
        <v>0.024291004472095</v>
      </c>
      <c r="H97" s="2" t="n">
        <f aca="false">H96</f>
        <v>52</v>
      </c>
      <c r="K97" s="9" t="n">
        <f aca="false">'High scenario'!AG100</f>
        <v>8175439386.21592</v>
      </c>
      <c r="L97" s="9" t="n">
        <f aca="false">K97/$B$14*100</f>
        <v>159.538697641533</v>
      </c>
      <c r="M97" s="10" t="n">
        <f aca="false">AVERAGE(K95:K98)/AVERAGE(K91:K94)-1</f>
        <v>0.032824358145912</v>
      </c>
      <c r="O97" s="7" t="n">
        <f aca="false">O93+1</f>
        <v>2036</v>
      </c>
      <c r="P97" s="9" t="n">
        <f aca="false">'Low scenario'!AG100</f>
        <v>6475882404.55579</v>
      </c>
      <c r="Q97" s="9" t="n">
        <f aca="false">P97/$B$14*100</f>
        <v>126.372882984673</v>
      </c>
      <c r="R97" s="10" t="n">
        <f aca="false">AVERAGE(P95:P98)/AVERAGE(P91:P94)-1</f>
        <v>0.0135514942634052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7239156038.55805</v>
      </c>
      <c r="F98" s="9" t="n">
        <f aca="false">E98/$B$14*100</f>
        <v>141.26770095839</v>
      </c>
      <c r="G98" s="7"/>
      <c r="H98" s="2" t="n">
        <f aca="false">H97</f>
        <v>52</v>
      </c>
      <c r="K98" s="9" t="n">
        <f aca="false">'High scenario'!AG101</f>
        <v>8225903618.68411</v>
      </c>
      <c r="L98" s="9" t="n">
        <f aca="false">K98/$B$14*100</f>
        <v>160.52347626261</v>
      </c>
      <c r="M98" s="7"/>
      <c r="O98" s="7" t="n">
        <f aca="false">O94+1</f>
        <v>2036</v>
      </c>
      <c r="P98" s="9" t="n">
        <f aca="false">'Low scenario'!AG101</f>
        <v>6528260984.43641</v>
      </c>
      <c r="Q98" s="9" t="n">
        <f aca="false">P98/$B$14*100</f>
        <v>127.395018924248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7286212182.59497</v>
      </c>
      <c r="F99" s="6" t="n">
        <f aca="false">E99/$B$14*100</f>
        <v>142.185972818902</v>
      </c>
      <c r="G99" s="7"/>
      <c r="H99" s="2" t="n">
        <f aca="false">H98</f>
        <v>52</v>
      </c>
      <c r="K99" s="6" t="n">
        <f aca="false">'High scenario'!AG102</f>
        <v>8267372769.35049</v>
      </c>
      <c r="L99" s="6" t="n">
        <f aca="false">K99/$B$14*100</f>
        <v>161.332721365787</v>
      </c>
      <c r="M99" s="7"/>
      <c r="O99" s="5" t="n">
        <f aca="false">O95+1</f>
        <v>2037</v>
      </c>
      <c r="P99" s="6" t="n">
        <f aca="false">'Low scenario'!AG102</f>
        <v>6506040427.17078</v>
      </c>
      <c r="Q99" s="6" t="n">
        <f aca="false">P99/$B$14*100</f>
        <v>126.961398344417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7292319714.39919</v>
      </c>
      <c r="F100" s="9" t="n">
        <f aca="false">E100/$B$14*100</f>
        <v>142.305157565289</v>
      </c>
      <c r="G100" s="7"/>
      <c r="H100" s="2" t="n">
        <f aca="false">H99</f>
        <v>52</v>
      </c>
      <c r="K100" s="9" t="n">
        <f aca="false">'High scenario'!AG103</f>
        <v>8282422629.85499</v>
      </c>
      <c r="L100" s="9" t="n">
        <f aca="false">K100/$B$14*100</f>
        <v>161.626410185574</v>
      </c>
      <c r="M100" s="7"/>
      <c r="O100" s="7" t="n">
        <f aca="false">O96+1</f>
        <v>2037</v>
      </c>
      <c r="P100" s="9" t="n">
        <f aca="false">'Low scenario'!AG103</f>
        <v>6496946217.58593</v>
      </c>
      <c r="Q100" s="9" t="n">
        <f aca="false">P100/$B$14*100</f>
        <v>126.78393040848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7316138840.14922</v>
      </c>
      <c r="F101" s="9" t="n">
        <f aca="false">E101/$B$14*100</f>
        <v>142.769973231041</v>
      </c>
      <c r="G101" s="10" t="n">
        <f aca="false">AVERAGE(E99:E102)/AVERAGE(E95:E98)-1</f>
        <v>0.0198146089210576</v>
      </c>
      <c r="H101" s="2" t="n">
        <f aca="false">H100</f>
        <v>52</v>
      </c>
      <c r="K101" s="9" t="n">
        <f aca="false">'High scenario'!AG104</f>
        <v>8347688719.06919</v>
      </c>
      <c r="L101" s="9" t="n">
        <f aca="false">K101/$B$14*100</f>
        <v>162.900037984827</v>
      </c>
      <c r="M101" s="10" t="n">
        <f aca="false">AVERAGE(K99:K102)/AVERAGE(K95:K98)-1</f>
        <v>0.0218419199953035</v>
      </c>
      <c r="O101" s="7" t="n">
        <f aca="false">O97+1</f>
        <v>2037</v>
      </c>
      <c r="P101" s="9" t="n">
        <f aca="false">'Low scenario'!AG104</f>
        <v>6545508935.98632</v>
      </c>
      <c r="Q101" s="9" t="n">
        <f aca="false">P101/$B$14*100</f>
        <v>127.731602145928</v>
      </c>
      <c r="R101" s="10" t="n">
        <f aca="false">AVERAGE(P99:P102)/AVERAGE(P95:P98)-1</f>
        <v>0.00827082847122407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7364629374.09744</v>
      </c>
      <c r="F102" s="9" t="n">
        <f aca="false">E102/$B$14*100</f>
        <v>143.716236333069</v>
      </c>
      <c r="G102" s="7"/>
      <c r="H102" s="2" t="n">
        <f aca="false">H101</f>
        <v>52</v>
      </c>
      <c r="K102" s="9" t="n">
        <f aca="false">'High scenario'!AG105</f>
        <v>8393679392.08654</v>
      </c>
      <c r="L102" s="9" t="n">
        <f aca="false">K102/$B$14*100</f>
        <v>163.797517830279</v>
      </c>
      <c r="M102" s="7"/>
      <c r="O102" s="7" t="n">
        <f aca="false">O98+1</f>
        <v>2037</v>
      </c>
      <c r="P102" s="9" t="n">
        <f aca="false">'Low scenario'!AG105</f>
        <v>6569173169.79802</v>
      </c>
      <c r="Q102" s="9" t="n">
        <f aca="false">P102/$B$14*100</f>
        <v>128.193395190271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7395657917.02185</v>
      </c>
      <c r="F103" s="6" t="n">
        <f aca="false">E103/$B$14*100</f>
        <v>144.32173936404</v>
      </c>
      <c r="G103" s="7"/>
      <c r="H103" s="2" t="n">
        <f aca="false">H102</f>
        <v>52</v>
      </c>
      <c r="K103" s="6" t="n">
        <f aca="false">'High scenario'!AG106</f>
        <v>8486023588.51374</v>
      </c>
      <c r="L103" s="6" t="n">
        <f aca="false">K103/$B$14*100</f>
        <v>165.59955832459</v>
      </c>
      <c r="M103" s="7"/>
      <c r="O103" s="5" t="n">
        <f aca="false">O99+1</f>
        <v>2038</v>
      </c>
      <c r="P103" s="6" t="n">
        <f aca="false">'Low scenario'!AG106</f>
        <v>6583789624.52764</v>
      </c>
      <c r="Q103" s="6" t="n">
        <f aca="false">P103/$B$14*100</f>
        <v>128.478626361531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7442320966.99687</v>
      </c>
      <c r="F104" s="9" t="n">
        <f aca="false">E104/$B$14*100</f>
        <v>145.232340234441</v>
      </c>
      <c r="G104" s="7"/>
      <c r="H104" s="2" t="n">
        <f aca="false">H103</f>
        <v>52</v>
      </c>
      <c r="K104" s="9" t="n">
        <f aca="false">'High scenario'!AG107</f>
        <v>8538291948.23386</v>
      </c>
      <c r="L104" s="9" t="n">
        <f aca="false">K104/$B$14*100</f>
        <v>166.619543385169</v>
      </c>
      <c r="M104" s="7"/>
      <c r="O104" s="7" t="n">
        <f aca="false">O100+1</f>
        <v>2038</v>
      </c>
      <c r="P104" s="9" t="n">
        <f aca="false">'Low scenario'!AG107</f>
        <v>6620100843.03624</v>
      </c>
      <c r="Q104" s="9" t="n">
        <f aca="false">P104/$B$14*100</f>
        <v>129.187217574427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7487482221.27581</v>
      </c>
      <c r="F105" s="9" t="n">
        <f aca="false">E105/$B$14*100</f>
        <v>146.113634480677</v>
      </c>
      <c r="G105" s="10" t="n">
        <f aca="false">AVERAGE(E103:E106)/AVERAGE(E99:E102)-1</f>
        <v>0.0206279495355224</v>
      </c>
      <c r="H105" s="2" t="n">
        <f aca="false">H104</f>
        <v>52</v>
      </c>
      <c r="K105" s="9" t="n">
        <f aca="false">'High scenario'!AG108</f>
        <v>8588409692.80866</v>
      </c>
      <c r="L105" s="9" t="n">
        <f aca="false">K105/$B$14*100</f>
        <v>167.597560506998</v>
      </c>
      <c r="M105" s="10" t="n">
        <f aca="false">AVERAGE(K103:K106)/AVERAGE(K99:K102)-1</f>
        <v>0.0289672223702506</v>
      </c>
      <c r="O105" s="7" t="n">
        <f aca="false">O101+1</f>
        <v>2038</v>
      </c>
      <c r="P105" s="9" t="n">
        <f aca="false">'Low scenario'!AG108</f>
        <v>6586810877.69609</v>
      </c>
      <c r="Q105" s="9" t="n">
        <f aca="false">P105/$B$14*100</f>
        <v>128.53758426862</v>
      </c>
      <c r="R105" s="10" t="n">
        <f aca="false">AVERAGE(P103:P106)/AVERAGE(P99:P102)-1</f>
        <v>0.0101348351693293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7537398372.08566</v>
      </c>
      <c r="F106" s="9" t="n">
        <f aca="false">E106/$B$14*100</f>
        <v>147.087717623524</v>
      </c>
      <c r="G106" s="7"/>
      <c r="H106" s="2" t="n">
        <f aca="false">H105</f>
        <v>52</v>
      </c>
      <c r="K106" s="9" t="n">
        <f aca="false">'High scenario'!AG109</f>
        <v>8642790817.17396</v>
      </c>
      <c r="L106" s="9" t="n">
        <f aca="false">K106/$B$14*100</f>
        <v>168.658774876974</v>
      </c>
      <c r="M106" s="7"/>
      <c r="O106" s="7" t="n">
        <f aca="false">O102+1</f>
        <v>2038</v>
      </c>
      <c r="P106" s="9" t="n">
        <f aca="false">'Low scenario'!AG109</f>
        <v>6591665673.07496</v>
      </c>
      <c r="Q106" s="9" t="n">
        <f aca="false">P106/$B$14*100</f>
        <v>128.632322630128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7551697186.75952</v>
      </c>
      <c r="F107" s="6" t="n">
        <f aca="false">E107/$B$14*100</f>
        <v>147.366750243438</v>
      </c>
      <c r="G107" s="7"/>
      <c r="H107" s="2" t="n">
        <f aca="false">H106</f>
        <v>52</v>
      </c>
      <c r="K107" s="6" t="n">
        <f aca="false">'High scenario'!AG110</f>
        <v>8686196932.79929</v>
      </c>
      <c r="L107" s="6" t="n">
        <f aca="false">K107/$B$14*100</f>
        <v>169.505818666231</v>
      </c>
      <c r="M107" s="7"/>
      <c r="O107" s="5" t="n">
        <f aca="false">O103+1</f>
        <v>2039</v>
      </c>
      <c r="P107" s="6" t="n">
        <f aca="false">'Low scenario'!AG110</f>
        <v>6606852483.66337</v>
      </c>
      <c r="Q107" s="6" t="n">
        <f aca="false">P107/$B$14*100</f>
        <v>128.928683947012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7581505363.02928</v>
      </c>
      <c r="F108" s="9" t="n">
        <f aca="false">E108/$B$14*100</f>
        <v>147.948438565801</v>
      </c>
      <c r="G108" s="7"/>
      <c r="H108" s="2" t="n">
        <f aca="false">H107</f>
        <v>52</v>
      </c>
      <c r="K108" s="9" t="n">
        <f aca="false">'High scenario'!AG111</f>
        <v>8736341215.67754</v>
      </c>
      <c r="L108" s="9" t="n">
        <f aca="false">K108/$B$14*100</f>
        <v>170.484353666815</v>
      </c>
      <c r="M108" s="7"/>
      <c r="O108" s="7" t="n">
        <f aca="false">O104+1</f>
        <v>2039</v>
      </c>
      <c r="P108" s="9" t="n">
        <f aca="false">'Low scenario'!AG111</f>
        <v>6634941319.91944</v>
      </c>
      <c r="Q108" s="9" t="n">
        <f aca="false">P108/$B$14*100</f>
        <v>129.476820400952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7640673478.15386</v>
      </c>
      <c r="F109" s="9" t="n">
        <f aca="false">E109/$B$14*100</f>
        <v>149.103068131619</v>
      </c>
      <c r="G109" s="10" t="n">
        <f aca="false">AVERAGE(E107:E110)/AVERAGE(E103:E106)-1</f>
        <v>0.0194497720872537</v>
      </c>
      <c r="H109" s="2" t="n">
        <f aca="false">H108</f>
        <v>52</v>
      </c>
      <c r="K109" s="9" t="n">
        <f aca="false">'High scenario'!AG112</f>
        <v>8823846506.1953</v>
      </c>
      <c r="L109" s="9" t="n">
        <f aca="false">K109/$B$14*100</f>
        <v>172.191965872893</v>
      </c>
      <c r="M109" s="10" t="n">
        <f aca="false">AVERAGE(K107:K110)/AVERAGE(K103:K106)-1</f>
        <v>0.0254776116235196</v>
      </c>
      <c r="O109" s="7" t="n">
        <f aca="false">O105+1</f>
        <v>2039</v>
      </c>
      <c r="P109" s="9" t="n">
        <f aca="false">'Low scenario'!AG112</f>
        <v>6659622960.26908</v>
      </c>
      <c r="Q109" s="9" t="n">
        <f aca="false">P109/$B$14*100</f>
        <v>129.958467511403</v>
      </c>
      <c r="R109" s="10" t="n">
        <f aca="false">AVERAGE(P107:P110)/AVERAGE(P103:P106)-1</f>
        <v>0.00659505509021452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7669809260.14626</v>
      </c>
      <c r="F110" s="9" t="n">
        <f aca="false">E110/$B$14*100</f>
        <v>149.67163509105</v>
      </c>
      <c r="G110" s="7"/>
      <c r="H110" s="2" t="n">
        <f aca="false">H109</f>
        <v>52</v>
      </c>
      <c r="K110" s="9" t="n">
        <f aca="false">'High scenario'!AG113</f>
        <v>8881880125.85993</v>
      </c>
      <c r="L110" s="9" t="n">
        <f aca="false">K110/$B$14*100</f>
        <v>173.324456453928</v>
      </c>
      <c r="M110" s="7"/>
      <c r="O110" s="7" t="n">
        <f aca="false">O106+1</f>
        <v>2039</v>
      </c>
      <c r="P110" s="9" t="n">
        <f aca="false">'Low scenario'!AG113</f>
        <v>6654943418.37921</v>
      </c>
      <c r="Q110" s="9" t="n">
        <f aca="false">P110/$B$14*100</f>
        <v>129.867149114507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7708784478.89791</v>
      </c>
      <c r="F111" s="6" t="n">
        <f aca="false">E111/$B$14*100</f>
        <v>150.432212638774</v>
      </c>
      <c r="G111" s="7"/>
      <c r="H111" s="2" t="n">
        <f aca="false">H110</f>
        <v>52</v>
      </c>
      <c r="K111" s="6" t="n">
        <f aca="false">'High scenario'!AG114</f>
        <v>8935373010.1966</v>
      </c>
      <c r="L111" s="6" t="n">
        <f aca="false">K111/$B$14*100</f>
        <v>174.368337363198</v>
      </c>
      <c r="M111" s="7"/>
      <c r="O111" s="5" t="n">
        <f aca="false">O107+1</f>
        <v>2040</v>
      </c>
      <c r="P111" s="6" t="n">
        <f aca="false">'Low scenario'!AG114</f>
        <v>6669125387.35333</v>
      </c>
      <c r="Q111" s="6" t="n">
        <f aca="false">P111/$B$14*100</f>
        <v>130.14390156208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7701353264.78753</v>
      </c>
      <c r="F112" s="9" t="n">
        <f aca="false">E112/$B$14*100</f>
        <v>150.287197042051</v>
      </c>
      <c r="G112" s="7"/>
      <c r="H112" s="2" t="n">
        <f aca="false">H111</f>
        <v>52</v>
      </c>
      <c r="K112" s="9" t="n">
        <f aca="false">'High scenario'!AG115</f>
        <v>9031588457.24787</v>
      </c>
      <c r="L112" s="9" t="n">
        <f aca="false">K112/$B$14*100</f>
        <v>176.24592294489</v>
      </c>
      <c r="M112" s="7"/>
      <c r="O112" s="7" t="n">
        <f aca="false">O108+1</f>
        <v>2040</v>
      </c>
      <c r="P112" s="9" t="n">
        <f aca="false">'Low scenario'!AG115</f>
        <v>6633071876.57029</v>
      </c>
      <c r="Q112" s="9" t="n">
        <f aca="false">P112/$B$14*100</f>
        <v>129.440339357775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7723641618.87861</v>
      </c>
      <c r="F113" s="9" t="n">
        <f aca="false">E113/$B$14*100</f>
        <v>150.722140635451</v>
      </c>
      <c r="G113" s="10" t="n">
        <f aca="false">AVERAGE(E111:E114)/AVERAGE(E107:E110)-1</f>
        <v>0.0161344043321068</v>
      </c>
      <c r="H113" s="2" t="n">
        <f aca="false">H112</f>
        <v>52</v>
      </c>
      <c r="K113" s="9" t="n">
        <f aca="false">'High scenario'!AG116</f>
        <v>9076390515.56783</v>
      </c>
      <c r="L113" s="9" t="n">
        <f aca="false">K113/$B$14*100</f>
        <v>177.120207701753</v>
      </c>
      <c r="M113" s="10" t="n">
        <f aca="false">AVERAGE(K111:K114)/AVERAGE(K107:K110)-1</f>
        <v>0.0287522589665816</v>
      </c>
      <c r="O113" s="7" t="n">
        <f aca="false">O109+1</f>
        <v>2040</v>
      </c>
      <c r="P113" s="9" t="n">
        <f aca="false">'Low scenario'!AG116</f>
        <v>6658714187.00248</v>
      </c>
      <c r="Q113" s="9" t="n">
        <f aca="false">P113/$B$14*100</f>
        <v>129.94073335712</v>
      </c>
      <c r="R113" s="10" t="n">
        <f aca="false">AVERAGE(P111:P114)/AVERAGE(P107:P110)-1</f>
        <v>0.0025167790017584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7801096653.3223</v>
      </c>
      <c r="F114" s="9" t="n">
        <f aca="false">E114/$B$14*100</f>
        <v>152.233628243293</v>
      </c>
      <c r="G114" s="7"/>
      <c r="H114" s="2" t="n">
        <f aca="false">H113</f>
        <v>52</v>
      </c>
      <c r="K114" s="9" t="n">
        <f aca="false">'High scenario'!AG117</f>
        <v>9094929763.53626</v>
      </c>
      <c r="L114" s="9" t="n">
        <f aca="false">K114/$B$14*100</f>
        <v>177.481989782986</v>
      </c>
      <c r="M114" s="7"/>
      <c r="O114" s="7" t="n">
        <f aca="false">O110+1</f>
        <v>2040</v>
      </c>
      <c r="P114" s="9" t="n">
        <f aca="false">'Low scenario'!AG117</f>
        <v>6662285220.97477</v>
      </c>
      <c r="Q114" s="9" t="n">
        <f aca="false">P114/$B$14*100</f>
        <v>130.010419900223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4"/>
  <sheetViews>
    <sheetView showFormulas="false" showGridLines="true" showRowColHeaders="true" showZeros="true" rightToLeft="false" tabSelected="true" showOutlineSymbols="true" defaultGridColor="true" view="normal" topLeftCell="W94" colorId="64" zoomScale="65" zoomScaleNormal="65" zoomScalePageLayoutView="100" workbookViewId="0">
      <selection pane="topLeft" activeCell="D36" activeCellId="0" sqref="D36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94"/>
      <c r="B1" s="0" t="s">
        <v>129</v>
      </c>
      <c r="D1" s="0" t="s">
        <v>130</v>
      </c>
      <c r="F1" s="0" t="s">
        <v>131</v>
      </c>
      <c r="H1" s="0" t="s">
        <v>132</v>
      </c>
      <c r="I1" s="96"/>
    </row>
    <row r="2" customFormat="false" ht="91.7" hidden="false" customHeight="false" outlineLevel="0" collapsed="false">
      <c r="A2" s="94"/>
      <c r="B2" s="95" t="s">
        <v>123</v>
      </c>
      <c r="C2" s="96" t="s">
        <v>0</v>
      </c>
      <c r="D2" s="96" t="s">
        <v>133</v>
      </c>
      <c r="E2" s="96" t="s">
        <v>125</v>
      </c>
      <c r="F2" s="96" t="s">
        <v>134</v>
      </c>
      <c r="G2" s="96" t="s">
        <v>127</v>
      </c>
      <c r="H2" s="96" t="s">
        <v>135</v>
      </c>
      <c r="I2" s="96"/>
    </row>
    <row r="3" customFormat="false" ht="12.8" hidden="false" customHeight="false" outlineLevel="0" collapsed="false">
      <c r="A3" s="94"/>
      <c r="B3" s="95"/>
      <c r="C3" s="94"/>
      <c r="D3" s="94"/>
      <c r="E3" s="94"/>
      <c r="F3" s="94"/>
      <c r="G3" s="94"/>
      <c r="H3" s="94"/>
      <c r="I3" s="94"/>
    </row>
    <row r="4" customFormat="false" ht="15" hidden="false" customHeight="false" outlineLevel="0" collapsed="false">
      <c r="A4" s="97" t="n">
        <v>1993</v>
      </c>
      <c r="B4" s="98" t="n">
        <v>-0.000446069275463893</v>
      </c>
      <c r="C4" s="94"/>
      <c r="D4" s="94"/>
      <c r="E4" s="94"/>
      <c r="F4" s="94"/>
      <c r="G4" s="94"/>
      <c r="H4" s="94"/>
      <c r="I4" s="94"/>
    </row>
    <row r="5" customFormat="false" ht="15" hidden="false" customHeight="false" outlineLevel="0" collapsed="false">
      <c r="A5" s="97" t="n">
        <v>1994</v>
      </c>
      <c r="B5" s="99" t="n">
        <v>-0.0130853294610615</v>
      </c>
      <c r="C5" s="94"/>
      <c r="D5" s="94"/>
      <c r="E5" s="94"/>
      <c r="F5" s="94"/>
      <c r="G5" s="94"/>
      <c r="H5" s="94"/>
      <c r="I5" s="94"/>
    </row>
    <row r="6" customFormat="false" ht="15" hidden="false" customHeight="false" outlineLevel="0" collapsed="false">
      <c r="A6" s="97" t="n">
        <v>1995</v>
      </c>
      <c r="B6" s="98" t="n">
        <v>-0.00637934959758819</v>
      </c>
      <c r="C6" s="94"/>
      <c r="D6" s="94"/>
      <c r="E6" s="94"/>
      <c r="F6" s="94"/>
      <c r="G6" s="94"/>
      <c r="H6" s="94"/>
      <c r="I6" s="94"/>
    </row>
    <row r="7" customFormat="false" ht="15" hidden="false" customHeight="false" outlineLevel="0" collapsed="false">
      <c r="A7" s="97" t="n">
        <v>1996</v>
      </c>
      <c r="B7" s="99" t="n">
        <v>-0.00528730473079139</v>
      </c>
      <c r="C7" s="94"/>
      <c r="D7" s="94"/>
      <c r="E7" s="94"/>
      <c r="F7" s="94"/>
      <c r="G7" s="94"/>
      <c r="H7" s="94"/>
      <c r="I7" s="94"/>
    </row>
    <row r="8" customFormat="false" ht="15" hidden="false" customHeight="false" outlineLevel="0" collapsed="false">
      <c r="A8" s="97" t="n">
        <v>1997</v>
      </c>
      <c r="B8" s="98" t="n">
        <v>-0.00315594528811225</v>
      </c>
      <c r="C8" s="94"/>
      <c r="D8" s="94"/>
      <c r="E8" s="94"/>
      <c r="F8" s="94"/>
      <c r="G8" s="94"/>
      <c r="H8" s="94"/>
      <c r="I8" s="94"/>
    </row>
    <row r="9" customFormat="false" ht="15" hidden="false" customHeight="false" outlineLevel="0" collapsed="false">
      <c r="A9" s="97" t="n">
        <v>1998</v>
      </c>
      <c r="B9" s="99" t="n">
        <v>-0.00266006212398561</v>
      </c>
      <c r="C9" s="94"/>
      <c r="D9" s="94"/>
      <c r="E9" s="94"/>
      <c r="F9" s="94"/>
      <c r="G9" s="94"/>
      <c r="H9" s="94"/>
      <c r="I9" s="94"/>
    </row>
    <row r="10" customFormat="false" ht="15" hidden="false" customHeight="false" outlineLevel="0" collapsed="false">
      <c r="A10" s="97" t="n">
        <v>1999</v>
      </c>
      <c r="B10" s="98" t="n">
        <v>-0.0077596880146275</v>
      </c>
      <c r="C10" s="94"/>
      <c r="D10" s="94"/>
      <c r="E10" s="94"/>
      <c r="F10" s="94"/>
      <c r="G10" s="94"/>
      <c r="H10" s="94"/>
      <c r="I10" s="94"/>
    </row>
    <row r="11" customFormat="false" ht="15" hidden="false" customHeight="false" outlineLevel="0" collapsed="false">
      <c r="A11" s="97" t="n">
        <v>2000</v>
      </c>
      <c r="B11" s="99" t="n">
        <v>-0.00673854445377408</v>
      </c>
      <c r="C11" s="94"/>
      <c r="D11" s="94"/>
      <c r="E11" s="94"/>
      <c r="F11" s="94"/>
      <c r="G11" s="94"/>
      <c r="H11" s="94"/>
      <c r="I11" s="94"/>
    </row>
    <row r="12" customFormat="false" ht="15" hidden="false" customHeight="false" outlineLevel="0" collapsed="false">
      <c r="A12" s="97" t="n">
        <v>2001</v>
      </c>
      <c r="B12" s="98" t="n">
        <v>-0.0101649287372602</v>
      </c>
      <c r="C12" s="94"/>
      <c r="D12" s="94"/>
      <c r="E12" s="94"/>
      <c r="F12" s="94"/>
      <c r="G12" s="94"/>
      <c r="H12" s="94"/>
      <c r="I12" s="94"/>
    </row>
    <row r="13" customFormat="false" ht="15" hidden="false" customHeight="false" outlineLevel="0" collapsed="false">
      <c r="A13" s="97" t="n">
        <v>2002</v>
      </c>
      <c r="B13" s="99" t="n">
        <v>-0.0114398617982835</v>
      </c>
      <c r="C13" s="94"/>
      <c r="D13" s="94"/>
      <c r="E13" s="94"/>
      <c r="F13" s="94"/>
      <c r="G13" s="94"/>
      <c r="H13" s="94"/>
      <c r="I13" s="94"/>
    </row>
    <row r="14" customFormat="false" ht="15" hidden="false" customHeight="false" outlineLevel="0" collapsed="false">
      <c r="A14" s="97" t="n">
        <v>2003</v>
      </c>
      <c r="B14" s="98" t="n">
        <v>-0.00492707399415027</v>
      </c>
      <c r="C14" s="94"/>
      <c r="D14" s="94"/>
      <c r="E14" s="94"/>
      <c r="F14" s="94"/>
      <c r="G14" s="94"/>
      <c r="H14" s="94"/>
      <c r="I14" s="94"/>
    </row>
    <row r="15" customFormat="false" ht="15" hidden="false" customHeight="false" outlineLevel="0" collapsed="false">
      <c r="A15" s="97" t="n">
        <v>2004</v>
      </c>
      <c r="B15" s="99" t="n">
        <v>0.00382133245719463</v>
      </c>
      <c r="C15" s="94"/>
      <c r="D15" s="94"/>
      <c r="E15" s="94"/>
      <c r="F15" s="94"/>
      <c r="G15" s="94"/>
      <c r="H15" s="94"/>
      <c r="I15" s="94"/>
    </row>
    <row r="16" customFormat="false" ht="15" hidden="false" customHeight="false" outlineLevel="0" collapsed="false">
      <c r="A16" s="97" t="n">
        <v>2005</v>
      </c>
      <c r="B16" s="98" t="n">
        <v>0.00757769102751198</v>
      </c>
      <c r="C16" s="94"/>
      <c r="D16" s="94"/>
      <c r="E16" s="94"/>
      <c r="F16" s="94"/>
      <c r="G16" s="94"/>
      <c r="H16" s="94"/>
      <c r="I16" s="94"/>
    </row>
    <row r="17" customFormat="false" ht="15" hidden="false" customHeight="false" outlineLevel="0" collapsed="false">
      <c r="A17" s="97" t="n">
        <v>2006</v>
      </c>
      <c r="B17" s="99" t="n">
        <v>0.00917791831736937</v>
      </c>
      <c r="C17" s="94"/>
      <c r="D17" s="94"/>
      <c r="E17" s="94"/>
      <c r="F17" s="94"/>
      <c r="G17" s="94"/>
      <c r="H17" s="94"/>
      <c r="I17" s="94"/>
    </row>
    <row r="18" customFormat="false" ht="15" hidden="false" customHeight="false" outlineLevel="0" collapsed="false">
      <c r="A18" s="97" t="n">
        <v>2007</v>
      </c>
      <c r="B18" s="98" t="n">
        <v>0.0108470293692913</v>
      </c>
      <c r="C18" s="94"/>
      <c r="D18" s="94"/>
      <c r="E18" s="94"/>
      <c r="F18" s="94"/>
      <c r="G18" s="94"/>
      <c r="H18" s="94"/>
      <c r="I18" s="94"/>
    </row>
    <row r="19" customFormat="false" ht="15" hidden="false" customHeight="false" outlineLevel="0" collapsed="false">
      <c r="A19" s="97" t="n">
        <v>2008</v>
      </c>
      <c r="B19" s="99" t="n">
        <v>0.00473047402209589</v>
      </c>
      <c r="C19" s="94"/>
      <c r="D19" s="94"/>
      <c r="E19" s="94"/>
      <c r="F19" s="94"/>
      <c r="G19" s="94"/>
      <c r="H19" s="94"/>
      <c r="I19" s="94"/>
    </row>
    <row r="20" customFormat="false" ht="15" hidden="false" customHeight="false" outlineLevel="0" collapsed="false">
      <c r="A20" s="97" t="n">
        <v>2009</v>
      </c>
      <c r="B20" s="98" t="n">
        <v>0.00347884656778641</v>
      </c>
      <c r="C20" s="94"/>
      <c r="D20" s="94"/>
      <c r="E20" s="94"/>
      <c r="F20" s="94"/>
      <c r="G20" s="94"/>
      <c r="H20" s="94"/>
      <c r="I20" s="94"/>
    </row>
    <row r="21" customFormat="false" ht="15" hidden="false" customHeight="false" outlineLevel="0" collapsed="false">
      <c r="A21" s="97" t="n">
        <v>2010</v>
      </c>
      <c r="B21" s="99" t="n">
        <v>0.00411235591593429</v>
      </c>
      <c r="C21" s="94"/>
      <c r="D21" s="94"/>
      <c r="E21" s="94"/>
      <c r="F21" s="94"/>
      <c r="G21" s="94"/>
      <c r="H21" s="94"/>
      <c r="I21" s="94"/>
    </row>
    <row r="22" customFormat="false" ht="15" hidden="false" customHeight="false" outlineLevel="0" collapsed="false">
      <c r="A22" s="97" t="n">
        <v>2011</v>
      </c>
      <c r="B22" s="98" t="n">
        <v>0.00326307905881009</v>
      </c>
      <c r="C22" s="94"/>
      <c r="D22" s="94"/>
      <c r="E22" s="94"/>
      <c r="F22" s="94"/>
      <c r="G22" s="94"/>
      <c r="H22" s="94"/>
      <c r="I22" s="94"/>
    </row>
    <row r="23" customFormat="false" ht="15" hidden="false" customHeight="false" outlineLevel="0" collapsed="false">
      <c r="A23" s="97" t="n">
        <v>2012</v>
      </c>
      <c r="B23" s="99" t="n">
        <v>0.00105161751029002</v>
      </c>
      <c r="C23" s="94"/>
      <c r="D23" s="94"/>
      <c r="E23" s="94"/>
      <c r="F23" s="94"/>
      <c r="G23" s="94"/>
      <c r="H23" s="94"/>
      <c r="I23" s="94"/>
    </row>
    <row r="24" customFormat="false" ht="15" hidden="false" customHeight="false" outlineLevel="0" collapsed="false">
      <c r="A24" s="97" t="n">
        <v>2013</v>
      </c>
      <c r="B24" s="98" t="n">
        <v>-0.000951668558161176</v>
      </c>
      <c r="C24" s="94"/>
      <c r="D24" s="94"/>
      <c r="E24" s="94"/>
      <c r="F24" s="94"/>
      <c r="G24" s="94"/>
      <c r="H24" s="94"/>
      <c r="I24" s="94"/>
    </row>
    <row r="25" customFormat="false" ht="15" hidden="false" customHeight="false" outlineLevel="0" collapsed="false">
      <c r="A25" s="97" t="n">
        <v>2014</v>
      </c>
      <c r="B25" s="99" t="n">
        <v>-0.00129286375596846</v>
      </c>
      <c r="C25" s="100" t="n">
        <f aca="false">'Central scenario'!AL3+SUM($C105:$J105)-$H105-$F105-SUM($K105:$Q105)</f>
        <v>0.00115825366281497</v>
      </c>
      <c r="D25" s="108" t="n">
        <f aca="false">C25</f>
        <v>0.00115825366281497</v>
      </c>
      <c r="E25" s="94"/>
      <c r="F25" s="94"/>
      <c r="G25" s="106"/>
      <c r="H25" s="94"/>
      <c r="I25" s="94"/>
    </row>
    <row r="26" customFormat="false" ht="15" hidden="false" customHeight="false" outlineLevel="0" collapsed="false">
      <c r="A26" s="97" t="n">
        <v>2015</v>
      </c>
      <c r="B26" s="98" t="n">
        <v>-0.00750733306177321</v>
      </c>
      <c r="C26" s="100" t="n">
        <f aca="false">'Central scenario'!AL4+SUM($C106:$J106)-$H106-$F106-SUM($K106:$Q106)</f>
        <v>-0.0116326054864974</v>
      </c>
      <c r="D26" s="108" t="n">
        <f aca="false">C26</f>
        <v>-0.0116326054864974</v>
      </c>
      <c r="E26" s="94"/>
      <c r="F26" s="94"/>
      <c r="G26" s="94"/>
      <c r="H26" s="94"/>
      <c r="I26" s="94"/>
    </row>
    <row r="27" customFormat="false" ht="15" hidden="false" customHeight="false" outlineLevel="0" collapsed="false">
      <c r="A27" s="97" t="n">
        <v>2016</v>
      </c>
      <c r="B27" s="99" t="n">
        <v>-0.0203467996958489</v>
      </c>
      <c r="C27" s="100" t="n">
        <f aca="false">'Central scenario'!AL5+SUM($C107:$J107)-$H107-$F107-SUM($K107:$Q107)</f>
        <v>-0.0153553270012793</v>
      </c>
      <c r="D27" s="100" t="n">
        <f aca="false">'Central scenario'!BO5+SUM($C107:$J107)-$H107-$F107-SUM($K107:$R107)</f>
        <v>-0.0191993725951131</v>
      </c>
      <c r="E27" s="94"/>
      <c r="F27" s="94"/>
      <c r="G27" s="94"/>
      <c r="H27" s="94"/>
      <c r="I27" s="94"/>
    </row>
    <row r="28" customFormat="false" ht="15" hidden="false" customHeight="false" outlineLevel="0" collapsed="false">
      <c r="A28" s="97" t="n">
        <v>2017</v>
      </c>
      <c r="B28" s="98" t="n">
        <v>-0.0241047020081896</v>
      </c>
      <c r="C28" s="100" t="n">
        <f aca="false">'Central scenario'!AL6+SUM($C108:$J108)-$H108-$F108-SUM($K108:$Q108)</f>
        <v>-0.0181350082849173</v>
      </c>
      <c r="D28" s="100" t="n">
        <f aca="false">'Central scenario'!BO6+SUM($C108:$J108)-$H108-$F108-SUM($K108:$R108)</f>
        <v>-0.0260033305924488</v>
      </c>
      <c r="E28" s="103"/>
      <c r="F28" s="102"/>
      <c r="G28" s="102"/>
      <c r="H28" s="102"/>
      <c r="I28" s="102"/>
    </row>
    <row r="29" customFormat="false" ht="15" hidden="false" customHeight="false" outlineLevel="0" collapsed="false">
      <c r="A29" s="97" t="n">
        <v>2018</v>
      </c>
      <c r="B29" s="99" t="n">
        <v>-0.0182717978002125</v>
      </c>
      <c r="C29" s="100" t="n">
        <f aca="false">'Central scenario'!$AL7+SUM($C109:$J109)-$F109-SUM($K109:$Q109)</f>
        <v>-0.00940171634005801</v>
      </c>
      <c r="D29" s="100" t="n">
        <f aca="false">'Central scenario'!BO7+SUM($C109:$J109)-$F109-SUM($K109:$R109)</f>
        <v>-0.0218958842952716</v>
      </c>
      <c r="E29" s="102"/>
      <c r="F29" s="102"/>
      <c r="G29" s="102"/>
      <c r="H29" s="102"/>
      <c r="I29" s="102"/>
    </row>
    <row r="30" customFormat="false" ht="15" hidden="false" customHeight="false" outlineLevel="0" collapsed="false">
      <c r="A30" s="97" t="n">
        <v>2019</v>
      </c>
      <c r="B30" s="98" t="n">
        <v>-0.0261904790563603</v>
      </c>
      <c r="C30" s="100" t="n">
        <f aca="false">'Central scenario'!$AL8+SUM($D$113:$J$113)-SUM($K$113:$Q$113)</f>
        <v>-0.0141573016509924</v>
      </c>
      <c r="D30" s="100" t="n">
        <f aca="false">'Central scenario'!$BO8+SUM($D$113:$J$113)-SUM($K$113:$Q$113)-$I$113*12/15</f>
        <v>-0.0274641947295017</v>
      </c>
      <c r="E30" s="102" t="n">
        <f aca="false">'Low scenario'!$AL8+SUM($D$113:$J$113)-SUM($K$113:$Q$113)</f>
        <v>-0.0141070279885541</v>
      </c>
      <c r="F30" s="102" t="n">
        <f aca="false">'Low scenario'!$BO8+SUM($D$113:$J$113)-SUM($K$113:$Q$113)-$I$113*12/15</f>
        <v>-0.0274139210670634</v>
      </c>
      <c r="G30" s="102" t="n">
        <f aca="false">'High scenario'!$AL8+SUM($D$113:$J$113)-SUM($K$113:$Q$113)</f>
        <v>-0.0148023075176839</v>
      </c>
      <c r="H30" s="102" t="n">
        <f aca="false">'High scenario'!$BO8+SUM($D$113:$J$113)-SUM($K$113:$Q$113)-$I$113*12/15</f>
        <v>-0.0281042447231615</v>
      </c>
      <c r="I30" s="102"/>
    </row>
    <row r="31" customFormat="false" ht="12.8" hidden="false" customHeight="false" outlineLevel="0" collapsed="false">
      <c r="A31" s="97" t="n">
        <v>2020</v>
      </c>
      <c r="B31" s="94"/>
      <c r="C31" s="100" t="n">
        <f aca="false">'Central scenario'!$AL9+SUM($D$113:$J$113)-SUM($K$113:$Q$113)</f>
        <v>-0.0278530092782549</v>
      </c>
      <c r="D31" s="100" t="n">
        <f aca="false">'Central scenario'!$BO9+SUM($D$113:$J$113)-SUM($K$113:$Q$113)-$I$113+$I$115</f>
        <v>-0.0447893434147333</v>
      </c>
      <c r="E31" s="102" t="n">
        <f aca="false">'Low scenario'!$AL9+SUM($D$113:$J$113)-SUM($K$113:$Q$113)</f>
        <v>-0.0278046545070761</v>
      </c>
      <c r="F31" s="102" t="n">
        <f aca="false">'Low scenario'!$BO9+SUM($D$113:$J$113)-SUM($K$113:$Q$113)-$I$113+$I$115</f>
        <v>-0.0447414145291117</v>
      </c>
      <c r="G31" s="102" t="n">
        <f aca="false">'High scenario'!$AL9+SUM($D$113:$J$113)-SUM($K$113:$Q$113)</f>
        <v>-0.0299226598728413</v>
      </c>
      <c r="H31" s="102" t="n">
        <f aca="false">'High scenario'!$BO9+SUM($D$113:$J$113)-SUM($K$113:$Q$113)-$I$113+$I$115</f>
        <v>-0.046828599686115</v>
      </c>
      <c r="I31" s="102"/>
    </row>
    <row r="32" customFormat="false" ht="13.25" hidden="false" customHeight="false" outlineLevel="0" collapsed="false">
      <c r="A32" s="97" t="n">
        <v>2021</v>
      </c>
      <c r="B32" s="94"/>
      <c r="C32" s="100" t="n">
        <f aca="false">'Central scenario'!$AL10+SUM($D$113:$J$113)-SUM($K$113:$Q$113)</f>
        <v>-0.0274357500023503</v>
      </c>
      <c r="D32" s="100" t="n">
        <f aca="false">'Central scenario'!$BO10+SUM($D$113:$J$113)-SUM($K$113:$Q$113)-$I$113+$I$115</f>
        <v>-0.0447208617812258</v>
      </c>
      <c r="E32" s="102" t="n">
        <f aca="false">'Low scenario'!$AL10+SUM($D$113:$J$113)-SUM($K$113:$Q$113)</f>
        <v>-0.0275851291077037</v>
      </c>
      <c r="F32" s="102" t="n">
        <f aca="false">'Low scenario'!$BO10+SUM($D$113:$J$113)-SUM($K$113:$Q$113)-$I$113+$I$115</f>
        <v>-0.0448637659971833</v>
      </c>
      <c r="G32" s="102" t="n">
        <f aca="false">'High scenario'!$AL10+SUM($D$113:$J$113)-SUM($K$113:$Q$113)</f>
        <v>-0.0263643520590596</v>
      </c>
      <c r="H32" s="102" t="n">
        <f aca="false">'High scenario'!$BO10+SUM($D$113:$J$113)-SUM($K$113:$Q$113)-$I$113+$I$115</f>
        <v>-0.0436701008484178</v>
      </c>
      <c r="I32" s="102"/>
    </row>
    <row r="33" customFormat="false" ht="13.25" hidden="false" customHeight="false" outlineLevel="0" collapsed="false">
      <c r="A33" s="97" t="n">
        <v>2022</v>
      </c>
      <c r="B33" s="94"/>
      <c r="C33" s="100" t="n">
        <f aca="false">'Central scenario'!$AL11+SUM($D$113:$J$113)-SUM($K$113:$Q$113)</f>
        <v>-0.0277332108218403</v>
      </c>
      <c r="D33" s="100" t="n">
        <f aca="false">'Central scenario'!$BO11+SUM($D$113:$J$113)-SUM($K$113:$Q$113)-$I$113+$I$115</f>
        <v>-0.0453701757749938</v>
      </c>
      <c r="E33" s="102" t="n">
        <f aca="false">'Low scenario'!$AL11+SUM($D$113:$J$113)-SUM($K$113:$Q$113)</f>
        <v>-0.0293401460211205</v>
      </c>
      <c r="F33" s="102" t="n">
        <f aca="false">'Low scenario'!$BO11+SUM($D$113:$J$113)-SUM($K$113:$Q$113)-$I$113+$I$115</f>
        <v>-0.0469382982203369</v>
      </c>
      <c r="G33" s="102" t="n">
        <f aca="false">'High scenario'!$AL11+SUM($D$113:$J$113)-SUM($K$113:$Q$113)</f>
        <v>-0.025661333921897</v>
      </c>
      <c r="H33" s="102" t="n">
        <f aca="false">'High scenario'!$BO11+SUM($D$113:$J$113)-SUM($K$113:$Q$113)-$I$113+$I$115</f>
        <v>-0.0433559360000869</v>
      </c>
      <c r="I33" s="102"/>
    </row>
    <row r="34" customFormat="false" ht="13.25" hidden="false" customHeight="false" outlineLevel="0" collapsed="false">
      <c r="A34" s="97" t="n">
        <v>2023</v>
      </c>
      <c r="B34" s="94"/>
      <c r="C34" s="100" t="n">
        <f aca="false">'Central scenario'!$AL12+SUM($D$113:$J$113)-SUM($K$113:$Q$113)</f>
        <v>-0.0250813378956869</v>
      </c>
      <c r="D34" s="100" t="n">
        <f aca="false">'Central scenario'!$BO12+SUM($D$113:$J$113)-SUM($K$113:$Q$113)-$I$113+$I$115</f>
        <v>-0.0429856826297065</v>
      </c>
      <c r="E34" s="102" t="n">
        <f aca="false">'Low scenario'!$AL12+SUM($D$113:$J$113)-SUM($K$113:$Q$113)</f>
        <v>-0.0277139469673906</v>
      </c>
      <c r="F34" s="102" t="n">
        <f aca="false">'Low scenario'!$BO12+SUM($D$113:$J$113)-SUM($K$113:$Q$113)-$I$113+$I$115</f>
        <v>-0.0455884530121518</v>
      </c>
      <c r="G34" s="102" t="n">
        <f aca="false">'High scenario'!$AL12+SUM($D$113:$J$113)-SUM($K$113:$Q$113)</f>
        <v>-0.0231865244273411</v>
      </c>
      <c r="H34" s="102" t="n">
        <f aca="false">'High scenario'!$BO12+SUM($D$113:$J$113)-SUM($K$113:$Q$113)-$I$113+$I$115</f>
        <v>-0.0411475362328817</v>
      </c>
      <c r="I34" s="102"/>
    </row>
    <row r="35" customFormat="false" ht="13.25" hidden="false" customHeight="false" outlineLevel="0" collapsed="false">
      <c r="A35" s="97" t="n">
        <v>2024</v>
      </c>
      <c r="B35" s="94"/>
      <c r="C35" s="103" t="n">
        <f aca="false">'Central scenario'!$AL13+SUM($D$113:$J$113)-SUM($K$113:$Q$113)</f>
        <v>-0.0240648856272094</v>
      </c>
      <c r="D35" s="103" t="n">
        <f aca="false">'Central scenario'!$BO13+SUM($D$113:$J$113)-SUM($K$113:$Q$113)-$I$113+$I$115</f>
        <v>-0.0422740280255474</v>
      </c>
      <c r="E35" s="102" t="n">
        <f aca="false">'Low scenario'!$AL13+SUM($D$113:$J$113)-SUM($K$113:$Q$113)</f>
        <v>-0.026731723534698</v>
      </c>
      <c r="F35" s="102" t="n">
        <f aca="false">'Low scenario'!$BO13+SUM($D$113:$J$113)-SUM($K$113:$Q$113)-$I$113+$I$115</f>
        <v>-0.0449121974788432</v>
      </c>
      <c r="G35" s="102" t="n">
        <f aca="false">'High scenario'!$AL13+SUM($D$113:$J$113)-SUM($K$113:$Q$113)</f>
        <v>-0.0204634322906084</v>
      </c>
      <c r="H35" s="102" t="n">
        <f aca="false">'High scenario'!$BO13+SUM($D$113:$J$113)-SUM($K$113:$Q$113)-$I$113+$I$115</f>
        <v>-0.0387324138076423</v>
      </c>
      <c r="I35" s="102"/>
    </row>
    <row r="36" customFormat="false" ht="13.25" hidden="false" customHeight="false" outlineLevel="0" collapsed="false">
      <c r="A36" s="97" t="n">
        <v>2025</v>
      </c>
      <c r="B36" s="94"/>
      <c r="C36" s="104" t="n">
        <f aca="false">'Central scenario'!$AL14+SUM($D$113:$J$113)-SUM($K$113:$Q$113)</f>
        <v>-0.0233371463444817</v>
      </c>
      <c r="D36" s="104" t="n">
        <f aca="false">'Central scenario'!$BO14+SUM($D$113:$J$113)-SUM($K$113:$Q$113)-$I$113+$I$115</f>
        <v>-0.042554946248719</v>
      </c>
      <c r="E36" s="102" t="n">
        <f aca="false">'Low scenario'!$AL14+SUM($D$113:$J$113)-SUM($K$113:$Q$113)</f>
        <v>-0.0263114732038149</v>
      </c>
      <c r="F36" s="102" t="n">
        <f aca="false">'Low scenario'!$BO14+SUM($D$113:$J$113)-SUM($K$113:$Q$113)-$I$113+$I$115</f>
        <v>-0.045499450252738</v>
      </c>
      <c r="G36" s="102" t="n">
        <f aca="false">'High scenario'!$AL14+SUM($D$113:$J$113)-SUM($K$113:$Q$113)</f>
        <v>-0.0181291515826261</v>
      </c>
      <c r="H36" s="102" t="n">
        <f aca="false">'High scenario'!$BO14+SUM($D$113:$J$113)-SUM($K$113:$Q$113)-$I$113+$I$115</f>
        <v>-0.0372150948770472</v>
      </c>
      <c r="I36" s="102"/>
    </row>
    <row r="37" customFormat="false" ht="13.25" hidden="false" customHeight="false" outlineLevel="0" collapsed="false">
      <c r="A37" s="97" t="n">
        <v>2026</v>
      </c>
      <c r="B37" s="94"/>
      <c r="C37" s="105" t="n">
        <f aca="false">'Central scenario'!$AL15+SUM($D$113:$J$113)-SUM($K$113:$Q$113)</f>
        <v>-0.0226336771561687</v>
      </c>
      <c r="D37" s="105" t="n">
        <f aca="false">'Central scenario'!$BO15+SUM($D$113:$J$113)-SUM($K$113:$Q$113)-$I$113+$I$115</f>
        <v>-0.0429368743475742</v>
      </c>
      <c r="E37" s="102" t="n">
        <f aca="false">'Low scenario'!$AL15+SUM($D$113:$J$113)-SUM($K$113:$Q$113)</f>
        <v>-0.0260814942810916</v>
      </c>
      <c r="F37" s="102" t="n">
        <f aca="false">'Low scenario'!$BO15+SUM($D$113:$J$113)-SUM($K$113:$Q$113)-$I$113+$I$115</f>
        <v>-0.0464216671749039</v>
      </c>
      <c r="G37" s="102" t="n">
        <f aca="false">'High scenario'!$AL15+SUM($D$113:$J$113)-SUM($K$113:$Q$113)</f>
        <v>-0.0156011511118741</v>
      </c>
      <c r="H37" s="102" t="n">
        <f aca="false">'High scenario'!$BO15+SUM($D$113:$J$113)-SUM($K$113:$Q$113)-$I$113+$I$115</f>
        <v>-0.0358862567105534</v>
      </c>
      <c r="I37" s="102"/>
    </row>
    <row r="38" customFormat="false" ht="13.25" hidden="false" customHeight="false" outlineLevel="0" collapsed="false">
      <c r="A38" s="97" t="n">
        <v>2027</v>
      </c>
      <c r="B38" s="94"/>
      <c r="C38" s="105" t="n">
        <f aca="false">'Central scenario'!$AL16+SUM($D$113:$J$113)-SUM($K$113:$Q$113)</f>
        <v>-0.0213106216158851</v>
      </c>
      <c r="D38" s="105" t="n">
        <f aca="false">'Central scenario'!$BO16+SUM($D$113:$J$113)-SUM($K$113:$Q$113)-$I$113+$I$115</f>
        <v>-0.0424989914504559</v>
      </c>
      <c r="E38" s="102" t="n">
        <f aca="false">'Low scenario'!$AL16+SUM($D$113:$J$113)-SUM($K$113:$Q$113)</f>
        <v>-0.0234807513921041</v>
      </c>
      <c r="F38" s="102" t="n">
        <f aca="false">'Low scenario'!$BO16+SUM($D$113:$J$113)-SUM($K$113:$Q$113)-$I$113+$I$115</f>
        <v>-0.0448347821747125</v>
      </c>
      <c r="G38" s="102" t="n">
        <f aca="false">'High scenario'!$AL16+SUM($D$113:$J$113)-SUM($K$113:$Q$113)</f>
        <v>-0.0135622769353653</v>
      </c>
      <c r="H38" s="102" t="n">
        <f aca="false">'High scenario'!$BO16+SUM($D$113:$J$113)-SUM($K$113:$Q$113)-$I$113+$I$115</f>
        <v>-0.0347368287860187</v>
      </c>
      <c r="I38" s="102"/>
    </row>
    <row r="39" customFormat="false" ht="13.25" hidden="false" customHeight="false" outlineLevel="0" collapsed="false">
      <c r="A39" s="97" t="n">
        <v>2028</v>
      </c>
      <c r="B39" s="101"/>
      <c r="C39" s="105" t="n">
        <f aca="false">'Central scenario'!$AL17+SUM($D$113:$J$113)-SUM($K$113:$Q$113)</f>
        <v>-0.0190500708040314</v>
      </c>
      <c r="D39" s="105" t="n">
        <f aca="false">'Central scenario'!$BO17+SUM($D$113:$J$113)-SUM($K$113:$Q$113)-$I$113+$I$115</f>
        <v>-0.0410920858385728</v>
      </c>
      <c r="E39" s="102" t="n">
        <f aca="false">'Low scenario'!$AL17+SUM($D$113:$J$113)-SUM($K$113:$Q$113)</f>
        <v>-0.0218419743821624</v>
      </c>
      <c r="F39" s="102" t="n">
        <f aca="false">'Low scenario'!$BO17+SUM($D$113:$J$113)-SUM($K$113:$Q$113)-$I$113+$I$115</f>
        <v>-0.0442804368615426</v>
      </c>
      <c r="G39" s="102" t="n">
        <f aca="false">'High scenario'!$AL17+SUM($D$113:$J$113)-SUM($K$113:$Q$113)</f>
        <v>-0.0101918208124302</v>
      </c>
      <c r="H39" s="102" t="n">
        <f aca="false">'High scenario'!$BO17+SUM($D$113:$J$113)-SUM($K$113:$Q$113)-$I$113+$I$115</f>
        <v>-0.0320131495009727</v>
      </c>
      <c r="I39" s="102"/>
    </row>
    <row r="40" customFormat="false" ht="13.25" hidden="false" customHeight="false" outlineLevel="0" collapsed="false">
      <c r="A40" s="97" t="n">
        <v>2029</v>
      </c>
      <c r="B40" s="101"/>
      <c r="C40" s="104" t="n">
        <f aca="false">'Central scenario'!$AL18+SUM($D$113:$J$113)-SUM($K$113:$Q$113)</f>
        <v>-0.0154241165034663</v>
      </c>
      <c r="D40" s="104" t="n">
        <f aca="false">'Central scenario'!$BO18+SUM($D$113:$J$113)-SUM($K$113:$Q$113)-$I$113+$I$115</f>
        <v>-0.0382743320415248</v>
      </c>
      <c r="E40" s="102" t="n">
        <f aca="false">'Low scenario'!$AL18+SUM($D$113:$J$113)-SUM($K$113:$Q$113)</f>
        <v>-0.0211524003999327</v>
      </c>
      <c r="F40" s="102" t="n">
        <f aca="false">'Low scenario'!$BO18+SUM($D$113:$J$113)-SUM($K$113:$Q$113)-$I$113+$I$115</f>
        <v>-0.0444679093182699</v>
      </c>
      <c r="G40" s="102" t="n">
        <f aca="false">'High scenario'!$AL18+SUM($D$113:$J$113)-SUM($K$113:$Q$113)</f>
        <v>-0.00686959136989193</v>
      </c>
      <c r="H40" s="102" t="n">
        <f aca="false">'High scenario'!$BO18+SUM($D$113:$J$113)-SUM($K$113:$Q$113)-$I$113+$I$115</f>
        <v>-0.0293086301628288</v>
      </c>
      <c r="I40" s="102"/>
    </row>
    <row r="41" customFormat="false" ht="13.25" hidden="false" customHeight="false" outlineLevel="0" collapsed="false">
      <c r="A41" s="97" t="n">
        <v>2030</v>
      </c>
      <c r="B41" s="101"/>
      <c r="C41" s="105" t="n">
        <f aca="false">'Central scenario'!$AL19+SUM($D$113:$J$113)-SUM($K$113:$Q$113)</f>
        <v>-0.0139766400519963</v>
      </c>
      <c r="D41" s="105" t="n">
        <f aca="false">'Central scenario'!$BO19+SUM($D$113:$J$113)-SUM($K$113:$Q$113)-$I$113+$I$115</f>
        <v>-0.037666567084327</v>
      </c>
      <c r="E41" s="102" t="n">
        <f aca="false">'Low scenario'!$AL19+SUM($D$113:$J$113)-SUM($K$113:$Q$113)</f>
        <v>-0.0202972252150164</v>
      </c>
      <c r="F41" s="102" t="n">
        <f aca="false">'Low scenario'!$BO19+SUM($D$113:$J$113)-SUM($K$113:$Q$113)-$I$113+$I$115</f>
        <v>-0.0442802183003346</v>
      </c>
      <c r="G41" s="102" t="n">
        <f aca="false">'High scenario'!$AL19+SUM($D$113:$J$113)-SUM($K$113:$Q$113)</f>
        <v>-0.00362789680832966</v>
      </c>
      <c r="H41" s="102" t="n">
        <f aca="false">'High scenario'!$BO19+SUM($D$113:$J$113)-SUM($K$113:$Q$113)-$I$113+$I$115</f>
        <v>-0.0266116505985458</v>
      </c>
      <c r="I41" s="102"/>
    </row>
    <row r="42" customFormat="false" ht="13.25" hidden="false" customHeight="false" outlineLevel="0" collapsed="false">
      <c r="A42" s="97" t="n">
        <v>2031</v>
      </c>
      <c r="B42" s="101"/>
      <c r="C42" s="105" t="n">
        <f aca="false">'Central scenario'!$AL20+SUM($D$113:$J$113)-SUM($K$113:$Q$113)</f>
        <v>-0.0117535076411149</v>
      </c>
      <c r="D42" s="105" t="n">
        <f aca="false">'Central scenario'!$BO20+SUM($D$113:$J$113)-SUM($K$113:$Q$113)-$I$113+$I$115</f>
        <v>-0.035814752539622</v>
      </c>
      <c r="E42" s="102" t="n">
        <f aca="false">'Low scenario'!$AL20+SUM($D$113:$J$113)-SUM($K$113:$Q$113)</f>
        <v>-0.0197183815056617</v>
      </c>
      <c r="F42" s="102" t="n">
        <f aca="false">'Low scenario'!$BO20+SUM($D$113:$J$113)-SUM($K$113:$Q$113)-$I$113+$I$115</f>
        <v>-0.0443421720784536</v>
      </c>
      <c r="G42" s="102" t="n">
        <f aca="false">'High scenario'!$AL20+SUM($D$113:$J$113)-SUM($K$113:$Q$113)</f>
        <v>-0.0015851347041715</v>
      </c>
      <c r="H42" s="102" t="n">
        <f aca="false">'High scenario'!$BO20+SUM($D$113:$J$113)-SUM($K$113:$Q$113)-$I$113+$I$115</f>
        <v>-0.0250585234330455</v>
      </c>
      <c r="I42" s="102"/>
    </row>
    <row r="43" customFormat="false" ht="13.25" hidden="false" customHeight="false" outlineLevel="0" collapsed="false">
      <c r="A43" s="97" t="n">
        <v>2032</v>
      </c>
      <c r="B43" s="101"/>
      <c r="C43" s="105" t="n">
        <f aca="false">'Central scenario'!$AL21+SUM($D$113:$J$113)-SUM($K$113:$Q$113)</f>
        <v>-0.0102714064650208</v>
      </c>
      <c r="D43" s="105" t="n">
        <f aca="false">'Central scenario'!$BO21+SUM($D$113:$J$113)-SUM($K$113:$Q$113)-$I$113+$I$115</f>
        <v>-0.0351783663419083</v>
      </c>
      <c r="E43" s="102" t="n">
        <f aca="false">'Low scenario'!$AL21+SUM($D$113:$J$113)-SUM($K$113:$Q$113)</f>
        <v>-0.0184789419991549</v>
      </c>
      <c r="F43" s="102" t="n">
        <f aca="false">'Low scenario'!$BO21+SUM($D$113:$J$113)-SUM($K$113:$Q$113)-$I$113+$I$115</f>
        <v>-0.0439492588910624</v>
      </c>
      <c r="G43" s="102" t="n">
        <f aca="false">'High scenario'!$AL21+SUM($D$113:$J$113)-SUM($K$113:$Q$113)</f>
        <v>-0.000347865292403514</v>
      </c>
      <c r="H43" s="102" t="n">
        <f aca="false">'High scenario'!$BO21+SUM($D$113:$J$113)-SUM($K$113:$Q$113)-$I$113+$I$115</f>
        <v>-0.024448088881046</v>
      </c>
      <c r="I43" s="102"/>
    </row>
    <row r="44" customFormat="false" ht="13.25" hidden="false" customHeight="false" outlineLevel="0" collapsed="false">
      <c r="A44" s="97" t="n">
        <v>2033</v>
      </c>
      <c r="B44" s="101"/>
      <c r="C44" s="104" t="n">
        <f aca="false">'Central scenario'!$AL22+SUM($D$113:$J$113)-SUM($K$113:$Q$113)</f>
        <v>-0.00844527257121601</v>
      </c>
      <c r="D44" s="104" t="n">
        <f aca="false">'Central scenario'!$BO22+SUM($D$113:$J$113)-SUM($K$113:$Q$113)-$I$113+$I$115</f>
        <v>-0.0342733467973645</v>
      </c>
      <c r="E44" s="102" t="n">
        <f aca="false">'Low scenario'!$AL22+SUM($D$113:$J$113)-SUM($K$113:$Q$113)</f>
        <v>-0.0173776259472922</v>
      </c>
      <c r="F44" s="102" t="n">
        <f aca="false">'Low scenario'!$BO22+SUM($D$113:$J$113)-SUM($K$113:$Q$113)-$I$113+$I$115</f>
        <v>-0.0437079091547455</v>
      </c>
      <c r="G44" s="102" t="n">
        <f aca="false">'High scenario'!$AL22+SUM($D$113:$J$113)-SUM($K$113:$Q$113)</f>
        <v>0.00136593413586773</v>
      </c>
      <c r="H44" s="102" t="n">
        <f aca="false">'High scenario'!$BO22+SUM($D$113:$J$113)-SUM($K$113:$Q$113)-$I$113+$I$115</f>
        <v>-0.0231681793255826</v>
      </c>
      <c r="I44" s="102"/>
    </row>
    <row r="45" customFormat="false" ht="13.25" hidden="false" customHeight="false" outlineLevel="0" collapsed="false">
      <c r="A45" s="97" t="n">
        <v>2034</v>
      </c>
      <c r="B45" s="101"/>
      <c r="C45" s="105" t="n">
        <f aca="false">'Central scenario'!$AL23+SUM($D$113:$J$113)-SUM($K$113:$Q$113)</f>
        <v>-0.00711312935884276</v>
      </c>
      <c r="D45" s="105" t="n">
        <f aca="false">'Central scenario'!$BO23+SUM($D$113:$J$113)-SUM($K$113:$Q$113)-$I$113+$I$115</f>
        <v>-0.0336561274864784</v>
      </c>
      <c r="E45" s="102" t="n">
        <f aca="false">'Low scenario'!$AL23+SUM($D$113:$J$113)-SUM($K$113:$Q$113)</f>
        <v>-0.0170790559259713</v>
      </c>
      <c r="F45" s="102" t="n">
        <f aca="false">'Low scenario'!$BO23+SUM($D$113:$J$113)-SUM($K$113:$Q$113)-$I$113+$I$115</f>
        <v>-0.0439144559204147</v>
      </c>
      <c r="G45" s="102" t="n">
        <f aca="false">'High scenario'!$AL23+SUM($D$113:$J$113)-SUM($K$113:$Q$113)</f>
        <v>0.00346118717703061</v>
      </c>
      <c r="H45" s="102" t="n">
        <f aca="false">'High scenario'!$BO23+SUM($D$113:$J$113)-SUM($K$113:$Q$113)-$I$113+$I$115</f>
        <v>-0.0216151779708797</v>
      </c>
      <c r="I45" s="102"/>
    </row>
    <row r="46" customFormat="false" ht="13.25" hidden="false" customHeight="false" outlineLevel="0" collapsed="false">
      <c r="A46" s="97" t="n">
        <v>2035</v>
      </c>
      <c r="B46" s="101"/>
      <c r="C46" s="105" t="n">
        <f aca="false">'Central scenario'!$AL24+SUM($D$113:$J$113)-SUM($K$113:$Q$113)</f>
        <v>-0.00474859906623191</v>
      </c>
      <c r="D46" s="105" t="n">
        <f aca="false">'Central scenario'!$BO24+SUM($D$113:$J$113)-SUM($K$113:$Q$113)-$I$113+$I$115</f>
        <v>-0.0318822638151482</v>
      </c>
      <c r="E46" s="102" t="n">
        <f aca="false">'Low scenario'!$AL24+SUM($D$113:$J$113)-SUM($K$113:$Q$113)</f>
        <v>-0.0171496306683764</v>
      </c>
      <c r="F46" s="102" t="n">
        <f aca="false">'Low scenario'!$BO24+SUM($D$113:$J$113)-SUM($K$113:$Q$113)-$I$113+$I$115</f>
        <v>-0.0448203466065981</v>
      </c>
      <c r="G46" s="102" t="n">
        <f aca="false">'High scenario'!$AL24+SUM($D$113:$J$113)-SUM($K$113:$Q$113)</f>
        <v>0.00536509873483329</v>
      </c>
      <c r="H46" s="102" t="n">
        <f aca="false">'High scenario'!$BO24+SUM($D$113:$J$113)-SUM($K$113:$Q$113)-$I$113+$I$115</f>
        <v>-0.0201439206967695</v>
      </c>
      <c r="I46" s="102"/>
    </row>
    <row r="47" customFormat="false" ht="13.25" hidden="false" customHeight="false" outlineLevel="0" collapsed="false">
      <c r="A47" s="97" t="n">
        <v>2036</v>
      </c>
      <c r="B47" s="101"/>
      <c r="C47" s="105" t="n">
        <f aca="false">'Central scenario'!$AL25+SUM($D$113:$J$113)-SUM($K$113:$Q$113)</f>
        <v>-0.00258877222712029</v>
      </c>
      <c r="D47" s="105" t="n">
        <f aca="false">'Central scenario'!$BO25+SUM($D$113:$J$113)-SUM($K$113:$Q$113)-$I$113+$I$115</f>
        <v>-0.0302764274667039</v>
      </c>
      <c r="E47" s="102" t="n">
        <f aca="false">'Low scenario'!$AL25+SUM($D$113:$J$113)-SUM($K$113:$Q$113)</f>
        <v>-0.0154898069795236</v>
      </c>
      <c r="F47" s="102" t="n">
        <f aca="false">'Low scenario'!$BO25+SUM($D$113:$J$113)-SUM($K$113:$Q$113)-$I$113+$I$115</f>
        <v>-0.0439295548550259</v>
      </c>
      <c r="G47" s="102" t="n">
        <f aca="false">'High scenario'!$AL25+SUM($D$113:$J$113)-SUM($K$113:$Q$113)</f>
        <v>0.00766225360298506</v>
      </c>
      <c r="H47" s="102" t="n">
        <f aca="false">'High scenario'!$BO25+SUM($D$113:$J$113)-SUM($K$113:$Q$113)-$I$113+$I$115</f>
        <v>-0.0181802554960708</v>
      </c>
      <c r="I47" s="102"/>
    </row>
    <row r="48" customFormat="false" ht="13.25" hidden="false" customHeight="false" outlineLevel="0" collapsed="false">
      <c r="A48" s="97" t="n">
        <v>2037</v>
      </c>
      <c r="B48" s="101"/>
      <c r="C48" s="104" t="n">
        <f aca="false">'Central scenario'!$AL26+SUM($D$113:$J$113)-SUM($K$113:$Q$113)</f>
        <v>-0.00118783145396432</v>
      </c>
      <c r="D48" s="104" t="n">
        <f aca="false">'Central scenario'!$BO26+SUM($D$113:$J$113)-SUM($K$113:$Q$113)-$I$113+$I$115</f>
        <v>-0.0296257403916508</v>
      </c>
      <c r="E48" s="102" t="n">
        <f aca="false">'Low scenario'!$AL26+SUM($D$113:$J$113)-SUM($K$113:$Q$113)</f>
        <v>-0.0150195406542529</v>
      </c>
      <c r="F48" s="102" t="n">
        <f aca="false">'Low scenario'!$BO26+SUM($D$113:$J$113)-SUM($K$113:$Q$113)-$I$113+$I$115</f>
        <v>-0.0442555930422205</v>
      </c>
      <c r="G48" s="102" t="n">
        <f aca="false">'High scenario'!$AL26+SUM($D$113:$J$113)-SUM($K$113:$Q$113)</f>
        <v>0.00859279129955652</v>
      </c>
      <c r="H48" s="102" t="n">
        <f aca="false">'High scenario'!$BO26+SUM($D$113:$J$113)-SUM($K$113:$Q$113)-$I$113+$I$115</f>
        <v>-0.0178901969189638</v>
      </c>
      <c r="I48" s="102"/>
    </row>
    <row r="49" customFormat="false" ht="13.25" hidden="false" customHeight="false" outlineLevel="0" collapsed="false">
      <c r="A49" s="97" t="n">
        <v>2038</v>
      </c>
      <c r="B49" s="101"/>
      <c r="C49" s="105" t="n">
        <f aca="false">'Central scenario'!$AL27+SUM($D$113:$J$113)-SUM($K$113:$Q$113)</f>
        <v>0.000909255861294468</v>
      </c>
      <c r="D49" s="105" t="n">
        <f aca="false">'Central scenario'!$BO27+SUM($D$113:$J$113)-SUM($K$113:$Q$113)-$I$113+$I$115</f>
        <v>-0.0279883584206158</v>
      </c>
      <c r="E49" s="102" t="n">
        <f aca="false">'Low scenario'!$AL27+SUM($D$113:$J$113)-SUM($K$113:$Q$113)</f>
        <v>-0.0143970618074165</v>
      </c>
      <c r="F49" s="102" t="n">
        <f aca="false">'Low scenario'!$BO27+SUM($D$113:$J$113)-SUM($K$113:$Q$113)-$I$113+$I$115</f>
        <v>-0.0444155570295545</v>
      </c>
      <c r="G49" s="102" t="n">
        <f aca="false">'High scenario'!$AL27+SUM($D$113:$J$113)-SUM($K$113:$Q$113)</f>
        <v>0.0105186341527148</v>
      </c>
      <c r="H49" s="102" t="n">
        <f aca="false">'High scenario'!$BO27+SUM($D$113:$J$113)-SUM($K$113:$Q$113)-$I$113+$I$115</f>
        <v>-0.0163500344226683</v>
      </c>
      <c r="I49" s="102"/>
    </row>
    <row r="50" customFormat="false" ht="13.25" hidden="false" customHeight="false" outlineLevel="0" collapsed="false">
      <c r="A50" s="97" t="n">
        <v>2039</v>
      </c>
      <c r="B50" s="106"/>
      <c r="C50" s="105" t="n">
        <f aca="false">'Central scenario'!$AL28+SUM($D$113:$J$113)-SUM($K$113:$Q$113)</f>
        <v>0.0021004805629174</v>
      </c>
      <c r="D50" s="105" t="n">
        <f aca="false">'Central scenario'!$BO28+SUM($D$113:$J$113)-SUM($K$113:$Q$113)-$I$113+$I$115</f>
        <v>-0.0274699602254593</v>
      </c>
      <c r="E50" s="102" t="n">
        <f aca="false">'Low scenario'!$AL28+SUM($D$113:$J$113)-SUM($K$113:$Q$113)</f>
        <v>-0.0143511056192375</v>
      </c>
      <c r="F50" s="102" t="n">
        <f aca="false">'Low scenario'!$BO28+SUM($D$113:$J$113)-SUM($K$113:$Q$113)-$I$113+$I$115</f>
        <v>-0.0452851602285992</v>
      </c>
      <c r="G50" s="102" t="n">
        <f aca="false">'High scenario'!$AL28+SUM($D$113:$J$113)-SUM($K$113:$Q$113)</f>
        <v>0.01168846772541</v>
      </c>
      <c r="H50" s="102" t="n">
        <f aca="false">'High scenario'!$BO28+SUM($D$113:$J$113)-SUM($K$113:$Q$113)-$I$113+$I$115</f>
        <v>-0.0156653879553761</v>
      </c>
      <c r="I50" s="102"/>
    </row>
    <row r="51" customFormat="false" ht="13.25" hidden="false" customHeight="false" outlineLevel="0" collapsed="false">
      <c r="A51" s="97" t="n">
        <v>2040</v>
      </c>
      <c r="B51" s="107"/>
      <c r="C51" s="105" t="n">
        <f aca="false">'Central scenario'!$AL29+SUM($D$113:$J$113)-SUM($K$113:$Q$113)</f>
        <v>0.00301202540274928</v>
      </c>
      <c r="D51" s="105" t="n">
        <f aca="false">'Central scenario'!$BO29+SUM($D$113:$J$113)-SUM($K$113:$Q$113)-$I$113+$I$115</f>
        <v>-0.0272473595477419</v>
      </c>
      <c r="E51" s="102" t="n">
        <f aca="false">'Low scenario'!$AL29+SUM($D$113:$J$113)-SUM($K$113:$Q$113)</f>
        <v>-0.0143755341459453</v>
      </c>
      <c r="F51" s="102" t="n">
        <f aca="false">'Low scenario'!$BO29+SUM($D$113:$J$113)-SUM($K$113:$Q$113)-$I$113+$I$115</f>
        <v>-0.0461438250637762</v>
      </c>
      <c r="G51" s="102" t="n">
        <f aca="false">'High scenario'!$AL29+SUM($D$113:$J$113)-SUM($K$113:$Q$113)</f>
        <v>0.0131584900269869</v>
      </c>
      <c r="H51" s="102" t="n">
        <f aca="false">'High scenario'!$BO29+SUM($D$113:$J$113)-SUM($K$113:$Q$113)-$I$113+$I$115</f>
        <v>-0.0144383108526009</v>
      </c>
      <c r="I51" s="102"/>
    </row>
    <row r="54" customFormat="false" ht="12.8" hidden="false" customHeight="false" outlineLevel="0" collapsed="false">
      <c r="C54" s="109"/>
      <c r="D54" s="109"/>
      <c r="E54" s="109"/>
      <c r="F54" s="109" t="s">
        <v>136</v>
      </c>
      <c r="G54" s="109"/>
      <c r="H54" s="109"/>
      <c r="I54" s="109"/>
      <c r="J54" s="109"/>
    </row>
    <row r="55" customFormat="false" ht="12.8" hidden="false" customHeight="false" outlineLevel="0" collapsed="false">
      <c r="C55" s="110" t="s">
        <v>137</v>
      </c>
      <c r="D55" s="110"/>
      <c r="E55" s="110"/>
      <c r="F55" s="110"/>
      <c r="G55" s="110"/>
      <c r="H55" s="110"/>
      <c r="I55" s="109"/>
      <c r="J55" s="110" t="s">
        <v>138</v>
      </c>
      <c r="K55" s="110"/>
      <c r="L55" s="110"/>
      <c r="M55" s="110"/>
      <c r="N55" s="110"/>
      <c r="O55" s="110"/>
      <c r="P55" s="110"/>
    </row>
    <row r="56" customFormat="false" ht="12.8" hidden="false" customHeight="false" outlineLevel="0" collapsed="false">
      <c r="B56" s="111"/>
      <c r="C56" s="112" t="s">
        <v>139</v>
      </c>
      <c r="D56" s="112"/>
      <c r="E56" s="112"/>
      <c r="F56" s="112"/>
      <c r="G56" s="112"/>
      <c r="H56" s="112"/>
      <c r="I56" s="112"/>
      <c r="J56" s="112"/>
      <c r="K56" s="113"/>
      <c r="L56" s="113" t="s">
        <v>140</v>
      </c>
      <c r="M56" s="113"/>
      <c r="N56" s="113"/>
      <c r="O56" s="113"/>
      <c r="P56" s="113"/>
      <c r="Q56" s="113"/>
      <c r="R56" s="113"/>
    </row>
    <row r="57" customFormat="false" ht="12.8" hidden="false" customHeight="false" outlineLevel="0" collapsed="false">
      <c r="B57" s="111"/>
      <c r="C57" s="114" t="s">
        <v>141</v>
      </c>
      <c r="D57" s="115" t="s">
        <v>142</v>
      </c>
      <c r="E57" s="114" t="s">
        <v>143</v>
      </c>
      <c r="F57" s="115" t="s">
        <v>144</v>
      </c>
      <c r="G57" s="114" t="s">
        <v>145</v>
      </c>
      <c r="H57" s="115" t="s">
        <v>146</v>
      </c>
      <c r="I57" s="114" t="s">
        <v>147</v>
      </c>
      <c r="J57" s="115" t="s">
        <v>148</v>
      </c>
      <c r="K57" s="115" t="s">
        <v>149</v>
      </c>
      <c r="L57" s="116" t="s">
        <v>150</v>
      </c>
      <c r="M57" s="115" t="s">
        <v>151</v>
      </c>
      <c r="N57" s="116" t="s">
        <v>152</v>
      </c>
      <c r="O57" s="115" t="s">
        <v>153</v>
      </c>
      <c r="P57" s="116" t="s">
        <v>154</v>
      </c>
      <c r="Q57" s="115" t="s">
        <v>155</v>
      </c>
      <c r="R57" s="116" t="s">
        <v>156</v>
      </c>
    </row>
    <row r="58" customFormat="false" ht="12.8" hidden="false" customHeight="false" outlineLevel="0" collapsed="false">
      <c r="B58" s="115" t="n">
        <v>1993</v>
      </c>
      <c r="C58" s="117" t="n">
        <v>853307.6</v>
      </c>
      <c r="D58" s="115"/>
      <c r="E58" s="115"/>
      <c r="F58" s="118"/>
      <c r="G58" s="115"/>
      <c r="H58" s="117"/>
      <c r="I58" s="117" t="n">
        <v>3015865.81949566</v>
      </c>
      <c r="J58" s="117"/>
      <c r="K58" s="119" t="n">
        <v>352371.13373</v>
      </c>
      <c r="L58" s="119"/>
      <c r="M58" s="119" t="n">
        <v>1036245.35282</v>
      </c>
      <c r="N58" s="119" t="n">
        <v>214541.63623</v>
      </c>
      <c r="O58" s="119" t="n">
        <v>0</v>
      </c>
      <c r="P58" s="119"/>
      <c r="Q58" s="119"/>
      <c r="R58" s="119"/>
    </row>
    <row r="59" customFormat="false" ht="12.8" hidden="false" customHeight="false" outlineLevel="0" collapsed="false">
      <c r="B59" s="111" t="n">
        <v>1994</v>
      </c>
      <c r="C59" s="120" t="n">
        <v>1164662.22</v>
      </c>
      <c r="D59" s="121"/>
      <c r="E59" s="121"/>
      <c r="F59" s="121"/>
      <c r="G59" s="121"/>
      <c r="H59" s="120"/>
      <c r="I59" s="120" t="n">
        <v>3226509.52498154</v>
      </c>
      <c r="J59" s="120"/>
      <c r="K59" s="117" t="n">
        <v>293763.12069</v>
      </c>
      <c r="L59" s="117"/>
      <c r="M59" s="117" t="n">
        <v>1287640.9398</v>
      </c>
      <c r="N59" s="117" t="n">
        <v>456594.30016</v>
      </c>
      <c r="O59" s="117" t="n">
        <v>0</v>
      </c>
      <c r="P59" s="117"/>
      <c r="Q59" s="117"/>
      <c r="R59" s="117"/>
    </row>
    <row r="60" customFormat="false" ht="12.8" hidden="false" customHeight="false" outlineLevel="0" collapsed="false">
      <c r="B60" s="111" t="n">
        <v>1995</v>
      </c>
      <c r="C60" s="117" t="n">
        <v>1243225.6</v>
      </c>
      <c r="D60" s="115"/>
      <c r="E60" s="115"/>
      <c r="F60" s="115"/>
      <c r="G60" s="115"/>
      <c r="H60" s="117"/>
      <c r="I60" s="117" t="n">
        <v>2990988.48141767</v>
      </c>
      <c r="J60" s="117"/>
      <c r="K60" s="119" t="n">
        <v>296927.9492</v>
      </c>
      <c r="L60" s="119"/>
      <c r="M60" s="119" t="n">
        <v>1187925.9343</v>
      </c>
      <c r="N60" s="119" t="n">
        <v>524982.07006</v>
      </c>
      <c r="O60" s="119" t="n">
        <v>0</v>
      </c>
      <c r="P60" s="119"/>
      <c r="Q60" s="119"/>
      <c r="R60" s="119"/>
    </row>
    <row r="61" customFormat="false" ht="12.8" hidden="false" customHeight="false" outlineLevel="0" collapsed="false">
      <c r="B61" s="111" t="n">
        <v>1996</v>
      </c>
      <c r="C61" s="120" t="n">
        <v>1456325.4</v>
      </c>
      <c r="D61" s="120"/>
      <c r="E61" s="121" t="n">
        <v>1903838.651715</v>
      </c>
      <c r="F61" s="120" t="n">
        <v>2338287</v>
      </c>
      <c r="G61" s="121" t="n">
        <v>172304</v>
      </c>
      <c r="H61" s="120"/>
      <c r="I61" s="120" t="n">
        <v>3231346.71425055</v>
      </c>
      <c r="J61" s="120" t="n">
        <v>516954.41</v>
      </c>
      <c r="K61" s="117" t="n">
        <v>330883.704</v>
      </c>
      <c r="L61" s="117"/>
      <c r="M61" s="117" t="n">
        <v>1011324.76855</v>
      </c>
      <c r="N61" s="117" t="n">
        <v>1019118.98165</v>
      </c>
      <c r="O61" s="117" t="n">
        <v>0</v>
      </c>
      <c r="P61" s="117"/>
      <c r="Q61" s="117"/>
      <c r="R61" s="117"/>
    </row>
    <row r="62" customFormat="false" ht="12.8" hidden="false" customHeight="false" outlineLevel="0" collapsed="false">
      <c r="B62" s="111" t="n">
        <v>1997</v>
      </c>
      <c r="C62" s="117" t="n">
        <v>1669177.74063</v>
      </c>
      <c r="D62" s="117"/>
      <c r="E62" s="115" t="n">
        <v>2043538.989492</v>
      </c>
      <c r="F62" s="117" t="n">
        <v>3917421</v>
      </c>
      <c r="G62" s="115" t="n">
        <v>193825</v>
      </c>
      <c r="H62" s="117"/>
      <c r="I62" s="117" t="n">
        <v>3598188.08761998</v>
      </c>
      <c r="J62" s="117" t="n">
        <v>1986806.99</v>
      </c>
      <c r="K62" s="119" t="n">
        <v>246102.79437</v>
      </c>
      <c r="L62" s="119"/>
      <c r="M62" s="119" t="n">
        <v>1102667.44057</v>
      </c>
      <c r="N62" s="119" t="n">
        <v>1011029.82583</v>
      </c>
      <c r="O62" s="119" t="n">
        <v>0</v>
      </c>
      <c r="P62" s="119"/>
      <c r="Q62" s="119"/>
      <c r="R62" s="119"/>
    </row>
    <row r="63" customFormat="false" ht="12.8" hidden="false" customHeight="false" outlineLevel="0" collapsed="false">
      <c r="B63" s="111" t="n">
        <v>1998</v>
      </c>
      <c r="C63" s="120" t="n">
        <v>1902253.64072</v>
      </c>
      <c r="D63" s="120" t="n">
        <v>43509.9</v>
      </c>
      <c r="E63" s="121" t="n">
        <v>2097707.449838</v>
      </c>
      <c r="F63" s="120" t="n">
        <v>3692434</v>
      </c>
      <c r="G63" s="121" t="n">
        <v>197766</v>
      </c>
      <c r="H63" s="120"/>
      <c r="I63" s="120" t="n">
        <v>3797640.46271228</v>
      </c>
      <c r="J63" s="120" t="n">
        <v>1855405.55</v>
      </c>
      <c r="K63" s="117" t="n">
        <v>231684.89787</v>
      </c>
      <c r="L63" s="117"/>
      <c r="M63" s="117" t="n">
        <v>1323795.24164</v>
      </c>
      <c r="N63" s="117" t="n">
        <v>1121821.99199</v>
      </c>
      <c r="O63" s="117" t="n">
        <v>0</v>
      </c>
      <c r="P63" s="117"/>
      <c r="Q63" s="117"/>
      <c r="R63" s="117"/>
    </row>
    <row r="64" customFormat="false" ht="12.8" hidden="false" customHeight="false" outlineLevel="0" collapsed="false">
      <c r="B64" s="111" t="n">
        <v>1999</v>
      </c>
      <c r="C64" s="117" t="n">
        <v>1850960.88511</v>
      </c>
      <c r="D64" s="117" t="n">
        <v>193381.3</v>
      </c>
      <c r="E64" s="115" t="n">
        <v>1876157.764481</v>
      </c>
      <c r="F64" s="117" t="n">
        <v>3587875</v>
      </c>
      <c r="G64" s="115" t="n">
        <v>196994</v>
      </c>
      <c r="H64" s="117"/>
      <c r="I64" s="117" t="n">
        <v>3702544.47452621</v>
      </c>
      <c r="J64" s="117" t="n">
        <v>1868434.31</v>
      </c>
      <c r="K64" s="119" t="n">
        <v>239526.32367</v>
      </c>
      <c r="L64" s="119"/>
      <c r="M64" s="119" t="n">
        <v>1408351.81663</v>
      </c>
      <c r="N64" s="119" t="n">
        <v>1053075.5174</v>
      </c>
      <c r="O64" s="119" t="n">
        <v>0</v>
      </c>
      <c r="P64" s="119"/>
      <c r="Q64" s="119"/>
      <c r="R64" s="119"/>
    </row>
    <row r="65" customFormat="false" ht="12.8" hidden="false" customHeight="false" outlineLevel="0" collapsed="false">
      <c r="B65" s="111" t="n">
        <v>2000</v>
      </c>
      <c r="C65" s="120" t="n">
        <v>2095954.20594</v>
      </c>
      <c r="D65" s="120" t="n">
        <v>225126.798267</v>
      </c>
      <c r="E65" s="121" t="n">
        <v>1959837.85384788</v>
      </c>
      <c r="F65" s="120" t="n">
        <v>3478201</v>
      </c>
      <c r="G65" s="121" t="n">
        <v>487254.75526</v>
      </c>
      <c r="H65" s="120"/>
      <c r="I65" s="120" t="n">
        <v>3765213.6844696</v>
      </c>
      <c r="J65" s="120" t="n">
        <v>1776845.4022295</v>
      </c>
      <c r="K65" s="117" t="n">
        <v>215402.99416</v>
      </c>
      <c r="L65" s="117"/>
      <c r="M65" s="117" t="n">
        <v>1300825.33734</v>
      </c>
      <c r="N65" s="117" t="n">
        <v>1093248.25442</v>
      </c>
      <c r="O65" s="117" t="n">
        <v>0</v>
      </c>
      <c r="P65" s="117"/>
      <c r="Q65" s="117"/>
      <c r="R65" s="117"/>
    </row>
    <row r="66" customFormat="false" ht="12.8" hidden="false" customHeight="false" outlineLevel="0" collapsed="false">
      <c r="B66" s="111" t="n">
        <v>2001</v>
      </c>
      <c r="C66" s="117" t="n">
        <v>1994592.07047</v>
      </c>
      <c r="D66" s="117" t="n">
        <v>213002.63159</v>
      </c>
      <c r="E66" s="115" t="n">
        <v>1582734.84789566</v>
      </c>
      <c r="F66" s="117" t="n">
        <v>3419627</v>
      </c>
      <c r="G66" s="115" t="n">
        <v>225853.29969</v>
      </c>
      <c r="H66" s="117" t="n">
        <v>2933082</v>
      </c>
      <c r="I66" s="117" t="n">
        <v>3343942.45631307</v>
      </c>
      <c r="J66" s="117" t="n">
        <v>1739519.1815753</v>
      </c>
      <c r="K66" s="119" t="n">
        <v>184976.21637</v>
      </c>
      <c r="L66" s="119"/>
      <c r="M66" s="119" t="n">
        <v>1232567.64749</v>
      </c>
      <c r="N66" s="119" t="n">
        <v>1053013.16575</v>
      </c>
      <c r="O66" s="119" t="n">
        <v>0</v>
      </c>
      <c r="P66" s="119"/>
      <c r="Q66" s="119"/>
      <c r="R66" s="119"/>
    </row>
    <row r="67" customFormat="false" ht="12.8" hidden="false" customHeight="false" outlineLevel="0" collapsed="false">
      <c r="B67" s="111" t="n">
        <v>2002</v>
      </c>
      <c r="C67" s="120" t="n">
        <v>1721480.99196</v>
      </c>
      <c r="D67" s="120" t="n">
        <v>161900.70904</v>
      </c>
      <c r="E67" s="121" t="n">
        <v>1571513.88819431</v>
      </c>
      <c r="F67" s="120" t="n">
        <v>4483171</v>
      </c>
      <c r="G67" s="121" t="n">
        <v>217634.09198</v>
      </c>
      <c r="H67" s="120" t="n">
        <v>4857335</v>
      </c>
      <c r="I67" s="120" t="n">
        <v>3012321.73270982</v>
      </c>
      <c r="J67" s="120" t="n">
        <v>1808967.1664198</v>
      </c>
      <c r="K67" s="117" t="n">
        <v>210715.14495</v>
      </c>
      <c r="L67" s="117"/>
      <c r="M67" s="117" t="n">
        <v>1228490.33447</v>
      </c>
      <c r="N67" s="117" t="n">
        <v>896657.02276</v>
      </c>
      <c r="O67" s="117" t="n">
        <v>0</v>
      </c>
      <c r="P67" s="117"/>
      <c r="Q67" s="117"/>
      <c r="R67" s="117"/>
    </row>
    <row r="68" customFormat="false" ht="12.8" hidden="false" customHeight="false" outlineLevel="0" collapsed="false">
      <c r="B68" s="111" t="n">
        <v>2003</v>
      </c>
      <c r="C68" s="117" t="n">
        <v>2926862.80533</v>
      </c>
      <c r="D68" s="117" t="n">
        <v>206266.978848</v>
      </c>
      <c r="E68" s="115" t="n">
        <v>2159757.59570741</v>
      </c>
      <c r="F68" s="117" t="n">
        <v>4973177</v>
      </c>
      <c r="G68" s="115" t="n">
        <v>256304.73254</v>
      </c>
      <c r="H68" s="117" t="n">
        <v>5900237</v>
      </c>
      <c r="I68" s="117" t="n">
        <v>4436735.16197493</v>
      </c>
      <c r="J68" s="117" t="n">
        <v>1866693.826383</v>
      </c>
      <c r="K68" s="119" t="n">
        <v>256579.96757</v>
      </c>
      <c r="L68" s="119"/>
      <c r="M68" s="119" t="n">
        <v>1474636.94382</v>
      </c>
      <c r="N68" s="119" t="n">
        <v>1080109.03364</v>
      </c>
      <c r="O68" s="119" t="n">
        <v>0</v>
      </c>
      <c r="P68" s="119"/>
      <c r="Q68" s="119"/>
      <c r="R68" s="119"/>
    </row>
    <row r="69" customFormat="false" ht="12.8" hidden="false" customHeight="false" outlineLevel="0" collapsed="false">
      <c r="B69" s="111" t="n">
        <v>2004</v>
      </c>
      <c r="C69" s="120" t="n">
        <v>4445674.9968</v>
      </c>
      <c r="D69" s="120" t="n">
        <v>319188.208521</v>
      </c>
      <c r="E69" s="121" t="n">
        <v>3193816.385506</v>
      </c>
      <c r="F69" s="120" t="n">
        <v>5378515</v>
      </c>
      <c r="G69" s="121" t="n">
        <v>343399.86403</v>
      </c>
      <c r="H69" s="120" t="n">
        <v>7681862</v>
      </c>
      <c r="I69" s="120" t="n">
        <v>6613425.98806711</v>
      </c>
      <c r="J69" s="120" t="n">
        <v>2024594.8909331</v>
      </c>
      <c r="K69" s="117" t="n">
        <v>292385.97512</v>
      </c>
      <c r="L69" s="117"/>
      <c r="M69" s="117" t="n">
        <v>1469347.76251</v>
      </c>
      <c r="N69" s="117" t="n">
        <v>1558850.89528</v>
      </c>
      <c r="O69" s="117" t="n">
        <v>0</v>
      </c>
      <c r="P69" s="117"/>
      <c r="Q69" s="117"/>
      <c r="R69" s="117"/>
    </row>
    <row r="70" customFormat="false" ht="12.8" hidden="false" customHeight="false" outlineLevel="0" collapsed="false">
      <c r="B70" s="111" t="n">
        <v>2005</v>
      </c>
      <c r="C70" s="117" t="n">
        <v>5603319.4768</v>
      </c>
      <c r="D70" s="117" t="n">
        <v>414100.619296</v>
      </c>
      <c r="E70" s="115" t="n">
        <v>3799668.14863337</v>
      </c>
      <c r="F70" s="117" t="n">
        <v>6017379</v>
      </c>
      <c r="G70" s="115" t="n">
        <v>392086.011</v>
      </c>
      <c r="H70" s="117" t="n">
        <v>9434291</v>
      </c>
      <c r="I70" s="117" t="n">
        <v>8146311.50442478</v>
      </c>
      <c r="J70" s="117" t="n">
        <v>2283146.7197573</v>
      </c>
      <c r="K70" s="119" t="n">
        <v>443286.29688</v>
      </c>
      <c r="L70" s="119"/>
      <c r="M70" s="119" t="n">
        <v>1538056.66477</v>
      </c>
      <c r="N70" s="119" t="n">
        <v>1940345.98108</v>
      </c>
      <c r="O70" s="119" t="n">
        <v>0</v>
      </c>
      <c r="P70" s="119"/>
      <c r="Q70" s="119"/>
      <c r="R70" s="119"/>
    </row>
    <row r="71" customFormat="false" ht="12.8" hidden="false" customHeight="false" outlineLevel="0" collapsed="false">
      <c r="B71" s="111" t="n">
        <v>2006</v>
      </c>
      <c r="C71" s="120" t="n">
        <v>6733513.05459</v>
      </c>
      <c r="D71" s="120" t="n">
        <v>463050.868035</v>
      </c>
      <c r="E71" s="121" t="n">
        <v>4856595.57018673</v>
      </c>
      <c r="F71" s="120" t="n">
        <v>6572626</v>
      </c>
      <c r="G71" s="121" t="n">
        <v>398243.52609</v>
      </c>
      <c r="H71" s="120" t="n">
        <v>11685685</v>
      </c>
      <c r="I71" s="120" t="n">
        <v>10103645.4250591</v>
      </c>
      <c r="J71" s="120" t="n">
        <v>2437923.9389405</v>
      </c>
      <c r="K71" s="117" t="n">
        <v>596706.40429</v>
      </c>
      <c r="L71" s="117"/>
      <c r="M71" s="117" t="n">
        <v>1685933.6627</v>
      </c>
      <c r="N71" s="117" t="n">
        <v>2798293.27906</v>
      </c>
      <c r="O71" s="117" t="n">
        <v>0</v>
      </c>
      <c r="P71" s="117"/>
      <c r="Q71" s="117"/>
      <c r="R71" s="117"/>
    </row>
    <row r="72" customFormat="false" ht="12.8" hidden="false" customHeight="false" outlineLevel="0" collapsed="false">
      <c r="B72" s="111" t="n">
        <v>2007</v>
      </c>
      <c r="C72" s="117" t="n">
        <v>8488745.60076</v>
      </c>
      <c r="D72" s="117" t="n">
        <v>525160.252624</v>
      </c>
      <c r="E72" s="115" t="n">
        <v>6461394.65383149</v>
      </c>
      <c r="F72" s="117" t="n">
        <v>7465676</v>
      </c>
      <c r="G72" s="115" t="n">
        <v>447075.21997</v>
      </c>
      <c r="H72" s="117" t="n">
        <v>15064961</v>
      </c>
      <c r="I72" s="117" t="n">
        <v>13371549.19129</v>
      </c>
      <c r="J72" s="117" t="n">
        <v>2704319.9941651</v>
      </c>
      <c r="K72" s="119" t="n">
        <v>838168.47267</v>
      </c>
      <c r="L72" s="119"/>
      <c r="M72" s="119" t="n">
        <v>2059936.26201</v>
      </c>
      <c r="N72" s="119" t="n">
        <v>4169261.10058</v>
      </c>
      <c r="O72" s="119" t="n">
        <v>0</v>
      </c>
      <c r="P72" s="119"/>
      <c r="Q72" s="119"/>
      <c r="R72" s="119"/>
    </row>
    <row r="73" customFormat="false" ht="12.8" hidden="false" customHeight="false" outlineLevel="0" collapsed="false">
      <c r="B73" s="111" t="n">
        <v>2008</v>
      </c>
      <c r="C73" s="120" t="n">
        <v>10735671.1304</v>
      </c>
      <c r="D73" s="120" t="n">
        <v>710091.538779</v>
      </c>
      <c r="E73" s="121" t="n">
        <v>8271840.77363275</v>
      </c>
      <c r="F73" s="120" t="n">
        <v>9693850</v>
      </c>
      <c r="G73" s="121" t="n">
        <v>555098.17588</v>
      </c>
      <c r="H73" s="120" t="n">
        <v>19495157</v>
      </c>
      <c r="I73" s="120" t="n">
        <v>16753835.7595</v>
      </c>
      <c r="J73" s="120" t="n">
        <v>3269922.0771961</v>
      </c>
      <c r="K73" s="117" t="n">
        <v>1265908.80827</v>
      </c>
      <c r="L73" s="117"/>
      <c r="M73" s="117" t="n">
        <v>2527385.48547</v>
      </c>
      <c r="N73" s="117" t="n">
        <v>6157865.94606</v>
      </c>
      <c r="O73" s="117" t="n">
        <v>1341518.04191</v>
      </c>
      <c r="P73" s="117"/>
      <c r="Q73" s="117"/>
      <c r="R73" s="117"/>
    </row>
    <row r="74" customFormat="false" ht="12.8" hidden="false" customHeight="false" outlineLevel="0" collapsed="false">
      <c r="B74" s="111" t="n">
        <v>2009</v>
      </c>
      <c r="C74" s="117" t="n">
        <v>11102856.8612</v>
      </c>
      <c r="D74" s="117" t="n">
        <v>900098.5</v>
      </c>
      <c r="E74" s="115" t="n">
        <v>9009731.229499</v>
      </c>
      <c r="F74" s="117" t="n">
        <v>11593279</v>
      </c>
      <c r="G74" s="115" t="n">
        <v>658385</v>
      </c>
      <c r="H74" s="117" t="n">
        <v>20561471</v>
      </c>
      <c r="I74" s="117" t="n">
        <v>18241431.1264</v>
      </c>
      <c r="J74" s="117" t="n">
        <v>3806449.67</v>
      </c>
      <c r="K74" s="119" t="n">
        <v>2218502.32568</v>
      </c>
      <c r="L74" s="119"/>
      <c r="M74" s="119" t="n">
        <v>3449309.24374</v>
      </c>
      <c r="N74" s="119" t="n">
        <v>8571574.85123</v>
      </c>
      <c r="O74" s="119" t="n">
        <v>2090315.13795</v>
      </c>
      <c r="P74" s="119"/>
      <c r="Q74" s="119"/>
      <c r="R74" s="119"/>
    </row>
    <row r="75" customFormat="false" ht="12.8" hidden="false" customHeight="false" outlineLevel="0" collapsed="false">
      <c r="B75" s="111" t="n">
        <v>2010</v>
      </c>
      <c r="C75" s="120" t="n">
        <v>15263717.30188</v>
      </c>
      <c r="D75" s="120" t="n">
        <v>1463000</v>
      </c>
      <c r="E75" s="121" t="n">
        <v>11741500</v>
      </c>
      <c r="F75" s="120" t="n">
        <v>15269008</v>
      </c>
      <c r="G75" s="121" t="n">
        <v>771500</v>
      </c>
      <c r="H75" s="120" t="n">
        <v>26884733</v>
      </c>
      <c r="I75" s="120" t="n">
        <v>24500782.05837</v>
      </c>
      <c r="J75" s="120" t="n">
        <v>4960800</v>
      </c>
      <c r="K75" s="117" t="n">
        <v>3204177.57701</v>
      </c>
      <c r="L75" s="117"/>
      <c r="M75" s="117" t="n">
        <v>4575635.74562</v>
      </c>
      <c r="N75" s="117" t="n">
        <v>11981071.62296</v>
      </c>
      <c r="O75" s="117" t="n">
        <v>2146300</v>
      </c>
      <c r="P75" s="117"/>
      <c r="Q75" s="117"/>
      <c r="R75" s="117"/>
    </row>
    <row r="76" customFormat="false" ht="12.8" hidden="false" customHeight="false" outlineLevel="0" collapsed="false">
      <c r="B76" s="111" t="n">
        <v>2011</v>
      </c>
      <c r="C76" s="117" t="n">
        <v>21562243.17099</v>
      </c>
      <c r="D76" s="117" t="n">
        <v>2085600</v>
      </c>
      <c r="E76" s="115" t="n">
        <v>15229500</v>
      </c>
      <c r="F76" s="117" t="n">
        <v>18131477</v>
      </c>
      <c r="G76" s="115" t="n">
        <v>1013100</v>
      </c>
      <c r="H76" s="117" t="n">
        <v>36179425</v>
      </c>
      <c r="I76" s="117" t="n">
        <v>32436095.45798</v>
      </c>
      <c r="J76" s="117" t="n">
        <v>5715000</v>
      </c>
      <c r="K76" s="119" t="n">
        <v>4769282.46596</v>
      </c>
      <c r="L76" s="119" t="n">
        <v>729678.74661</v>
      </c>
      <c r="M76" s="119" t="n">
        <v>5370180.45524</v>
      </c>
      <c r="N76" s="119" t="n">
        <v>17562855.03792</v>
      </c>
      <c r="O76" s="119" t="n">
        <v>2247300</v>
      </c>
      <c r="P76" s="119"/>
      <c r="Q76" s="119" t="n">
        <v>716700</v>
      </c>
      <c r="R76" s="119"/>
    </row>
    <row r="77" customFormat="false" ht="12.8" hidden="false" customHeight="false" outlineLevel="0" collapsed="false">
      <c r="B77" s="111" t="n">
        <v>2012</v>
      </c>
      <c r="C77" s="120" t="n">
        <v>27594331.3664</v>
      </c>
      <c r="D77" s="120" t="n">
        <v>2672800</v>
      </c>
      <c r="E77" s="121" t="n">
        <v>19313800</v>
      </c>
      <c r="F77" s="120" t="n">
        <v>25785407</v>
      </c>
      <c r="G77" s="121" t="n">
        <v>1229100</v>
      </c>
      <c r="H77" s="120" t="n">
        <v>43931228</v>
      </c>
      <c r="I77" s="120" t="n">
        <v>41041468.20529</v>
      </c>
      <c r="J77" s="120" t="n">
        <v>8238600</v>
      </c>
      <c r="K77" s="117" t="n">
        <v>6238307.1858</v>
      </c>
      <c r="L77" s="117" t="n">
        <v>953762.92164</v>
      </c>
      <c r="M77" s="117" t="n">
        <v>6683313.77334</v>
      </c>
      <c r="N77" s="117" t="n">
        <v>26606758.85089</v>
      </c>
      <c r="O77" s="117" t="n">
        <v>3258800</v>
      </c>
      <c r="P77" s="117"/>
      <c r="Q77" s="117" t="n">
        <v>0</v>
      </c>
      <c r="R77" s="117"/>
    </row>
    <row r="78" customFormat="false" ht="12.8" hidden="false" customHeight="false" outlineLevel="0" collapsed="false">
      <c r="B78" s="111" t="n">
        <v>2013</v>
      </c>
      <c r="C78" s="117" t="n">
        <v>36576358.35</v>
      </c>
      <c r="D78" s="117" t="n">
        <v>3099000</v>
      </c>
      <c r="E78" s="115" t="n">
        <v>24906800</v>
      </c>
      <c r="F78" s="117" t="n">
        <v>31010317</v>
      </c>
      <c r="G78" s="115" t="n">
        <v>1332400</v>
      </c>
      <c r="H78" s="117" t="n">
        <v>56514839</v>
      </c>
      <c r="I78" s="117" t="n">
        <v>53287660.80492</v>
      </c>
      <c r="J78" s="117" t="n">
        <v>8682000</v>
      </c>
      <c r="K78" s="119" t="n">
        <v>7042799.31211</v>
      </c>
      <c r="L78" s="119" t="n">
        <v>1253574.1296</v>
      </c>
      <c r="M78" s="119" t="n">
        <v>8856389.21015</v>
      </c>
      <c r="N78" s="119" t="n">
        <v>36122011.13802</v>
      </c>
      <c r="O78" s="119" t="n">
        <v>5590600</v>
      </c>
      <c r="P78" s="119"/>
      <c r="Q78" s="119" t="n">
        <v>0</v>
      </c>
      <c r="R78" s="119"/>
    </row>
    <row r="79" customFormat="false" ht="12.8" hidden="false" customHeight="false" outlineLevel="0" collapsed="false">
      <c r="B79" s="111" t="n">
        <v>2014</v>
      </c>
      <c r="C79" s="120" t="n">
        <v>53294684.66403</v>
      </c>
      <c r="D79" s="120" t="n">
        <v>2940800</v>
      </c>
      <c r="E79" s="121" t="n">
        <v>32721600</v>
      </c>
      <c r="F79" s="120" t="n">
        <v>44490091</v>
      </c>
      <c r="G79" s="121" t="n">
        <v>1984900</v>
      </c>
      <c r="H79" s="120" t="n">
        <v>76739818</v>
      </c>
      <c r="I79" s="120" t="n">
        <v>72676066.20744</v>
      </c>
      <c r="J79" s="120" t="n">
        <v>12167700</v>
      </c>
      <c r="K79" s="117" t="n">
        <v>9516808.09741</v>
      </c>
      <c r="L79" s="117" t="n">
        <v>1610245.75254</v>
      </c>
      <c r="M79" s="117" t="n">
        <v>11872462.07607</v>
      </c>
      <c r="N79" s="117" t="n">
        <v>49042610.26827</v>
      </c>
      <c r="O79" s="117" t="n">
        <v>8266200</v>
      </c>
      <c r="P79" s="117"/>
      <c r="Q79" s="117" t="n">
        <v>0</v>
      </c>
      <c r="R79" s="117"/>
    </row>
    <row r="80" customFormat="false" ht="12.8" hidden="false" customHeight="false" outlineLevel="0" collapsed="false">
      <c r="B80" s="111" t="n">
        <v>2015</v>
      </c>
      <c r="C80" s="117" t="n">
        <v>75797809.1</v>
      </c>
      <c r="D80" s="117" t="n">
        <v>3969300</v>
      </c>
      <c r="E80" s="122" t="n">
        <v>43272400</v>
      </c>
      <c r="F80" s="117" t="n">
        <v>56478261</v>
      </c>
      <c r="G80" s="115" t="n">
        <v>2916400</v>
      </c>
      <c r="H80" s="117" t="n">
        <v>97479599</v>
      </c>
      <c r="I80" s="117" t="n">
        <v>95600316.12798</v>
      </c>
      <c r="J80" s="117" t="n">
        <v>14199800</v>
      </c>
      <c r="K80" s="119" t="n">
        <v>12485483.44174</v>
      </c>
      <c r="L80" s="119" t="n">
        <v>2178603.64548</v>
      </c>
      <c r="M80" s="119" t="n">
        <v>16038444.76165</v>
      </c>
      <c r="N80" s="119" t="n">
        <v>68361691.35172</v>
      </c>
      <c r="O80" s="119" t="n">
        <v>10207500</v>
      </c>
      <c r="P80" s="119"/>
      <c r="Q80" s="119" t="n">
        <v>0</v>
      </c>
      <c r="R80" s="119"/>
    </row>
    <row r="81" customFormat="false" ht="12.8" hidden="false" customHeight="false" outlineLevel="0" collapsed="false">
      <c r="B81" s="111" t="n">
        <v>2016</v>
      </c>
      <c r="C81" s="120" t="n">
        <v>86485940.4164</v>
      </c>
      <c r="D81" s="120" t="n">
        <v>4810100</v>
      </c>
      <c r="E81" s="120" t="n">
        <v>58259500</v>
      </c>
      <c r="F81" s="120" t="n">
        <v>75663968</v>
      </c>
      <c r="G81" s="121" t="n">
        <v>4187600</v>
      </c>
      <c r="H81" s="120" t="n">
        <v>131669079</v>
      </c>
      <c r="I81" s="120" t="n">
        <v>126199197.124</v>
      </c>
      <c r="J81" s="120" t="n">
        <v>19962000</v>
      </c>
      <c r="K81" s="117" t="n">
        <v>14554479.38537</v>
      </c>
      <c r="L81" s="117" t="n">
        <v>2916910.09244</v>
      </c>
      <c r="M81" s="117" t="n">
        <v>22415518.30814</v>
      </c>
      <c r="N81" s="117" t="n">
        <v>88401916.12013</v>
      </c>
      <c r="O81" s="117" t="n">
        <v>16218300</v>
      </c>
      <c r="P81" s="117"/>
      <c r="Q81" s="117" t="n">
        <v>12099400</v>
      </c>
      <c r="R81" s="117" t="n">
        <v>31300557.6342019</v>
      </c>
    </row>
    <row r="82" customFormat="false" ht="12.8" hidden="false" customHeight="false" outlineLevel="0" collapsed="false">
      <c r="B82" s="123" t="n">
        <v>2017</v>
      </c>
      <c r="C82" s="124" t="n">
        <v>109245834.21693</v>
      </c>
      <c r="D82" s="124" t="n">
        <v>7282225.6</v>
      </c>
      <c r="E82" s="124" t="n">
        <v>74727533.13788</v>
      </c>
      <c r="F82" s="124" t="n">
        <v>102845595</v>
      </c>
      <c r="G82" s="125" t="n">
        <v>5625587</v>
      </c>
      <c r="H82" s="124" t="n">
        <v>172838482</v>
      </c>
      <c r="I82" s="124" t="n">
        <v>166461992.04945</v>
      </c>
      <c r="J82" s="124" t="n">
        <v>29455686.93297</v>
      </c>
      <c r="K82" s="126" t="n">
        <v>18322852.72915</v>
      </c>
      <c r="L82" s="126" t="n">
        <v>5017571.50117</v>
      </c>
      <c r="M82" s="126" t="n">
        <v>30933083.00808</v>
      </c>
      <c r="N82" s="126" t="n">
        <v>104611186.68281</v>
      </c>
      <c r="O82" s="126" t="n">
        <v>18023556.12808</v>
      </c>
      <c r="P82" s="126" t="n">
        <v>9373728.112</v>
      </c>
      <c r="Q82" s="126" t="n">
        <v>10845000</v>
      </c>
      <c r="R82" s="126" t="n">
        <v>77978329.8140266</v>
      </c>
    </row>
    <row r="83" customFormat="false" ht="12.8" hidden="false" customHeight="false" outlineLevel="0" collapsed="false">
      <c r="B83" s="111" t="n">
        <v>2018</v>
      </c>
      <c r="C83" s="127"/>
      <c r="D83" s="127" t="n">
        <v>11016890.5</v>
      </c>
      <c r="E83" s="127" t="n">
        <v>106984441.63282</v>
      </c>
      <c r="F83" s="127" t="n">
        <v>116408746.14157</v>
      </c>
      <c r="G83" s="127" t="n">
        <v>6845924</v>
      </c>
      <c r="H83" s="127" t="n">
        <v>232591321.05233</v>
      </c>
      <c r="I83" s="127" t="n">
        <v>260430300</v>
      </c>
      <c r="J83" s="127" t="n">
        <v>30341077.9158</v>
      </c>
      <c r="K83" s="117" t="n">
        <v>21525462.73405</v>
      </c>
      <c r="L83" s="117" t="n">
        <v>6263843.69233</v>
      </c>
      <c r="M83" s="117" t="n">
        <v>39299818.62715</v>
      </c>
      <c r="N83" s="117" t="n">
        <v>101267287.8766</v>
      </c>
      <c r="O83" s="117" t="n">
        <v>22662949.94606</v>
      </c>
      <c r="P83" s="117" t="n">
        <v>38198551.272</v>
      </c>
      <c r="Q83" s="117" t="n">
        <v>19529500</v>
      </c>
      <c r="R83" s="117" t="n">
        <v>168141700</v>
      </c>
    </row>
    <row r="84" customFormat="false" ht="12.8" hidden="false" customHeight="false" outlineLevel="0" collapsed="false">
      <c r="B84" s="111" t="n">
        <v>1993</v>
      </c>
      <c r="C84" s="128" t="n">
        <v>0.00360798997870177</v>
      </c>
      <c r="D84" s="128"/>
      <c r="E84" s="128"/>
      <c r="F84" s="128"/>
      <c r="G84" s="128"/>
      <c r="H84" s="128"/>
      <c r="I84" s="128" t="n">
        <v>0.0127518067972787</v>
      </c>
      <c r="J84" s="128" t="n">
        <v>0</v>
      </c>
      <c r="K84" s="129" t="n">
        <v>0.00148990999175634</v>
      </c>
      <c r="L84" s="129"/>
      <c r="M84" s="129" t="n">
        <v>0.00438149484248217</v>
      </c>
      <c r="N84" s="129" t="n">
        <v>0.000907133691920851</v>
      </c>
      <c r="O84" s="129"/>
      <c r="P84" s="129"/>
      <c r="Q84" s="129"/>
      <c r="R84" s="129"/>
    </row>
    <row r="85" customFormat="false" ht="12.8" hidden="false" customHeight="false" outlineLevel="0" collapsed="false">
      <c r="B85" s="111" t="n">
        <v>1994</v>
      </c>
      <c r="C85" s="130" t="n">
        <v>0.00452401493112597</v>
      </c>
      <c r="D85" s="130"/>
      <c r="E85" s="130"/>
      <c r="F85" s="130"/>
      <c r="G85" s="130"/>
      <c r="H85" s="130"/>
      <c r="I85" s="130" t="n">
        <v>0.0125330563795884</v>
      </c>
      <c r="J85" s="130" t="n">
        <v>0</v>
      </c>
      <c r="K85" s="128" t="n">
        <v>0.00114109371918643</v>
      </c>
      <c r="L85" s="128"/>
      <c r="M85" s="128" t="n">
        <v>0.00500171357630564</v>
      </c>
      <c r="N85" s="128" t="n">
        <v>0.00177359529305488</v>
      </c>
      <c r="O85" s="128"/>
      <c r="P85" s="128"/>
      <c r="Q85" s="128"/>
      <c r="R85" s="128"/>
    </row>
    <row r="86" customFormat="false" ht="12.8" hidden="false" customHeight="false" outlineLevel="0" collapsed="false">
      <c r="B86" s="111" t="n">
        <v>1995</v>
      </c>
      <c r="C86" s="128" t="n">
        <v>0.00481810842810914</v>
      </c>
      <c r="D86" s="128"/>
      <c r="E86" s="128"/>
      <c r="F86" s="128"/>
      <c r="G86" s="128"/>
      <c r="H86" s="128"/>
      <c r="I86" s="128" t="n">
        <v>0.011591546064283</v>
      </c>
      <c r="J86" s="128" t="n">
        <v>0</v>
      </c>
      <c r="K86" s="129" t="n">
        <v>0.00115074130920541</v>
      </c>
      <c r="L86" s="129"/>
      <c r="M86" s="129" t="n">
        <v>0.00460379512456971</v>
      </c>
      <c r="N86" s="129" t="n">
        <v>0.00203456278278236</v>
      </c>
      <c r="O86" s="129"/>
      <c r="P86" s="129"/>
      <c r="Q86" s="129"/>
      <c r="R86" s="129"/>
    </row>
    <row r="87" customFormat="false" ht="12.8" hidden="false" customHeight="false" outlineLevel="0" collapsed="false">
      <c r="B87" s="111" t="n">
        <v>1996</v>
      </c>
      <c r="C87" s="130" t="n">
        <v>0.00535119124011765</v>
      </c>
      <c r="D87" s="130"/>
      <c r="E87" s="130" t="n">
        <v>0.00699555519367766</v>
      </c>
      <c r="F87" s="130" t="n">
        <v>0.00859191284535789</v>
      </c>
      <c r="G87" s="130" t="n">
        <v>0.000633122003803018</v>
      </c>
      <c r="H87" s="130"/>
      <c r="I87" s="130" t="n">
        <v>0.0118734138888743</v>
      </c>
      <c r="J87" s="130" t="n">
        <v>0.00189952184472796</v>
      </c>
      <c r="K87" s="128" t="n">
        <v>0.00121581480233915</v>
      </c>
      <c r="L87" s="128"/>
      <c r="M87" s="128" t="n">
        <v>0.00371605977783452</v>
      </c>
      <c r="N87" s="128" t="n">
        <v>0.00374469920475403</v>
      </c>
      <c r="O87" s="128"/>
      <c r="P87" s="128"/>
      <c r="Q87" s="128"/>
      <c r="R87" s="128"/>
    </row>
    <row r="88" customFormat="false" ht="12.8" hidden="false" customHeight="false" outlineLevel="0" collapsed="false">
      <c r="B88" s="111" t="n">
        <v>1997</v>
      </c>
      <c r="C88" s="128" t="n">
        <v>0.00569959755309632</v>
      </c>
      <c r="D88" s="128"/>
      <c r="E88" s="128" t="n">
        <v>0.00697789668568757</v>
      </c>
      <c r="F88" s="128" t="n">
        <v>0.0133764802888043</v>
      </c>
      <c r="G88" s="128" t="n">
        <v>0.000661837543623088</v>
      </c>
      <c r="H88" s="128"/>
      <c r="I88" s="128" t="n">
        <v>0.0122864231415156</v>
      </c>
      <c r="J88" s="128" t="n">
        <v>0.00678417881034325</v>
      </c>
      <c r="K88" s="129" t="n">
        <v>0.000840346028141977</v>
      </c>
      <c r="L88" s="129"/>
      <c r="M88" s="129" t="n">
        <v>0.00376518359499552</v>
      </c>
      <c r="N88" s="129" t="n">
        <v>0.00345227651983493</v>
      </c>
      <c r="O88" s="129"/>
      <c r="P88" s="129"/>
      <c r="Q88" s="129"/>
      <c r="R88" s="129"/>
    </row>
    <row r="89" customFormat="false" ht="12.8" hidden="false" customHeight="false" outlineLevel="0" collapsed="false">
      <c r="B89" s="111" t="n">
        <v>1998</v>
      </c>
      <c r="C89" s="130" t="n">
        <v>0.00636315131456079</v>
      </c>
      <c r="D89" s="130" t="n">
        <v>0.000145543197528915</v>
      </c>
      <c r="E89" s="130" t="n">
        <v>0.00701695590496987</v>
      </c>
      <c r="F89" s="130" t="n">
        <v>0.0123514108518862</v>
      </c>
      <c r="G89" s="130" t="n">
        <v>0.000661539006122823</v>
      </c>
      <c r="H89" s="130"/>
      <c r="I89" s="130" t="n">
        <v>0.0127033327129764</v>
      </c>
      <c r="J89" s="130" t="n">
        <v>0.00620644167097362</v>
      </c>
      <c r="K89" s="128" t="n">
        <v>0.000774999732363437</v>
      </c>
      <c r="L89" s="128"/>
      <c r="M89" s="128" t="n">
        <v>0.0044281736419033</v>
      </c>
      <c r="N89" s="128" t="n">
        <v>0.00375256113602839</v>
      </c>
      <c r="O89" s="128"/>
      <c r="P89" s="128"/>
      <c r="Q89" s="128"/>
      <c r="R89" s="128"/>
    </row>
    <row r="90" customFormat="false" ht="12.8" hidden="false" customHeight="false" outlineLevel="0" collapsed="false">
      <c r="B90" s="111" t="n">
        <v>1999</v>
      </c>
      <c r="C90" s="128" t="n">
        <v>0.00652843236193813</v>
      </c>
      <c r="D90" s="128" t="n">
        <v>0.000682065594832189</v>
      </c>
      <c r="E90" s="128" t="n">
        <v>0.00661730302583426</v>
      </c>
      <c r="F90" s="128" t="n">
        <v>0.0126546160153983</v>
      </c>
      <c r="G90" s="128" t="n">
        <v>0.000694807769874193</v>
      </c>
      <c r="H90" s="128"/>
      <c r="I90" s="128" t="n">
        <v>0.0130590610333592</v>
      </c>
      <c r="J90" s="128" t="n">
        <v>0.00659006201248528</v>
      </c>
      <c r="K90" s="129" t="n">
        <v>0.000844821419816424</v>
      </c>
      <c r="L90" s="129"/>
      <c r="M90" s="129" t="n">
        <v>0.00496732786232554</v>
      </c>
      <c r="N90" s="129" t="n">
        <v>0.00371425044292621</v>
      </c>
      <c r="O90" s="129"/>
      <c r="P90" s="129"/>
      <c r="Q90" s="129"/>
      <c r="R90" s="129"/>
    </row>
    <row r="91" customFormat="false" ht="12.8" hidden="false" customHeight="false" outlineLevel="0" collapsed="false">
      <c r="B91" s="111" t="n">
        <v>2000</v>
      </c>
      <c r="C91" s="130" t="n">
        <v>0.00737482979989829</v>
      </c>
      <c r="D91" s="130" t="n">
        <v>0.000792131724972759</v>
      </c>
      <c r="E91" s="130" t="n">
        <v>0.00689589045722683</v>
      </c>
      <c r="F91" s="130" t="n">
        <v>0.0122384068851027</v>
      </c>
      <c r="G91" s="130" t="n">
        <v>0.00171445582114806</v>
      </c>
      <c r="H91" s="130"/>
      <c r="I91" s="130" t="n">
        <v>0.0132482904466693</v>
      </c>
      <c r="J91" s="130" t="n">
        <v>0.00625201275153695</v>
      </c>
      <c r="K91" s="128" t="n">
        <v>0.000757917523110217</v>
      </c>
      <c r="L91" s="128"/>
      <c r="M91" s="128" t="n">
        <v>0.00457708734050099</v>
      </c>
      <c r="N91" s="128" t="n">
        <v>0.00384670608858436</v>
      </c>
      <c r="O91" s="128"/>
      <c r="P91" s="128"/>
      <c r="Q91" s="128"/>
      <c r="R91" s="128"/>
    </row>
    <row r="92" customFormat="false" ht="12.8" hidden="false" customHeight="false" outlineLevel="0" collapsed="false">
      <c r="B92" s="111" t="n">
        <v>2001</v>
      </c>
      <c r="C92" s="128" t="n">
        <v>0.00742320990503864</v>
      </c>
      <c r="D92" s="128" t="n">
        <v>0.000792725123110313</v>
      </c>
      <c r="E92" s="128" t="n">
        <v>0.00589041397180548</v>
      </c>
      <c r="F92" s="128" t="n">
        <v>0.012726717103591</v>
      </c>
      <c r="G92" s="128" t="n">
        <v>0.000840551046084029</v>
      </c>
      <c r="H92" s="128" t="n">
        <v>0.0109159580432705</v>
      </c>
      <c r="I92" s="128" t="n">
        <v>0.0124450443431941</v>
      </c>
      <c r="J92" s="128" t="n">
        <v>0.006473913242637</v>
      </c>
      <c r="K92" s="129" t="n">
        <v>0.000688420104483218</v>
      </c>
      <c r="L92" s="129"/>
      <c r="M92" s="129" t="n">
        <v>0.00458720783308938</v>
      </c>
      <c r="N92" s="129" t="n">
        <v>0.00391896562603379</v>
      </c>
      <c r="O92" s="129"/>
      <c r="P92" s="129"/>
      <c r="Q92" s="129"/>
      <c r="R92" s="129"/>
    </row>
    <row r="93" customFormat="false" ht="12.8" hidden="false" customHeight="false" outlineLevel="0" collapsed="false">
      <c r="B93" s="111" t="n">
        <v>2002</v>
      </c>
      <c r="C93" s="130" t="n">
        <v>0.00550732676330524</v>
      </c>
      <c r="D93" s="130" t="n">
        <v>0.000517949435432862</v>
      </c>
      <c r="E93" s="130" t="n">
        <v>0.005027555073672</v>
      </c>
      <c r="F93" s="130" t="n">
        <v>0.014342468925354</v>
      </c>
      <c r="G93" s="130" t="n">
        <v>0.000696250533678235</v>
      </c>
      <c r="H93" s="130" t="n">
        <v>0.0155394867377431</v>
      </c>
      <c r="I93" s="130" t="n">
        <v>0.00963695804700716</v>
      </c>
      <c r="J93" s="130" t="n">
        <v>0.00578721074243246</v>
      </c>
      <c r="K93" s="128" t="n">
        <v>0.000674115579920293</v>
      </c>
      <c r="L93" s="128"/>
      <c r="M93" s="128" t="n">
        <v>0.00393016113979006</v>
      </c>
      <c r="N93" s="128" t="n">
        <v>0.00286856679917758</v>
      </c>
      <c r="O93" s="128"/>
      <c r="P93" s="128"/>
      <c r="Q93" s="128"/>
      <c r="R93" s="128"/>
    </row>
    <row r="94" customFormat="false" ht="12.8" hidden="false" customHeight="false" outlineLevel="0" collapsed="false">
      <c r="B94" s="111" t="n">
        <v>2003</v>
      </c>
      <c r="C94" s="128" t="n">
        <v>0.00778608650355386</v>
      </c>
      <c r="D94" s="128" t="n">
        <v>0.000548714663773305</v>
      </c>
      <c r="E94" s="128" t="n">
        <v>0.00574542115068131</v>
      </c>
      <c r="F94" s="128" t="n">
        <v>0.0132297237331965</v>
      </c>
      <c r="G94" s="128" t="n">
        <v>0.000681825883738911</v>
      </c>
      <c r="H94" s="128" t="n">
        <v>0.0156959033371192</v>
      </c>
      <c r="I94" s="128" t="n">
        <v>0.0118026727120887</v>
      </c>
      <c r="J94" s="128" t="n">
        <v>0.00496580829870134</v>
      </c>
      <c r="K94" s="129" t="n">
        <v>0.000682558068297916</v>
      </c>
      <c r="L94" s="129"/>
      <c r="M94" s="129" t="n">
        <v>0.00392285240873266</v>
      </c>
      <c r="N94" s="129" t="n">
        <v>0.00287332305220327</v>
      </c>
      <c r="O94" s="129"/>
      <c r="P94" s="129"/>
      <c r="Q94" s="129"/>
      <c r="R94" s="129"/>
    </row>
    <row r="95" customFormat="false" ht="12.8" hidden="false" customHeight="false" outlineLevel="0" collapsed="false">
      <c r="B95" s="111" t="n">
        <v>2004</v>
      </c>
      <c r="C95" s="130" t="n">
        <v>0.0091641635742257</v>
      </c>
      <c r="D95" s="130" t="n">
        <v>0.000657963741379203</v>
      </c>
      <c r="E95" s="130" t="n">
        <v>0.00658362471478164</v>
      </c>
      <c r="F95" s="130" t="n">
        <v>0.0110870883008554</v>
      </c>
      <c r="G95" s="130" t="n">
        <v>0.000707872826421854</v>
      </c>
      <c r="H95" s="130" t="n">
        <v>0.015835129642473</v>
      </c>
      <c r="I95" s="130" t="n">
        <v>0.0136326919048979</v>
      </c>
      <c r="J95" s="130" t="n">
        <v>0.00417343120345224</v>
      </c>
      <c r="K95" s="128" t="n">
        <v>0.000602714526981359</v>
      </c>
      <c r="L95" s="128"/>
      <c r="M95" s="128" t="n">
        <v>0.00302886361525675</v>
      </c>
      <c r="N95" s="128" t="n">
        <v>0.00321336233585605</v>
      </c>
      <c r="O95" s="128"/>
      <c r="P95" s="128"/>
      <c r="Q95" s="128"/>
      <c r="R95" s="128"/>
    </row>
    <row r="96" customFormat="false" ht="12.8" hidden="false" customHeight="false" outlineLevel="0" collapsed="false">
      <c r="B96" s="111" t="n">
        <v>2005</v>
      </c>
      <c r="C96" s="128" t="n">
        <v>0.00961880222981258</v>
      </c>
      <c r="D96" s="128" t="n">
        <v>0.000710855766254805</v>
      </c>
      <c r="E96" s="128" t="n">
        <v>0.00652260800262184</v>
      </c>
      <c r="F96" s="128" t="n">
        <v>0.0103295874494527</v>
      </c>
      <c r="G96" s="128" t="n">
        <v>0.000673064923836705</v>
      </c>
      <c r="H96" s="128" t="n">
        <v>0.0161951464097716</v>
      </c>
      <c r="I96" s="128" t="n">
        <v>0.0139841677041514</v>
      </c>
      <c r="J96" s="128" t="n">
        <v>0.00391930834033625</v>
      </c>
      <c r="K96" s="129" t="n">
        <v>0.000760956650522766</v>
      </c>
      <c r="L96" s="129"/>
      <c r="M96" s="129" t="n">
        <v>0.00264026760171751</v>
      </c>
      <c r="N96" s="129" t="n">
        <v>0.00333084778169367</v>
      </c>
      <c r="O96" s="129"/>
      <c r="P96" s="129"/>
      <c r="Q96" s="129"/>
      <c r="R96" s="129"/>
    </row>
    <row r="97" customFormat="false" ht="12.8" hidden="false" customHeight="false" outlineLevel="0" collapsed="false">
      <c r="B97" s="111" t="n">
        <v>2006</v>
      </c>
      <c r="C97" s="130" t="n">
        <v>0.00940560535877528</v>
      </c>
      <c r="D97" s="130" t="n">
        <v>0.000646805566494996</v>
      </c>
      <c r="E97" s="130" t="n">
        <v>0.00678386170042615</v>
      </c>
      <c r="F97" s="130" t="n">
        <v>0.00918087272210537</v>
      </c>
      <c r="G97" s="130" t="n">
        <v>0.000556280415991225</v>
      </c>
      <c r="H97" s="130" t="n">
        <v>0.0163229714661409</v>
      </c>
      <c r="I97" s="130" t="n">
        <v>0.0141131235333868</v>
      </c>
      <c r="J97" s="130" t="n">
        <v>0.00340537699689386</v>
      </c>
      <c r="K97" s="128" t="n">
        <v>0.000833500270706357</v>
      </c>
      <c r="L97" s="128"/>
      <c r="M97" s="128" t="n">
        <v>0.00235497081001743</v>
      </c>
      <c r="N97" s="128" t="n">
        <v>0.0039087534319118</v>
      </c>
      <c r="O97" s="128"/>
      <c r="P97" s="128"/>
      <c r="Q97" s="128"/>
      <c r="R97" s="128"/>
    </row>
    <row r="98" customFormat="false" ht="12.8" hidden="false" customHeight="false" outlineLevel="0" collapsed="false">
      <c r="B98" s="111" t="n">
        <v>2007</v>
      </c>
      <c r="C98" s="128" t="n">
        <v>0.00946369367588668</v>
      </c>
      <c r="D98" s="128" t="n">
        <v>0.000585475875391982</v>
      </c>
      <c r="E98" s="128" t="n">
        <v>0.00720349773674433</v>
      </c>
      <c r="F98" s="128" t="n">
        <v>0.00832312264618854</v>
      </c>
      <c r="G98" s="128" t="n">
        <v>0.000498422632844237</v>
      </c>
      <c r="H98" s="128" t="n">
        <v>0.0167951995322389</v>
      </c>
      <c r="I98" s="128" t="n">
        <v>0.0149072962567154</v>
      </c>
      <c r="J98" s="128" t="n">
        <v>0.00301491612895818</v>
      </c>
      <c r="K98" s="129" t="n">
        <v>0.000934433666315139</v>
      </c>
      <c r="L98" s="129"/>
      <c r="M98" s="129" t="n">
        <v>0.00229652373770847</v>
      </c>
      <c r="N98" s="129" t="n">
        <v>0.00464810842100707</v>
      </c>
      <c r="O98" s="129"/>
      <c r="P98" s="129"/>
      <c r="Q98" s="129"/>
      <c r="R98" s="129"/>
    </row>
    <row r="99" customFormat="false" ht="12.8" hidden="false" customHeight="false" outlineLevel="0" collapsed="false">
      <c r="B99" s="111" t="n">
        <v>2008</v>
      </c>
      <c r="C99" s="130" t="n">
        <v>0.00933824001867382</v>
      </c>
      <c r="D99" s="130" t="n">
        <v>0.000617660986798567</v>
      </c>
      <c r="E99" s="130" t="n">
        <v>0.00719511929922144</v>
      </c>
      <c r="F99" s="130" t="n">
        <v>0.00843202971714432</v>
      </c>
      <c r="G99" s="130" t="n">
        <v>0.00048284265951637</v>
      </c>
      <c r="H99" s="130" t="n">
        <v>0.0169575290688833</v>
      </c>
      <c r="I99" s="130" t="n">
        <v>0.0145730376476074</v>
      </c>
      <c r="J99" s="130" t="n">
        <v>0.00284428582324504</v>
      </c>
      <c r="K99" s="128" t="n">
        <v>0.00110112913760037</v>
      </c>
      <c r="L99" s="128"/>
      <c r="M99" s="128" t="n">
        <v>0.00219840306175176</v>
      </c>
      <c r="N99" s="128" t="n">
        <v>0.00535631443145592</v>
      </c>
      <c r="O99" s="128" t="n">
        <v>0.00116689653702816</v>
      </c>
      <c r="P99" s="128"/>
      <c r="Q99" s="128"/>
      <c r="R99" s="128"/>
    </row>
    <row r="100" customFormat="false" ht="12.8" hidden="false" customHeight="false" outlineLevel="0" collapsed="false">
      <c r="B100" s="111" t="n">
        <v>2009</v>
      </c>
      <c r="C100" s="128" t="n">
        <v>0.0088970241644898</v>
      </c>
      <c r="D100" s="128" t="n">
        <v>0.000721273651010169</v>
      </c>
      <c r="E100" s="128" t="n">
        <v>0.00721974510403148</v>
      </c>
      <c r="F100" s="128" t="n">
        <v>0.00929001289471043</v>
      </c>
      <c r="G100" s="128" t="n">
        <v>0.000527581984327637</v>
      </c>
      <c r="H100" s="128" t="n">
        <v>0.0164764714731884</v>
      </c>
      <c r="I100" s="128" t="n">
        <v>0.0146173597980544</v>
      </c>
      <c r="J100" s="128" t="n">
        <v>0.00305021267213239</v>
      </c>
      <c r="K100" s="129" t="n">
        <v>0.00177774684905904</v>
      </c>
      <c r="L100" s="129"/>
      <c r="M100" s="129" t="n">
        <v>0.00276402623901215</v>
      </c>
      <c r="N100" s="129" t="n">
        <v>0.00686863836330536</v>
      </c>
      <c r="O100" s="129" t="n">
        <v>0.00167502693461996</v>
      </c>
      <c r="P100" s="129"/>
      <c r="Q100" s="129"/>
      <c r="R100" s="129"/>
    </row>
    <row r="101" customFormat="false" ht="12.8" hidden="false" customHeight="false" outlineLevel="0" collapsed="false">
      <c r="B101" s="111" t="n">
        <v>2010</v>
      </c>
      <c r="C101" s="130" t="n">
        <v>0.00918548780578398</v>
      </c>
      <c r="D101" s="130" t="n">
        <v>0.000880412575395823</v>
      </c>
      <c r="E101" s="130" t="n">
        <v>0.00706586756938487</v>
      </c>
      <c r="F101" s="130" t="n">
        <v>0.00918867167260385</v>
      </c>
      <c r="G101" s="130" t="n">
        <v>0.000464277718330744</v>
      </c>
      <c r="H101" s="130" t="n">
        <v>0.0161788496372926</v>
      </c>
      <c r="I101" s="130" t="n">
        <v>0.0147442218942046</v>
      </c>
      <c r="J101" s="130" t="n">
        <v>0.0029853388270838</v>
      </c>
      <c r="K101" s="128" t="n">
        <v>0.00192822845700678</v>
      </c>
      <c r="L101" s="128"/>
      <c r="M101" s="128" t="n">
        <v>0.00275355246129494</v>
      </c>
      <c r="N101" s="128" t="n">
        <v>0.00721003836197678</v>
      </c>
      <c r="O101" s="128" t="n">
        <v>0.00129161278918117</v>
      </c>
      <c r="P101" s="128"/>
      <c r="Q101" s="128"/>
      <c r="R101" s="128"/>
    </row>
    <row r="102" customFormat="false" ht="12.8" hidden="false" customHeight="false" outlineLevel="0" collapsed="false">
      <c r="B102" s="111" t="n">
        <v>2011</v>
      </c>
      <c r="C102" s="128" t="n">
        <v>0.00989536698334916</v>
      </c>
      <c r="D102" s="128" t="n">
        <v>0.000957125713536113</v>
      </c>
      <c r="E102" s="128" t="n">
        <v>0.00698913792400184</v>
      </c>
      <c r="F102" s="128" t="n">
        <v>0.00832091621647902</v>
      </c>
      <c r="G102" s="128" t="n">
        <v>0.000464932901986689</v>
      </c>
      <c r="H102" s="128" t="n">
        <v>0.0166034992177078</v>
      </c>
      <c r="I102" s="128" t="n">
        <v>0.0148856065446608</v>
      </c>
      <c r="J102" s="128" t="n">
        <v>0.00262273372308155</v>
      </c>
      <c r="K102" s="129" t="n">
        <v>0.00218872405220907</v>
      </c>
      <c r="L102" s="129" t="n">
        <v>0.000334864926640407</v>
      </c>
      <c r="M102" s="129" t="n">
        <v>0.00246448878022597</v>
      </c>
      <c r="N102" s="129" t="n">
        <v>0.00805996363631593</v>
      </c>
      <c r="O102" s="129" t="n">
        <v>0.00103133324512357</v>
      </c>
      <c r="P102" s="129"/>
      <c r="Q102" s="129" t="n">
        <v>0.000328908706794847</v>
      </c>
      <c r="R102" s="129"/>
    </row>
    <row r="103" customFormat="false" ht="12.8" hidden="false" customHeight="false" outlineLevel="0" collapsed="false">
      <c r="B103" s="111" t="n">
        <v>2012</v>
      </c>
      <c r="C103" s="130" t="n">
        <v>0.0104606643560655</v>
      </c>
      <c r="D103" s="130" t="n">
        <v>0.00101322490187011</v>
      </c>
      <c r="E103" s="130" t="n">
        <v>0.00732161894258414</v>
      </c>
      <c r="F103" s="130" t="n">
        <v>0.00977492385410648</v>
      </c>
      <c r="G103" s="130" t="n">
        <v>0.000465936368934656</v>
      </c>
      <c r="H103" s="130" t="n">
        <v>0.0166537766309987</v>
      </c>
      <c r="I103" s="130" t="n">
        <v>0.0155583049965991</v>
      </c>
      <c r="J103" s="130" t="n">
        <v>0.00312314975925886</v>
      </c>
      <c r="K103" s="128" t="n">
        <v>0.00236486388288229</v>
      </c>
      <c r="L103" s="128" t="n">
        <v>0.000361559541561672</v>
      </c>
      <c r="M103" s="128" t="n">
        <v>0.00253356028964366</v>
      </c>
      <c r="N103" s="128" t="n">
        <v>0.0100862880222144</v>
      </c>
      <c r="O103" s="128" t="n">
        <v>0.00123537014000835</v>
      </c>
      <c r="P103" s="128"/>
      <c r="Q103" s="128" t="n">
        <v>0</v>
      </c>
      <c r="R103" s="128"/>
    </row>
    <row r="104" customFormat="false" ht="12.8" hidden="false" customHeight="false" outlineLevel="0" collapsed="false">
      <c r="B104" s="111" t="n">
        <v>2013</v>
      </c>
      <c r="C104" s="128" t="n">
        <v>0.0109238316835513</v>
      </c>
      <c r="D104" s="128" t="n">
        <v>0.000925541959737644</v>
      </c>
      <c r="E104" s="128" t="n">
        <v>0.0074386216465936</v>
      </c>
      <c r="F104" s="128" t="n">
        <v>0.00926148743732353</v>
      </c>
      <c r="G104" s="128" t="n">
        <v>0.000397932270782329</v>
      </c>
      <c r="H104" s="128" t="n">
        <v>0.0168786236987149</v>
      </c>
      <c r="I104" s="128" t="n">
        <v>0.0159148002617685</v>
      </c>
      <c r="J104" s="128" t="n">
        <v>0.00259295104693199</v>
      </c>
      <c r="K104" s="129" t="n">
        <v>0.00210339021534986</v>
      </c>
      <c r="L104" s="129" t="n">
        <v>0.000374390273180508</v>
      </c>
      <c r="M104" s="129" t="n">
        <v>0.0026450338256733</v>
      </c>
      <c r="N104" s="129" t="n">
        <v>0.0107881371340265</v>
      </c>
      <c r="O104" s="129" t="n">
        <v>0.00166967888999977</v>
      </c>
      <c r="P104" s="129"/>
      <c r="Q104" s="129" t="n">
        <v>0</v>
      </c>
      <c r="R104" s="129"/>
    </row>
    <row r="105" customFormat="false" ht="12.8" hidden="false" customHeight="false" outlineLevel="0" collapsed="false">
      <c r="B105" s="111" t="n">
        <v>2014</v>
      </c>
      <c r="C105" s="130" t="n">
        <v>0.0116387156111073</v>
      </c>
      <c r="D105" s="130" t="n">
        <v>0.000642224174604135</v>
      </c>
      <c r="E105" s="130" t="n">
        <v>0.00714587954016821</v>
      </c>
      <c r="F105" s="130" t="n">
        <v>0.00971593170924165</v>
      </c>
      <c r="G105" s="130" t="n">
        <v>0.000433470744073636</v>
      </c>
      <c r="H105" s="130" t="n">
        <v>0.0167587616547611</v>
      </c>
      <c r="I105" s="130" t="n">
        <v>0.015871302582137</v>
      </c>
      <c r="J105" s="130" t="n">
        <v>0.00265723309620876</v>
      </c>
      <c r="K105" s="128" t="n">
        <v>0.00207832026157001</v>
      </c>
      <c r="L105" s="128" t="n">
        <v>0.000351652186253678</v>
      </c>
      <c r="M105" s="128" t="n">
        <v>0.00259275780648903</v>
      </c>
      <c r="N105" s="128" t="n">
        <v>0.0107101298626129</v>
      </c>
      <c r="O105" s="128" t="n">
        <v>0.00180520724704594</v>
      </c>
      <c r="P105" s="128"/>
      <c r="Q105" s="128" t="n">
        <v>0</v>
      </c>
      <c r="R105" s="128"/>
    </row>
    <row r="106" customFormat="false" ht="12.8" hidden="false" customHeight="false" outlineLevel="0" collapsed="false">
      <c r="B106" s="111" t="n">
        <v>2015</v>
      </c>
      <c r="C106" s="128" t="n">
        <v>0.0127294769340055</v>
      </c>
      <c r="D106" s="128" t="n">
        <v>0.000666603868820108</v>
      </c>
      <c r="E106" s="128" t="n">
        <v>0.00726716278767824</v>
      </c>
      <c r="F106" s="128" t="n">
        <v>0.00948495384244874</v>
      </c>
      <c r="G106" s="128" t="n">
        <v>0.000489779941810133</v>
      </c>
      <c r="H106" s="128" t="n">
        <v>0.0163707146913644</v>
      </c>
      <c r="I106" s="128" t="n">
        <v>0.0160551081025211</v>
      </c>
      <c r="J106" s="128" t="n">
        <v>0.00238471307698379</v>
      </c>
      <c r="K106" s="129" t="n">
        <v>0.00209681091536374</v>
      </c>
      <c r="L106" s="129" t="n">
        <v>0.000365874491397112</v>
      </c>
      <c r="M106" s="129" t="n">
        <v>0.00269349490539226</v>
      </c>
      <c r="N106" s="129" t="n">
        <v>0.0114806560184775</v>
      </c>
      <c r="O106" s="129" t="n">
        <v>0.00171424659032607</v>
      </c>
      <c r="P106" s="129"/>
      <c r="Q106" s="129" t="n">
        <v>0</v>
      </c>
      <c r="R106" s="129" t="n">
        <v>0</v>
      </c>
    </row>
    <row r="107" customFormat="false" ht="12.8" hidden="false" customHeight="false" outlineLevel="0" collapsed="false">
      <c r="B107" s="111" t="n">
        <v>2016</v>
      </c>
      <c r="C107" s="130" t="n">
        <v>0.0105109702628087</v>
      </c>
      <c r="D107" s="130" t="n">
        <v>0.000584590024895527</v>
      </c>
      <c r="E107" s="130" t="n">
        <v>0.00708050197613375</v>
      </c>
      <c r="F107" s="130" t="n">
        <v>0.00919573417118446</v>
      </c>
      <c r="G107" s="130" t="n">
        <v>0.00050893519641016</v>
      </c>
      <c r="H107" s="130" t="n">
        <v>0.0160022515479057</v>
      </c>
      <c r="I107" s="130" t="n">
        <v>0.0153374756841884</v>
      </c>
      <c r="J107" s="130" t="n">
        <v>0.00242605893369462</v>
      </c>
      <c r="K107" s="128" t="n">
        <v>0.00176886207484977</v>
      </c>
      <c r="L107" s="128" t="n">
        <v>0.000354503345784394</v>
      </c>
      <c r="M107" s="128" t="n">
        <v>0.00272424448676778</v>
      </c>
      <c r="N107" s="128" t="n">
        <v>0.0107438261877048</v>
      </c>
      <c r="O107" s="128" t="n">
        <v>0.00197107261819154</v>
      </c>
      <c r="P107" s="128"/>
      <c r="Q107" s="128" t="n">
        <v>0.0014704867980335</v>
      </c>
      <c r="R107" s="128" t="n">
        <v>0.00380407762138458</v>
      </c>
    </row>
    <row r="108" customFormat="false" ht="12.8" hidden="false" customHeight="false" outlineLevel="0" collapsed="false">
      <c r="B108" s="111" t="n">
        <v>2017</v>
      </c>
      <c r="C108" s="128" t="n">
        <v>0.0102628562112773</v>
      </c>
      <c r="D108" s="128" t="n">
        <v>0.000684112440227956</v>
      </c>
      <c r="E108" s="128" t="n">
        <v>0.00702011141307824</v>
      </c>
      <c r="F108" s="128" t="n">
        <v>0.00966160001444418</v>
      </c>
      <c r="G108" s="128" t="n">
        <v>0.000528483222256211</v>
      </c>
      <c r="H108" s="128" t="n">
        <v>0.0162369256572215</v>
      </c>
      <c r="I108" s="128" t="n">
        <v>0.0156379005322433</v>
      </c>
      <c r="J108" s="128" t="n">
        <v>0.00276714880493469</v>
      </c>
      <c r="K108" s="129" t="n">
        <v>0.00172129952860513</v>
      </c>
      <c r="L108" s="129" t="n">
        <v>0.000471364562460638</v>
      </c>
      <c r="M108" s="129" t="n">
        <v>0.00290593948372479</v>
      </c>
      <c r="N108" s="129" t="n">
        <v>0.00982746458674933</v>
      </c>
      <c r="O108" s="129" t="n">
        <v>0.00169318277702992</v>
      </c>
      <c r="P108" s="129" t="n">
        <v>0.000880593978403211</v>
      </c>
      <c r="Q108" s="129" t="n">
        <v>0.00101880933409591</v>
      </c>
      <c r="R108" s="129" t="n">
        <v>0.00732550025557765</v>
      </c>
    </row>
    <row r="109" customFormat="false" ht="12.8" hidden="false" customHeight="false" outlineLevel="0" collapsed="false">
      <c r="B109" s="111" t="n">
        <v>2018</v>
      </c>
      <c r="C109" s="131" t="n">
        <v>0</v>
      </c>
      <c r="D109" s="131" t="n">
        <v>0.00075631386805743</v>
      </c>
      <c r="E109" s="131" t="n">
        <v>0.00734452401730619</v>
      </c>
      <c r="F109" s="131" t="n">
        <v>0.00799150623036929</v>
      </c>
      <c r="G109" s="131" t="n">
        <v>0.000469975376524546</v>
      </c>
      <c r="H109" s="131" t="n">
        <v>0.0159674857167433</v>
      </c>
      <c r="I109" s="131" t="n">
        <v>0.0178786425763565</v>
      </c>
      <c r="J109" s="131" t="n">
        <v>0.00208292693837073</v>
      </c>
      <c r="K109" s="128" t="n">
        <v>0.00147773148713019</v>
      </c>
      <c r="L109" s="128" t="n">
        <v>0.000430015334349855</v>
      </c>
      <c r="M109" s="128" t="n">
        <v>0.00269794801353933</v>
      </c>
      <c r="N109" s="128" t="n">
        <v>0.00695203916219705</v>
      </c>
      <c r="O109" s="128" t="n">
        <v>0.00155582043184477</v>
      </c>
      <c r="P109" s="128" t="n">
        <v>0.00262234557625097</v>
      </c>
      <c r="Q109" s="128" t="n">
        <v>0.00134070786001073</v>
      </c>
      <c r="R109" s="128" t="n">
        <v>0.0115429938700718</v>
      </c>
    </row>
    <row r="110" customFormat="false" ht="12.8" hidden="false" customHeight="false" outlineLevel="0" collapsed="false">
      <c r="Q110" s="0" t="s">
        <v>157</v>
      </c>
    </row>
    <row r="113" customFormat="false" ht="12.8" hidden="false" customHeight="false" outlineLevel="0" collapsed="false">
      <c r="B113" s="132" t="s">
        <v>158</v>
      </c>
      <c r="C113" s="132"/>
      <c r="D113" s="133" t="n">
        <f aca="false">AVERAGE(D99:D109)</f>
        <v>0.000768098560450326</v>
      </c>
      <c r="E113" s="133" t="n">
        <f aca="false">AVERAGE(E99:E109)*0.2869</f>
        <v>0.00206276640583366</v>
      </c>
      <c r="F113" s="133" t="n">
        <f aca="false">AVERAGE(F99:F109)/3</f>
        <v>0.00303993235636533</v>
      </c>
      <c r="G113" s="133" t="n">
        <f aca="false">AVERAGE(G99:G109)</f>
        <v>0.000475831671359374</v>
      </c>
      <c r="H113" s="133" t="n">
        <f aca="false">AVERAGE(H99:H109)</f>
        <v>0.0164622626358892</v>
      </c>
      <c r="I113" s="133" t="n">
        <f aca="false">AVERAGE(I99:I109)</f>
        <v>0.0155521600563946</v>
      </c>
      <c r="J113" s="133" t="n">
        <f aca="false">AVERAGE(J99:J109)</f>
        <v>0.00268515933653875</v>
      </c>
      <c r="K113" s="134" t="n">
        <f aca="false">AVERAGE(K99:K109)</f>
        <v>0.00187337335105693</v>
      </c>
      <c r="L113" s="134" t="n">
        <f aca="false">L109</f>
        <v>0.000430015334349855</v>
      </c>
      <c r="M113" s="134" t="n">
        <f aca="false">AVERAGE(M99:M109)</f>
        <v>0.00263394994122863</v>
      </c>
      <c r="N113" s="134" t="n">
        <f aca="false">N109</f>
        <v>0.00695203916219705</v>
      </c>
      <c r="O113" s="134" t="n">
        <f aca="false">AVERAGE(O99:O109)</f>
        <v>0.00152813165458175</v>
      </c>
      <c r="P113" s="134" t="n">
        <f aca="false">P109</f>
        <v>0.00262234557625097</v>
      </c>
      <c r="Q113" s="134" t="n">
        <f aca="false">AVERAGE(Q107:Q109)</f>
        <v>0.00127666799738005</v>
      </c>
    </row>
    <row r="115" customFormat="false" ht="12.8" hidden="false" customHeight="false" outlineLevel="0" collapsed="false">
      <c r="D115" s="133" t="n">
        <f aca="false">SUM(D113:J113)-E113</f>
        <v>0.0389834446169977</v>
      </c>
      <c r="F115" s="109" t="s">
        <v>159</v>
      </c>
      <c r="G115" s="109"/>
      <c r="H115" s="109"/>
      <c r="I115" s="133" t="n">
        <v>0</v>
      </c>
      <c r="K115" s="134" t="n">
        <f aca="false">SUM(K113:Q113)</f>
        <v>0.0173165230170452</v>
      </c>
    </row>
    <row r="117" customFormat="false" ht="12.8" hidden="false" customHeight="false" outlineLevel="0" collapsed="false">
      <c r="I117" s="32"/>
    </row>
    <row r="118" customFormat="false" ht="12.8" hidden="false" customHeight="false" outlineLevel="0" collapsed="false">
      <c r="C118" s="0" t="s">
        <v>160</v>
      </c>
      <c r="D118" s="0" t="s">
        <v>161</v>
      </c>
      <c r="E118" s="0" t="s">
        <v>162</v>
      </c>
      <c r="F118" s="2" t="s">
        <v>163</v>
      </c>
      <c r="G118" s="0" t="s">
        <v>164</v>
      </c>
    </row>
    <row r="120" customFormat="false" ht="12.8" hidden="false" customHeight="false" outlineLevel="0" collapsed="false">
      <c r="B120" s="5" t="n">
        <v>2014</v>
      </c>
      <c r="C120" s="61" t="n">
        <f aca="false">(SUM('Central pensions'!Y4:Y7)/AVERAGE('Central scenario'!AG3:AG6))</f>
        <v>0.0100080003976103</v>
      </c>
      <c r="D120" s="61" t="n">
        <f aca="false">'Central scenario'!BM3+'Central scenario'!BN3+'Central scenario'!BL3-C120</f>
        <v>0.0636642641339578</v>
      </c>
      <c r="E120" s="61" t="n">
        <f aca="false">'Central scenario'!BK3</f>
        <v>0.0539797598100557</v>
      </c>
      <c r="F120" s="61" t="n">
        <f aca="false">SUM($C105:$J105)-$H105-$F105-SUM($K105:$Q105)</f>
        <v>0.0208507583843275</v>
      </c>
      <c r="G120" s="61" t="n">
        <f aca="false">E120+F120-D120-C120</f>
        <v>0.00115825366281497</v>
      </c>
    </row>
    <row r="121" customFormat="false" ht="12.8" hidden="false" customHeight="false" outlineLevel="0" collapsed="false">
      <c r="B121" s="0" t="n">
        <v>2015</v>
      </c>
      <c r="C121" s="32" t="n">
        <f aca="false">SUM('Central pensions'!Y14:Y17)/AVERAGE('Central scenario'!AG14:AG17)</f>
        <v>0.0107339784194634</v>
      </c>
      <c r="D121" s="32" t="n">
        <f aca="false">'Central scenario'!BM4+'Central scenario'!BN4+'Central scenario'!BL4-C121</f>
        <v>0.0829481034514562</v>
      </c>
      <c r="E121" s="32" t="n">
        <f aca="false">'Central scenario'!BK4</f>
        <v>0.0608077145935599</v>
      </c>
      <c r="F121" s="32" t="n">
        <f aca="false">SUM($C106:$J106)-$H106-$F106-SUM($K106:$Q106)</f>
        <v>0.0212417617908622</v>
      </c>
      <c r="G121" s="32" t="n">
        <f aca="false">E121+F121-D121-C121</f>
        <v>-0.0116326054864974</v>
      </c>
    </row>
    <row r="122" customFormat="false" ht="12.8" hidden="false" customHeight="false" outlineLevel="0" collapsed="false">
      <c r="B122" s="5" t="n">
        <v>2016</v>
      </c>
      <c r="C122" s="61" t="n">
        <f aca="false">SUM('Central pensions'!Y18:Y21)/AVERAGE('Central scenario'!AG18:AG21)</f>
        <v>0.0120915600774794</v>
      </c>
      <c r="D122" s="61" t="n">
        <f aca="false">'Central scenario'!BM5+'Central scenario'!BN5+'Central scenario'!BL5-C122</f>
        <v>0.0821174703482337</v>
      </c>
      <c r="E122" s="61" t="n">
        <f aca="false">'Central scenario'!BK5</f>
        <v>0.0613981988851852</v>
      </c>
      <c r="F122" s="61" t="n">
        <f aca="false">SUM($C107:$J107)-$H107-$F107-SUM($K107:$R107)</f>
        <v>0.0136114589454148</v>
      </c>
      <c r="G122" s="61" t="n">
        <f aca="false">E122+F122-D122-C122</f>
        <v>-0.0191993725951131</v>
      </c>
    </row>
    <row r="123" customFormat="false" ht="12.8" hidden="false" customHeight="false" outlineLevel="0" collapsed="false">
      <c r="B123" s="0" t="n">
        <v>2017</v>
      </c>
      <c r="C123" s="32" t="n">
        <f aca="false">SUM('Central pensions'!Y22:Y25)/AVERAGE('Central scenario'!AG22:AG25)</f>
        <v>0.0155187056640414</v>
      </c>
      <c r="D123" s="32" t="n">
        <f aca="false">'Central scenario'!BM6+'Central scenario'!BN6+'Central scenario'!BL6-C123</f>
        <v>0.0847525809514071</v>
      </c>
      <c r="E123" s="32" t="n">
        <f aca="false">'Central scenario'!BK6</f>
        <v>0.0632114979056285</v>
      </c>
      <c r="F123" s="32" t="n">
        <f aca="false">SUM($C108:$J108)-$H108-$F108-SUM($K108:$R108)</f>
        <v>0.0110564581173711</v>
      </c>
      <c r="G123" s="32" t="n">
        <f aca="false">E123+F123-D123-C123</f>
        <v>-0.0260033305924489</v>
      </c>
    </row>
    <row r="124" customFormat="false" ht="12.8" hidden="false" customHeight="false" outlineLevel="0" collapsed="false">
      <c r="B124" s="5" t="n">
        <f aca="false">B123+1</f>
        <v>2018</v>
      </c>
      <c r="C124" s="61" t="n">
        <f aca="false">SUM('Central pensions'!Y26:Y29)/AVERAGE('Central scenario'!AG26:AG29)</f>
        <v>0.0143643444472167</v>
      </c>
      <c r="D124" s="61" t="n">
        <f aca="false">'Central scenario'!BM7+'Central scenario'!BN7+'Central scenario'!BL7-C124</f>
        <v>0.082064360994337</v>
      </c>
      <c r="E124" s="61" t="n">
        <f aca="false">'Central scenario'!BK7</f>
        <v>0.0586525543883181</v>
      </c>
      <c r="F124" s="61" t="n">
        <f aca="false">SUM($C109:$J109)-$F109-SUM($K109:$R109)</f>
        <v>0.015880266757964</v>
      </c>
      <c r="G124" s="61" t="n">
        <f aca="false">E124+F124-D124-C124</f>
        <v>-0.0218958842952716</v>
      </c>
    </row>
    <row r="125" customFormat="false" ht="12.8" hidden="false" customHeight="false" outlineLevel="0" collapsed="false">
      <c r="B125" s="0" t="n">
        <f aca="false">B124+1</f>
        <v>2019</v>
      </c>
      <c r="C125" s="32" t="n">
        <f aca="false">SUM('Central pensions'!Y30:Y33)/AVERAGE('Central scenario'!AG30:AG33)</f>
        <v>0.013631629493104</v>
      </c>
      <c r="D125" s="32" t="n">
        <f aca="false">'Central scenario'!BM8+'Central scenario'!BN8+'Central scenario'!BL8-C125</f>
        <v>0.076714756685123</v>
      </c>
      <c r="E125" s="32" t="n">
        <f aca="false">'Central scenario'!BK8</f>
        <v>0.051594231488055</v>
      </c>
      <c r="F125" s="32" t="n">
        <f aca="false">SUM($D$113:$J$113)-SUM($K$113:$Q$113)-$I$113*12/15</f>
        <v>0.0112879599606704</v>
      </c>
      <c r="G125" s="32" t="n">
        <f aca="false">E125+F125-D125-C125</f>
        <v>-0.0274641947295016</v>
      </c>
    </row>
    <row r="126" customFormat="false" ht="12.8" hidden="false" customHeight="false" outlineLevel="0" collapsed="false">
      <c r="B126" s="5" t="n">
        <f aca="false">B125+1</f>
        <v>2020</v>
      </c>
      <c r="C126" s="61" t="n">
        <f aca="false">SUM('Central pensions'!Y34:Y37)/AVERAGE('Central scenario'!AG34:AG37)</f>
        <v>0.0146622093508652</v>
      </c>
      <c r="D126" s="61" t="n">
        <f aca="false">'Central scenario'!BM9+'Central scenario'!BN9+'Central scenario'!BL9-C126</f>
        <v>0.0940923158027758</v>
      </c>
      <c r="E126" s="61" t="n">
        <f aca="false">'Central scenario'!BK9</f>
        <v>0.0557876537895163</v>
      </c>
      <c r="F126" s="61" t="n">
        <f aca="false">SUM($D$113:$J$113)-SUM($K$113:$Q$113)-$I$113+$I$115</f>
        <v>0.00817752794939141</v>
      </c>
      <c r="G126" s="61" t="n">
        <f aca="false">E126+F126-D126-C126</f>
        <v>-0.0447893434147333</v>
      </c>
      <c r="I126" s="32"/>
    </row>
    <row r="127" customFormat="false" ht="12.8" hidden="false" customHeight="false" outlineLevel="0" collapsed="false">
      <c r="B127" s="0" t="n">
        <f aca="false">B126+1</f>
        <v>2021</v>
      </c>
      <c r="C127" s="32" t="n">
        <f aca="false">SUM('Central pensions'!Y38:Y41)/AVERAGE('Central scenario'!AG38:AG41)</f>
        <v>0.0140272199531394</v>
      </c>
      <c r="D127" s="32" t="n">
        <f aca="false">'Central scenario'!BM10+'Central scenario'!BN10+'Central scenario'!BL10-C127</f>
        <v>0.0921456808431153</v>
      </c>
      <c r="E127" s="32" t="n">
        <f aca="false">'Central scenario'!BK10</f>
        <v>0.0532745110656375</v>
      </c>
      <c r="F127" s="32" t="n">
        <f aca="false">SUM($D$113:$J$113)-SUM($K$113:$Q$113)-$I$113+$I$115</f>
        <v>0.00817752794939141</v>
      </c>
      <c r="G127" s="32" t="n">
        <f aca="false">E127+F127-D127-C127</f>
        <v>-0.0447208617812258</v>
      </c>
    </row>
    <row r="128" customFormat="false" ht="12.8" hidden="false" customHeight="false" outlineLevel="0" collapsed="false">
      <c r="B128" s="5" t="n">
        <f aca="false">B127+1</f>
        <v>2022</v>
      </c>
      <c r="C128" s="61" t="n">
        <f aca="false">SUM('Central pensions'!Y42:Y45)/AVERAGE('Central scenario'!AG42:AG45)</f>
        <v>0.0137361625331583</v>
      </c>
      <c r="D128" s="61" t="n">
        <f aca="false">'Central scenario'!BM11+'Central scenario'!BN11+'Central scenario'!BL11-C128</f>
        <v>0.092339783375906</v>
      </c>
      <c r="E128" s="61" t="n">
        <f aca="false">'Central scenario'!BK11</f>
        <v>0.052528242184679</v>
      </c>
      <c r="F128" s="61" t="n">
        <f aca="false">SUM($D$113:$J$113)-SUM($K$113:$Q$113)-$I$113+$I$115</f>
        <v>0.00817752794939141</v>
      </c>
      <c r="G128" s="61" t="n">
        <f aca="false">E128+F128-D128-C128</f>
        <v>-0.0453701757749938</v>
      </c>
    </row>
    <row r="129" customFormat="false" ht="12.8" hidden="false" customHeight="false" outlineLevel="0" collapsed="false">
      <c r="B129" s="0" t="n">
        <f aca="false">B128+1</f>
        <v>2023</v>
      </c>
      <c r="C129" s="32" t="n">
        <f aca="false">SUM('Central pensions'!Y46:Y49)/AVERAGE('Central scenario'!AG46:AG49)</f>
        <v>0.013226560476766</v>
      </c>
      <c r="D129" s="32" t="n">
        <f aca="false">'Central scenario'!BM12+'Central scenario'!BN12+'Central scenario'!BL12-C129</f>
        <v>0.091628547136784</v>
      </c>
      <c r="E129" s="32" t="n">
        <f aca="false">'Central scenario'!BK12</f>
        <v>0.0536918970344521</v>
      </c>
      <c r="F129" s="32" t="n">
        <f aca="false">SUM($D$113:$J$113)-SUM($K$113:$Q$113)-$I$113+$I$115</f>
        <v>0.00817752794939141</v>
      </c>
      <c r="G129" s="32" t="n">
        <f aca="false">E129+F129-D129-C129</f>
        <v>-0.0429856826297065</v>
      </c>
    </row>
    <row r="130" customFormat="false" ht="12.8" hidden="false" customHeight="false" outlineLevel="0" collapsed="false">
      <c r="B130" s="5" t="n">
        <f aca="false">B129+1</f>
        <v>2024</v>
      </c>
      <c r="C130" s="61" t="n">
        <f aca="false">SUM('Central pensions'!Y50:Y53)/AVERAGE('Central scenario'!AG50:AG53)</f>
        <v>0.0127647716692892</v>
      </c>
      <c r="D130" s="61" t="n">
        <f aca="false">'Central scenario'!BM13+'Central scenario'!BN13+'Central scenario'!BL13-C130</f>
        <v>0.0914882737234079</v>
      </c>
      <c r="E130" s="61" t="n">
        <f aca="false">'Central scenario'!BK13</f>
        <v>0.0538014894177582</v>
      </c>
      <c r="F130" s="61" t="n">
        <f aca="false">SUM($D$113:$J$113)-SUM($K$113:$Q$113)-$I$113+$I$115</f>
        <v>0.00817752794939141</v>
      </c>
      <c r="G130" s="61" t="n">
        <f aca="false">E130+F130-D130-C130</f>
        <v>-0.0422740280255474</v>
      </c>
    </row>
    <row r="131" customFormat="false" ht="12.8" hidden="false" customHeight="false" outlineLevel="0" collapsed="false">
      <c r="B131" s="0" t="n">
        <f aca="false">B130+1</f>
        <v>2025</v>
      </c>
      <c r="C131" s="32" t="n">
        <f aca="false">SUM('Central pensions'!Y54:Y57)/AVERAGE('Central scenario'!AG54:AG57)</f>
        <v>0.0123906441311079</v>
      </c>
      <c r="D131" s="32" t="n">
        <f aca="false">'Central scenario'!BM14+'Central scenario'!BN14+'Central scenario'!BL14-C131</f>
        <v>0.0923302176767536</v>
      </c>
      <c r="E131" s="32" t="n">
        <f aca="false">'Central scenario'!BK14</f>
        <v>0.0539883876097511</v>
      </c>
      <c r="F131" s="32" t="n">
        <f aca="false">SUM($D$113:$J$113)-SUM($K$113:$Q$113)-$I$113+$I$115</f>
        <v>0.00817752794939141</v>
      </c>
      <c r="G131" s="32" t="n">
        <f aca="false">E131+F131-D131-C131</f>
        <v>-0.042554946248719</v>
      </c>
    </row>
    <row r="132" customFormat="false" ht="12.8" hidden="false" customHeight="false" outlineLevel="0" collapsed="false">
      <c r="B132" s="5" t="n">
        <f aca="false">B131+1</f>
        <v>2026</v>
      </c>
      <c r="C132" s="61" t="n">
        <f aca="false">SUM('Central pensions'!Y58:Y61)/AVERAGE('Central scenario'!AG58:AG61)</f>
        <v>0.0120827429466231</v>
      </c>
      <c r="D132" s="61" t="n">
        <f aca="false">'Central scenario'!BM15+'Central scenario'!BN15+'Central scenario'!BL15-C132</f>
        <v>0.0930461272582091</v>
      </c>
      <c r="E132" s="61" t="n">
        <f aca="false">'Central scenario'!BK15</f>
        <v>0.0540144679078666</v>
      </c>
      <c r="F132" s="61" t="n">
        <f aca="false">SUM($D$113:$J$113)-SUM($K$113:$Q$113)-$I$113+$I$115</f>
        <v>0.00817752794939141</v>
      </c>
      <c r="G132" s="61" t="n">
        <f aca="false">E132+F132-D132-C132</f>
        <v>-0.0429368743475741</v>
      </c>
    </row>
    <row r="133" customFormat="false" ht="12.8" hidden="false" customHeight="false" outlineLevel="0" collapsed="false">
      <c r="B133" s="0" t="n">
        <f aca="false">B132+1</f>
        <v>2027</v>
      </c>
      <c r="C133" s="32" t="n">
        <f aca="false">SUM('Central pensions'!Y62:Y65)/AVERAGE('Central scenario'!AG62:AG65)</f>
        <v>0.0117970970230474</v>
      </c>
      <c r="D133" s="32" t="n">
        <f aca="false">'Central scenario'!BM16+'Central scenario'!BN16+'Central scenario'!BL16-C133</f>
        <v>0.0933050298857989</v>
      </c>
      <c r="E133" s="32" t="n">
        <f aca="false">'Central scenario'!BK16</f>
        <v>0.054425607508999</v>
      </c>
      <c r="F133" s="32" t="n">
        <f aca="false">SUM($D$113:$J$113)-SUM($K$113:$Q$113)-$I$113+$I$115</f>
        <v>0.00817752794939141</v>
      </c>
      <c r="G133" s="32" t="n">
        <f aca="false">E133+F133-D133-C133</f>
        <v>-0.0424989914504559</v>
      </c>
    </row>
    <row r="134" customFormat="false" ht="12.8" hidden="false" customHeight="false" outlineLevel="0" collapsed="false">
      <c r="B134" s="5" t="n">
        <f aca="false">B133+1</f>
        <v>2028</v>
      </c>
      <c r="C134" s="61" t="n">
        <f aca="false">SUM('Central pensions'!Y66:Y69)/AVERAGE('Central scenario'!AG66:AG69)</f>
        <v>0.0110712036586643</v>
      </c>
      <c r="D134" s="61" t="n">
        <f aca="false">'Central scenario'!BM17+'Central scenario'!BN17+'Central scenario'!BL17-C134</f>
        <v>0.0925581559625287</v>
      </c>
      <c r="E134" s="61" t="n">
        <f aca="false">'Central scenario'!BK17</f>
        <v>0.0543597458332288</v>
      </c>
      <c r="F134" s="61" t="n">
        <f aca="false">SUM($D$113:$J$113)-SUM($K$113:$Q$113)-$I$113+$I$115</f>
        <v>0.00817752794939141</v>
      </c>
      <c r="G134" s="61" t="n">
        <f aca="false">E134+F134-D134-C134</f>
        <v>-0.0410920858385728</v>
      </c>
    </row>
    <row r="135" customFormat="false" ht="12.8" hidden="false" customHeight="false" outlineLevel="0" collapsed="false">
      <c r="B135" s="0" t="n">
        <f aca="false">B134+1</f>
        <v>2029</v>
      </c>
      <c r="C135" s="32" t="n">
        <f aca="false">SUM('Central pensions'!Y70:Y73)/AVERAGE('Central scenario'!AG70:AG73)</f>
        <v>0.0104412229947466</v>
      </c>
      <c r="D135" s="32" t="n">
        <f aca="false">'Central scenario'!BM18+'Central scenario'!BN18+'Central scenario'!BL18-C135</f>
        <v>0.090873534370846</v>
      </c>
      <c r="E135" s="32" t="n">
        <f aca="false">'Central scenario'!BK18</f>
        <v>0.0548628973746763</v>
      </c>
      <c r="F135" s="32" t="n">
        <f aca="false">SUM($D$113:$J$113)-SUM($K$113:$Q$113)-$I$113+$I$115</f>
        <v>0.00817752794939141</v>
      </c>
      <c r="G135" s="32" t="n">
        <f aca="false">E135+F135-D135-C135</f>
        <v>-0.0382743320415248</v>
      </c>
    </row>
    <row r="136" customFormat="false" ht="12.8" hidden="false" customHeight="false" outlineLevel="0" collapsed="false">
      <c r="B136" s="5" t="n">
        <f aca="false">B135+1</f>
        <v>2030</v>
      </c>
      <c r="C136" s="61" t="n">
        <f aca="false">SUM('Central pensions'!Y74:Y77)/AVERAGE('Central scenario'!AG74:AG77)</f>
        <v>0.010215278572245</v>
      </c>
      <c r="D136" s="61" t="n">
        <f aca="false">'Central scenario'!BM19+'Central scenario'!BN19+'Central scenario'!BL19-C136</f>
        <v>0.0907804104388753</v>
      </c>
      <c r="E136" s="61" t="n">
        <f aca="false">'Central scenario'!BK19</f>
        <v>0.055151593977402</v>
      </c>
      <c r="F136" s="61" t="n">
        <f aca="false">SUM($D$113:$J$113)-SUM($K$113:$Q$113)-$I$113+$I$115</f>
        <v>0.00817752794939141</v>
      </c>
      <c r="G136" s="61" t="n">
        <f aca="false">E136+F136-D136-C136</f>
        <v>-0.0376665670843269</v>
      </c>
    </row>
    <row r="137" customFormat="false" ht="12.8" hidden="false" customHeight="false" outlineLevel="0" collapsed="false">
      <c r="B137" s="0" t="n">
        <f aca="false">B136+1</f>
        <v>2031</v>
      </c>
      <c r="C137" s="32" t="n">
        <f aca="false">SUM('Central pensions'!Y78:Y81)/AVERAGE('Central scenario'!AG78:AG81)</f>
        <v>0.00958070918407404</v>
      </c>
      <c r="D137" s="32" t="n">
        <f aca="false">'Central scenario'!BM20+'Central scenario'!BN20+'Central scenario'!BL20-C137</f>
        <v>0.0900852994869309</v>
      </c>
      <c r="E137" s="32" t="n">
        <f aca="false">'Central scenario'!BK20</f>
        <v>0.0556737281819916</v>
      </c>
      <c r="F137" s="32" t="n">
        <f aca="false">SUM($D$113:$J$113)-SUM($K$113:$Q$113)-$I$113+$I$115</f>
        <v>0.00817752794939141</v>
      </c>
      <c r="G137" s="32" t="n">
        <f aca="false">E137+F137-D137-C137</f>
        <v>-0.035814752539622</v>
      </c>
    </row>
    <row r="138" customFormat="false" ht="12.8" hidden="false" customHeight="false" outlineLevel="0" collapsed="false">
      <c r="B138" s="5" t="n">
        <f aca="false">B137+1</f>
        <v>2032</v>
      </c>
      <c r="C138" s="61" t="n">
        <f aca="false">SUM('Central pensions'!Y82:Y85)/AVERAGE('Central scenario'!AG82:AG85)</f>
        <v>0.00924780516816455</v>
      </c>
      <c r="D138" s="61" t="n">
        <f aca="false">'Central scenario'!BM21+'Central scenario'!BN21+'Central scenario'!BL21-C138</f>
        <v>0.089963319613674</v>
      </c>
      <c r="E138" s="61" t="n">
        <f aca="false">'Central scenario'!BK21</f>
        <v>0.0558552304905388</v>
      </c>
      <c r="F138" s="61" t="n">
        <f aca="false">SUM($D$113:$J$113)-SUM($K$113:$Q$113)-$I$113+$I$115</f>
        <v>0.00817752794939141</v>
      </c>
      <c r="G138" s="61" t="n">
        <f aca="false">E138+F138-D138-C138</f>
        <v>-0.0351783663419083</v>
      </c>
    </row>
    <row r="139" customFormat="false" ht="12.8" hidden="false" customHeight="false" outlineLevel="0" collapsed="false">
      <c r="B139" s="0" t="n">
        <f aca="false">B138+1</f>
        <v>2033</v>
      </c>
      <c r="C139" s="32" t="n">
        <f aca="false">SUM('Central pensions'!Y86:Y89)/AVERAGE('Central scenario'!AG86:AG89)</f>
        <v>0.00901995019908017</v>
      </c>
      <c r="D139" s="32" t="n">
        <f aca="false">'Central scenario'!BM22+'Central scenario'!BN22+'Central scenario'!BL22-C139</f>
        <v>0.0897810889300428</v>
      </c>
      <c r="E139" s="32" t="n">
        <f aca="false">'Central scenario'!BK22</f>
        <v>0.0563501643823671</v>
      </c>
      <c r="F139" s="32" t="n">
        <f aca="false">SUM($D$113:$J$113)-SUM($K$113:$Q$113)-$I$113+$I$115</f>
        <v>0.00817752794939141</v>
      </c>
      <c r="G139" s="32" t="n">
        <f aca="false">E139+F139-D139-C139</f>
        <v>-0.0342733467973645</v>
      </c>
    </row>
    <row r="140" customFormat="false" ht="12.8" hidden="false" customHeight="false" outlineLevel="0" collapsed="false">
      <c r="B140" s="5" t="n">
        <f aca="false">B139+1</f>
        <v>2034</v>
      </c>
      <c r="C140" s="61" t="n">
        <f aca="false">SUM('Central pensions'!Y90:Y93)/AVERAGE('Central scenario'!AG90:AG93)</f>
        <v>0.00867798137980669</v>
      </c>
      <c r="D140" s="61" t="n">
        <f aca="false">'Central scenario'!BM23+'Central scenario'!BN23+'Central scenario'!BL23-C140</f>
        <v>0.0895669792575637</v>
      </c>
      <c r="E140" s="61" t="n">
        <f aca="false">'Central scenario'!BK23</f>
        <v>0.0564113052015006</v>
      </c>
      <c r="F140" s="61" t="n">
        <f aca="false">SUM($D$113:$J$113)-SUM($K$113:$Q$113)-$I$113+$I$115</f>
        <v>0.00817752794939141</v>
      </c>
      <c r="G140" s="61" t="n">
        <f aca="false">E140+F140-D140-C140</f>
        <v>-0.0336561274864784</v>
      </c>
    </row>
    <row r="141" customFormat="false" ht="12.8" hidden="false" customHeight="false" outlineLevel="0" collapsed="false">
      <c r="B141" s="0" t="n">
        <f aca="false">B140+1</f>
        <v>2035</v>
      </c>
      <c r="C141" s="32" t="n">
        <f aca="false">SUM('Central pensions'!Y94:Y97)/AVERAGE('Central scenario'!AG94:AG97)</f>
        <v>0.00824754805116027</v>
      </c>
      <c r="D141" s="32" t="n">
        <f aca="false">'Central scenario'!BM24+'Central scenario'!BN24+'Central scenario'!BL24-C141</f>
        <v>0.0886915016495531</v>
      </c>
      <c r="E141" s="32" t="n">
        <f aca="false">'Central scenario'!BK24</f>
        <v>0.0568792579361738</v>
      </c>
      <c r="F141" s="32" t="n">
        <f aca="false">SUM($D$113:$J$113)-SUM($K$113:$Q$113)-$I$113+$I$115</f>
        <v>0.00817752794939141</v>
      </c>
      <c r="G141" s="32" t="n">
        <f aca="false">E141+F141-D141-C141</f>
        <v>-0.0318822638151482</v>
      </c>
    </row>
    <row r="142" customFormat="false" ht="12.8" hidden="false" customHeight="false" outlineLevel="0" collapsed="false">
      <c r="B142" s="5" t="n">
        <f aca="false">B141+1</f>
        <v>2036</v>
      </c>
      <c r="C142" s="61" t="n">
        <f aca="false">SUM('Central pensions'!Y98:Y101)/AVERAGE('Central scenario'!AG98:AG101)</f>
        <v>0.00784839238186001</v>
      </c>
      <c r="D142" s="61" t="n">
        <f aca="false">'Central scenario'!BM25+'Central scenario'!BN25+'Central scenario'!BL25-C142</f>
        <v>0.0878666318333848</v>
      </c>
      <c r="E142" s="61" t="n">
        <f aca="false">'Central scenario'!BK25</f>
        <v>0.0572610687991496</v>
      </c>
      <c r="F142" s="61" t="n">
        <f aca="false">SUM($D$113:$J$113)-SUM($K$113:$Q$113)-$I$113+$I$115</f>
        <v>0.00817752794939141</v>
      </c>
      <c r="G142" s="61" t="n">
        <f aca="false">E142+F142-D142-C142</f>
        <v>-0.0302764274667039</v>
      </c>
    </row>
    <row r="143" customFormat="false" ht="12.8" hidden="false" customHeight="false" outlineLevel="0" collapsed="false">
      <c r="B143" s="0" t="n">
        <f aca="false">B142+1</f>
        <v>2037</v>
      </c>
      <c r="C143" s="32" t="n">
        <f aca="false">SUM('Central pensions'!Y102:Y105)/AVERAGE('Central scenario'!AG102:AG105)</f>
        <v>0.00770814575389302</v>
      </c>
      <c r="D143" s="32" t="n">
        <f aca="false">'Central scenario'!BM26+'Central scenario'!BN26+'Central scenario'!BL26-C143</f>
        <v>0.087641865391189</v>
      </c>
      <c r="E143" s="32" t="n">
        <f aca="false">'Central scenario'!BK26</f>
        <v>0.0575467428040399</v>
      </c>
      <c r="F143" s="32" t="n">
        <f aca="false">SUM($D$113:$J$113)-SUM($K$113:$Q$113)-$I$113+$I$115</f>
        <v>0.00817752794939141</v>
      </c>
      <c r="G143" s="32" t="n">
        <f aca="false">E143+F143-D143-C143</f>
        <v>-0.0296257403916508</v>
      </c>
    </row>
    <row r="144" customFormat="false" ht="12.8" hidden="false" customHeight="false" outlineLevel="0" collapsed="false">
      <c r="B144" s="5" t="n">
        <f aca="false">B143+1</f>
        <v>2038</v>
      </c>
      <c r="C144" s="61" t="n">
        <f aca="false">SUM('Central pensions'!Y106:Y109)/AVERAGE('Central scenario'!AG106:AG109)</f>
        <v>0.00741108906113451</v>
      </c>
      <c r="D144" s="61" t="n">
        <f aca="false">'Central scenario'!BM27+'Central scenario'!BN27+'Central scenario'!BL27-C144</f>
        <v>0.0866367101042722</v>
      </c>
      <c r="E144" s="61" t="n">
        <f aca="false">'Central scenario'!BK27</f>
        <v>0.0578819127953995</v>
      </c>
      <c r="F144" s="61" t="n">
        <f aca="false">SUM($D$113:$J$113)-SUM($K$113:$Q$113)-$I$113+$I$115</f>
        <v>0.00817752794939141</v>
      </c>
      <c r="G144" s="61" t="n">
        <f aca="false">E144+F144-D144-C144</f>
        <v>-0.0279883584206158</v>
      </c>
    </row>
    <row r="145" customFormat="false" ht="12.8" hidden="false" customHeight="false" outlineLevel="0" collapsed="false">
      <c r="B145" s="0" t="n">
        <f aca="false">B144+1</f>
        <v>2039</v>
      </c>
      <c r="C145" s="32" t="n">
        <f aca="false">SUM('Central pensions'!Y110:Y113)/AVERAGE('Central scenario'!AG110:AG113)</f>
        <v>0.00713952653456846</v>
      </c>
      <c r="D145" s="32" t="n">
        <f aca="false">'Central scenario'!BM28+'Central scenario'!BN28+'Central scenario'!BL28-C145</f>
        <v>0.0865516065298672</v>
      </c>
      <c r="E145" s="32" t="n">
        <f aca="false">'Central scenario'!BK28</f>
        <v>0.058043644889585</v>
      </c>
      <c r="F145" s="32" t="n">
        <f aca="false">SUM($D$113:$J$113)-SUM($K$113:$Q$113)-$I$113+$I$115</f>
        <v>0.00817752794939141</v>
      </c>
      <c r="G145" s="32" t="n">
        <f aca="false">E145+F145-D145-C145</f>
        <v>-0.0274699602254593</v>
      </c>
    </row>
    <row r="146" customFormat="false" ht="12.8" hidden="false" customHeight="false" outlineLevel="0" collapsed="false">
      <c r="B146" s="5" t="n">
        <f aca="false">B145+1</f>
        <v>2040</v>
      </c>
      <c r="C146" s="61" t="n">
        <f aca="false">SUM('Central pensions'!Y114:Y117)/AVERAGE('Central scenario'!AG114:AG117)</f>
        <v>0.00689939283451456</v>
      </c>
      <c r="D146" s="61" t="n">
        <f aca="false">'Central scenario'!BM29+'Central scenario'!BN29+'Central scenario'!BL29-C146</f>
        <v>0.0867734892263843</v>
      </c>
      <c r="E146" s="61" t="n">
        <f aca="false">'Central scenario'!BK29</f>
        <v>0.0582479945637655</v>
      </c>
      <c r="F146" s="61" t="n">
        <f aca="false">SUM($D$113:$J$113)-SUM($K$113:$Q$113)-$I$113+$I$115</f>
        <v>0.00817752794939141</v>
      </c>
      <c r="G146" s="61" t="n">
        <f aca="false">E146+F146-D146-C146</f>
        <v>-0.0272473595477419</v>
      </c>
    </row>
    <row r="147" customFormat="false" ht="12.8" hidden="false" customHeight="false" outlineLevel="0" collapsed="false">
      <c r="C147" s="61" t="s">
        <v>63</v>
      </c>
      <c r="D147" s="61" t="s">
        <v>165</v>
      </c>
      <c r="E147" s="61" t="s">
        <v>166</v>
      </c>
      <c r="F147" s="61" t="s">
        <v>167</v>
      </c>
      <c r="G147" s="61" t="s">
        <v>168</v>
      </c>
    </row>
    <row r="148" customFormat="false" ht="12.8" hidden="false" customHeight="false" outlineLevel="0" collapsed="false">
      <c r="B148" s="5" t="n">
        <v>2014</v>
      </c>
      <c r="C148" s="61" t="n">
        <f aca="false">-C120</f>
        <v>-0.0100080003976103</v>
      </c>
      <c r="D148" s="61" t="n">
        <f aca="false">-D120</f>
        <v>-0.0636642641339578</v>
      </c>
      <c r="E148" s="61" t="n">
        <f aca="false">E120</f>
        <v>0.0539797598100557</v>
      </c>
      <c r="F148" s="61" t="n">
        <f aca="false">F120</f>
        <v>0.0208507583843275</v>
      </c>
      <c r="G148" s="61" t="n">
        <f aca="false">G120</f>
        <v>0.00115825366281497</v>
      </c>
    </row>
    <row r="149" customFormat="false" ht="12.8" hidden="false" customHeight="false" outlineLevel="0" collapsed="false">
      <c r="B149" s="0" t="n">
        <v>2015</v>
      </c>
      <c r="C149" s="32" t="n">
        <f aca="false">-C121</f>
        <v>-0.0107339784194634</v>
      </c>
      <c r="D149" s="32" t="n">
        <f aca="false">-D121</f>
        <v>-0.0829481034514562</v>
      </c>
      <c r="E149" s="32" t="n">
        <f aca="false">E121</f>
        <v>0.0608077145935599</v>
      </c>
      <c r="F149" s="32" t="n">
        <f aca="false">F121</f>
        <v>0.0212417617908622</v>
      </c>
      <c r="G149" s="32" t="n">
        <f aca="false">G121</f>
        <v>-0.0116326054864974</v>
      </c>
    </row>
    <row r="150" customFormat="false" ht="12.8" hidden="false" customHeight="false" outlineLevel="0" collapsed="false">
      <c r="B150" s="5" t="n">
        <v>2016</v>
      </c>
      <c r="C150" s="61" t="n">
        <f aca="false">-C122</f>
        <v>-0.0120915600774794</v>
      </c>
      <c r="D150" s="61" t="n">
        <f aca="false">-D122</f>
        <v>-0.0821174703482337</v>
      </c>
      <c r="E150" s="61" t="n">
        <f aca="false">E122</f>
        <v>0.0613981988851852</v>
      </c>
      <c r="F150" s="61" t="n">
        <f aca="false">F122</f>
        <v>0.0136114589454148</v>
      </c>
      <c r="G150" s="61" t="n">
        <f aca="false">G122</f>
        <v>-0.0191993725951131</v>
      </c>
    </row>
    <row r="151" customFormat="false" ht="12.8" hidden="false" customHeight="false" outlineLevel="0" collapsed="false">
      <c r="B151" s="0" t="n">
        <v>2017</v>
      </c>
      <c r="C151" s="32" t="n">
        <f aca="false">-C123</f>
        <v>-0.0155187056640414</v>
      </c>
      <c r="D151" s="32" t="n">
        <f aca="false">-D123</f>
        <v>-0.0847525809514071</v>
      </c>
      <c r="E151" s="32" t="n">
        <f aca="false">E123</f>
        <v>0.0632114979056285</v>
      </c>
      <c r="F151" s="32" t="n">
        <f aca="false">F123</f>
        <v>0.0110564581173711</v>
      </c>
      <c r="G151" s="32" t="n">
        <f aca="false">G123</f>
        <v>-0.0260033305924489</v>
      </c>
    </row>
    <row r="152" customFormat="false" ht="12.8" hidden="false" customHeight="false" outlineLevel="0" collapsed="false">
      <c r="B152" s="5" t="n">
        <f aca="false">B151+1</f>
        <v>2018</v>
      </c>
      <c r="C152" s="61" t="n">
        <f aca="false">-C124</f>
        <v>-0.0143643444472167</v>
      </c>
      <c r="D152" s="61" t="n">
        <f aca="false">-D124</f>
        <v>-0.082064360994337</v>
      </c>
      <c r="E152" s="61" t="n">
        <f aca="false">E124</f>
        <v>0.0586525543883181</v>
      </c>
      <c r="F152" s="61" t="n">
        <f aca="false">F124</f>
        <v>0.015880266757964</v>
      </c>
      <c r="G152" s="61" t="n">
        <f aca="false">G124</f>
        <v>-0.0218958842952716</v>
      </c>
    </row>
    <row r="153" customFormat="false" ht="12.8" hidden="false" customHeight="false" outlineLevel="0" collapsed="false">
      <c r="B153" s="0" t="n">
        <f aca="false">B152+1</f>
        <v>2019</v>
      </c>
      <c r="C153" s="32" t="n">
        <f aca="false">-C125</f>
        <v>-0.013631629493104</v>
      </c>
      <c r="D153" s="32" t="n">
        <f aca="false">-D125</f>
        <v>-0.076714756685123</v>
      </c>
      <c r="E153" s="32" t="n">
        <f aca="false">E125</f>
        <v>0.051594231488055</v>
      </c>
      <c r="F153" s="32" t="n">
        <f aca="false">F125</f>
        <v>0.0112879599606704</v>
      </c>
      <c r="G153" s="32" t="n">
        <f aca="false">G125</f>
        <v>-0.0274641947295016</v>
      </c>
    </row>
    <row r="154" customFormat="false" ht="12.8" hidden="false" customHeight="false" outlineLevel="0" collapsed="false">
      <c r="B154" s="5" t="n">
        <f aca="false">B153+1</f>
        <v>2020</v>
      </c>
      <c r="C154" s="61" t="n">
        <f aca="false">-C126</f>
        <v>-0.0146622093508652</v>
      </c>
      <c r="D154" s="61" t="n">
        <f aca="false">-D126</f>
        <v>-0.0940923158027758</v>
      </c>
      <c r="E154" s="61" t="n">
        <f aca="false">E126</f>
        <v>0.0557876537895163</v>
      </c>
      <c r="F154" s="61" t="n">
        <f aca="false">F126</f>
        <v>0.00817752794939141</v>
      </c>
      <c r="G154" s="61" t="n">
        <f aca="false">G126</f>
        <v>-0.0447893434147333</v>
      </c>
    </row>
    <row r="155" customFormat="false" ht="12.8" hidden="false" customHeight="false" outlineLevel="0" collapsed="false">
      <c r="B155" s="0" t="n">
        <f aca="false">B154+1</f>
        <v>2021</v>
      </c>
      <c r="C155" s="32" t="n">
        <f aca="false">-C127</f>
        <v>-0.0140272199531394</v>
      </c>
      <c r="D155" s="32" t="n">
        <f aca="false">-D127</f>
        <v>-0.0921456808431153</v>
      </c>
      <c r="E155" s="32" t="n">
        <f aca="false">E127</f>
        <v>0.0532745110656375</v>
      </c>
      <c r="F155" s="32" t="n">
        <f aca="false">F127</f>
        <v>0.00817752794939141</v>
      </c>
      <c r="G155" s="32" t="n">
        <f aca="false">G127</f>
        <v>-0.0447208617812258</v>
      </c>
    </row>
    <row r="156" customFormat="false" ht="12.8" hidden="false" customHeight="false" outlineLevel="0" collapsed="false">
      <c r="B156" s="5" t="n">
        <f aca="false">B155+1</f>
        <v>2022</v>
      </c>
      <c r="C156" s="61" t="n">
        <f aca="false">-C128</f>
        <v>-0.0137361625331583</v>
      </c>
      <c r="D156" s="61" t="n">
        <f aca="false">-D128</f>
        <v>-0.092339783375906</v>
      </c>
      <c r="E156" s="61" t="n">
        <f aca="false">E128</f>
        <v>0.052528242184679</v>
      </c>
      <c r="F156" s="61" t="n">
        <f aca="false">F128</f>
        <v>0.00817752794939141</v>
      </c>
      <c r="G156" s="61" t="n">
        <f aca="false">G128</f>
        <v>-0.0453701757749938</v>
      </c>
    </row>
    <row r="157" customFormat="false" ht="12.8" hidden="false" customHeight="false" outlineLevel="0" collapsed="false">
      <c r="B157" s="0" t="n">
        <f aca="false">B156+1</f>
        <v>2023</v>
      </c>
      <c r="C157" s="32" t="n">
        <f aca="false">-C129</f>
        <v>-0.013226560476766</v>
      </c>
      <c r="D157" s="32" t="n">
        <f aca="false">-D129</f>
        <v>-0.091628547136784</v>
      </c>
      <c r="E157" s="32" t="n">
        <f aca="false">E129</f>
        <v>0.0536918970344521</v>
      </c>
      <c r="F157" s="32" t="n">
        <f aca="false">F129</f>
        <v>0.00817752794939141</v>
      </c>
      <c r="G157" s="32" t="n">
        <f aca="false">G129</f>
        <v>-0.0429856826297065</v>
      </c>
    </row>
    <row r="158" customFormat="false" ht="12.8" hidden="false" customHeight="false" outlineLevel="0" collapsed="false">
      <c r="B158" s="5" t="n">
        <f aca="false">B157+1</f>
        <v>2024</v>
      </c>
      <c r="C158" s="61" t="n">
        <f aca="false">-C130</f>
        <v>-0.0127647716692892</v>
      </c>
      <c r="D158" s="61" t="n">
        <f aca="false">-D130</f>
        <v>-0.0914882737234079</v>
      </c>
      <c r="E158" s="61" t="n">
        <f aca="false">E130</f>
        <v>0.0538014894177582</v>
      </c>
      <c r="F158" s="61" t="n">
        <f aca="false">F130</f>
        <v>0.00817752794939141</v>
      </c>
      <c r="G158" s="61" t="n">
        <f aca="false">G130</f>
        <v>-0.0422740280255474</v>
      </c>
    </row>
    <row r="159" customFormat="false" ht="12.8" hidden="false" customHeight="false" outlineLevel="0" collapsed="false">
      <c r="B159" s="0" t="n">
        <f aca="false">B158+1</f>
        <v>2025</v>
      </c>
      <c r="C159" s="32" t="n">
        <f aca="false">-C131</f>
        <v>-0.0123906441311079</v>
      </c>
      <c r="D159" s="32" t="n">
        <f aca="false">-D131</f>
        <v>-0.0923302176767536</v>
      </c>
      <c r="E159" s="32" t="n">
        <f aca="false">E131</f>
        <v>0.0539883876097511</v>
      </c>
      <c r="F159" s="32" t="n">
        <f aca="false">F131</f>
        <v>0.00817752794939141</v>
      </c>
      <c r="G159" s="32" t="n">
        <f aca="false">G131</f>
        <v>-0.042554946248719</v>
      </c>
    </row>
    <row r="160" customFormat="false" ht="12.8" hidden="false" customHeight="false" outlineLevel="0" collapsed="false">
      <c r="B160" s="5" t="n">
        <f aca="false">B159+1</f>
        <v>2026</v>
      </c>
      <c r="C160" s="61" t="n">
        <f aca="false">-C132</f>
        <v>-0.0120827429466231</v>
      </c>
      <c r="D160" s="61" t="n">
        <f aca="false">-D132</f>
        <v>-0.0930461272582091</v>
      </c>
      <c r="E160" s="61" t="n">
        <f aca="false">E132</f>
        <v>0.0540144679078666</v>
      </c>
      <c r="F160" s="61" t="n">
        <f aca="false">F132</f>
        <v>0.00817752794939141</v>
      </c>
      <c r="G160" s="61" t="n">
        <f aca="false">G132</f>
        <v>-0.0429368743475741</v>
      </c>
    </row>
    <row r="161" customFormat="false" ht="12.8" hidden="false" customHeight="false" outlineLevel="0" collapsed="false">
      <c r="B161" s="0" t="n">
        <f aca="false">B160+1</f>
        <v>2027</v>
      </c>
      <c r="C161" s="32" t="n">
        <f aca="false">-C133</f>
        <v>-0.0117970970230474</v>
      </c>
      <c r="D161" s="32" t="n">
        <f aca="false">-D133</f>
        <v>-0.0933050298857989</v>
      </c>
      <c r="E161" s="32" t="n">
        <f aca="false">E133</f>
        <v>0.054425607508999</v>
      </c>
      <c r="F161" s="32" t="n">
        <f aca="false">F133</f>
        <v>0.00817752794939141</v>
      </c>
      <c r="G161" s="32" t="n">
        <f aca="false">G133</f>
        <v>-0.0424989914504559</v>
      </c>
    </row>
    <row r="162" customFormat="false" ht="12.8" hidden="false" customHeight="false" outlineLevel="0" collapsed="false">
      <c r="B162" s="5" t="n">
        <f aca="false">B161+1</f>
        <v>2028</v>
      </c>
      <c r="C162" s="61" t="n">
        <f aca="false">-C134</f>
        <v>-0.0110712036586643</v>
      </c>
      <c r="D162" s="61" t="n">
        <f aca="false">-D134</f>
        <v>-0.0925581559625287</v>
      </c>
      <c r="E162" s="61" t="n">
        <f aca="false">E134</f>
        <v>0.0543597458332288</v>
      </c>
      <c r="F162" s="61" t="n">
        <f aca="false">F134</f>
        <v>0.00817752794939141</v>
      </c>
      <c r="G162" s="61" t="n">
        <f aca="false">G134</f>
        <v>-0.0410920858385728</v>
      </c>
    </row>
    <row r="163" customFormat="false" ht="12.8" hidden="false" customHeight="false" outlineLevel="0" collapsed="false">
      <c r="B163" s="0" t="n">
        <f aca="false">B162+1</f>
        <v>2029</v>
      </c>
      <c r="C163" s="32" t="n">
        <f aca="false">-C135</f>
        <v>-0.0104412229947466</v>
      </c>
      <c r="D163" s="32" t="n">
        <f aca="false">-D135</f>
        <v>-0.090873534370846</v>
      </c>
      <c r="E163" s="32" t="n">
        <f aca="false">E135</f>
        <v>0.0548628973746763</v>
      </c>
      <c r="F163" s="32" t="n">
        <f aca="false">F135</f>
        <v>0.00817752794939141</v>
      </c>
      <c r="G163" s="32" t="n">
        <f aca="false">G135</f>
        <v>-0.0382743320415248</v>
      </c>
    </row>
    <row r="164" customFormat="false" ht="12.8" hidden="false" customHeight="false" outlineLevel="0" collapsed="false">
      <c r="B164" s="5" t="n">
        <f aca="false">B163+1</f>
        <v>2030</v>
      </c>
      <c r="C164" s="61" t="n">
        <f aca="false">-C136</f>
        <v>-0.010215278572245</v>
      </c>
      <c r="D164" s="61" t="n">
        <f aca="false">-D136</f>
        <v>-0.0907804104388753</v>
      </c>
      <c r="E164" s="61" t="n">
        <f aca="false">E136</f>
        <v>0.055151593977402</v>
      </c>
      <c r="F164" s="61" t="n">
        <f aca="false">F136</f>
        <v>0.00817752794939141</v>
      </c>
      <c r="G164" s="61" t="n">
        <f aca="false">G136</f>
        <v>-0.0376665670843269</v>
      </c>
    </row>
    <row r="165" customFormat="false" ht="12.8" hidden="false" customHeight="false" outlineLevel="0" collapsed="false">
      <c r="B165" s="0" t="n">
        <f aca="false">B164+1</f>
        <v>2031</v>
      </c>
      <c r="C165" s="32" t="n">
        <f aca="false">-C137</f>
        <v>-0.00958070918407404</v>
      </c>
      <c r="D165" s="32" t="n">
        <f aca="false">-D137</f>
        <v>-0.0900852994869309</v>
      </c>
      <c r="E165" s="32" t="n">
        <f aca="false">E137</f>
        <v>0.0556737281819916</v>
      </c>
      <c r="F165" s="32" t="n">
        <f aca="false">F137</f>
        <v>0.00817752794939141</v>
      </c>
      <c r="G165" s="32" t="n">
        <f aca="false">G137</f>
        <v>-0.035814752539622</v>
      </c>
    </row>
    <row r="166" customFormat="false" ht="12.8" hidden="false" customHeight="false" outlineLevel="0" collapsed="false">
      <c r="B166" s="5" t="n">
        <f aca="false">B165+1</f>
        <v>2032</v>
      </c>
      <c r="C166" s="61" t="n">
        <f aca="false">-C138</f>
        <v>-0.00924780516816455</v>
      </c>
      <c r="D166" s="61" t="n">
        <f aca="false">-D138</f>
        <v>-0.089963319613674</v>
      </c>
      <c r="E166" s="61" t="n">
        <f aca="false">E138</f>
        <v>0.0558552304905388</v>
      </c>
      <c r="F166" s="61" t="n">
        <f aca="false">F138</f>
        <v>0.00817752794939141</v>
      </c>
      <c r="G166" s="61" t="n">
        <f aca="false">G138</f>
        <v>-0.0351783663419083</v>
      </c>
    </row>
    <row r="167" customFormat="false" ht="12.8" hidden="false" customHeight="false" outlineLevel="0" collapsed="false">
      <c r="B167" s="0" t="n">
        <f aca="false">B166+1</f>
        <v>2033</v>
      </c>
      <c r="C167" s="32" t="n">
        <f aca="false">-C139</f>
        <v>-0.00901995019908017</v>
      </c>
      <c r="D167" s="32" t="n">
        <f aca="false">-D139</f>
        <v>-0.0897810889300428</v>
      </c>
      <c r="E167" s="32" t="n">
        <f aca="false">E139</f>
        <v>0.0563501643823671</v>
      </c>
      <c r="F167" s="32" t="n">
        <f aca="false">F139</f>
        <v>0.00817752794939141</v>
      </c>
      <c r="G167" s="32" t="n">
        <f aca="false">G139</f>
        <v>-0.0342733467973645</v>
      </c>
    </row>
    <row r="168" customFormat="false" ht="12.8" hidden="false" customHeight="false" outlineLevel="0" collapsed="false">
      <c r="B168" s="5" t="n">
        <f aca="false">B167+1</f>
        <v>2034</v>
      </c>
      <c r="C168" s="61" t="n">
        <f aca="false">-C140</f>
        <v>-0.00867798137980669</v>
      </c>
      <c r="D168" s="61" t="n">
        <f aca="false">-D140</f>
        <v>-0.0895669792575637</v>
      </c>
      <c r="E168" s="61" t="n">
        <f aca="false">E140</f>
        <v>0.0564113052015006</v>
      </c>
      <c r="F168" s="61" t="n">
        <f aca="false">F140</f>
        <v>0.00817752794939141</v>
      </c>
      <c r="G168" s="61" t="n">
        <f aca="false">G140</f>
        <v>-0.0336561274864784</v>
      </c>
    </row>
    <row r="169" customFormat="false" ht="12.8" hidden="false" customHeight="false" outlineLevel="0" collapsed="false">
      <c r="B169" s="0" t="n">
        <f aca="false">B168+1</f>
        <v>2035</v>
      </c>
      <c r="C169" s="32" t="n">
        <f aca="false">-C141</f>
        <v>-0.00824754805116027</v>
      </c>
      <c r="D169" s="32" t="n">
        <f aca="false">-D141</f>
        <v>-0.0886915016495531</v>
      </c>
      <c r="E169" s="32" t="n">
        <f aca="false">E141</f>
        <v>0.0568792579361738</v>
      </c>
      <c r="F169" s="32" t="n">
        <f aca="false">F141</f>
        <v>0.00817752794939141</v>
      </c>
      <c r="G169" s="32" t="n">
        <f aca="false">G141</f>
        <v>-0.0318822638151482</v>
      </c>
    </row>
    <row r="170" customFormat="false" ht="12.8" hidden="false" customHeight="false" outlineLevel="0" collapsed="false">
      <c r="B170" s="5" t="n">
        <f aca="false">B169+1</f>
        <v>2036</v>
      </c>
      <c r="C170" s="61" t="n">
        <f aca="false">-C142</f>
        <v>-0.00784839238186001</v>
      </c>
      <c r="D170" s="61" t="n">
        <f aca="false">-D142</f>
        <v>-0.0878666318333848</v>
      </c>
      <c r="E170" s="61" t="n">
        <f aca="false">E142</f>
        <v>0.0572610687991496</v>
      </c>
      <c r="F170" s="61" t="n">
        <f aca="false">F142</f>
        <v>0.00817752794939141</v>
      </c>
      <c r="G170" s="61" t="n">
        <f aca="false">G142</f>
        <v>-0.0302764274667039</v>
      </c>
    </row>
    <row r="171" customFormat="false" ht="12.8" hidden="false" customHeight="false" outlineLevel="0" collapsed="false">
      <c r="B171" s="0" t="n">
        <f aca="false">B170+1</f>
        <v>2037</v>
      </c>
      <c r="C171" s="32" t="n">
        <f aca="false">-C143</f>
        <v>-0.00770814575389302</v>
      </c>
      <c r="D171" s="32" t="n">
        <f aca="false">-D143</f>
        <v>-0.087641865391189</v>
      </c>
      <c r="E171" s="32" t="n">
        <f aca="false">E143</f>
        <v>0.0575467428040399</v>
      </c>
      <c r="F171" s="32" t="n">
        <f aca="false">F143</f>
        <v>0.00817752794939141</v>
      </c>
      <c r="G171" s="32" t="n">
        <f aca="false">G143</f>
        <v>-0.0296257403916508</v>
      </c>
    </row>
    <row r="172" customFormat="false" ht="12.8" hidden="false" customHeight="false" outlineLevel="0" collapsed="false">
      <c r="B172" s="5" t="n">
        <f aca="false">B171+1</f>
        <v>2038</v>
      </c>
      <c r="C172" s="61" t="n">
        <f aca="false">-C144</f>
        <v>-0.00741108906113451</v>
      </c>
      <c r="D172" s="61" t="n">
        <f aca="false">-D144</f>
        <v>-0.0866367101042722</v>
      </c>
      <c r="E172" s="61" t="n">
        <f aca="false">E144</f>
        <v>0.0578819127953995</v>
      </c>
      <c r="F172" s="61" t="n">
        <f aca="false">F144</f>
        <v>0.00817752794939141</v>
      </c>
      <c r="G172" s="61" t="n">
        <f aca="false">G144</f>
        <v>-0.0279883584206158</v>
      </c>
    </row>
    <row r="173" customFormat="false" ht="12.8" hidden="false" customHeight="false" outlineLevel="0" collapsed="false">
      <c r="B173" s="0" t="n">
        <f aca="false">B172+1</f>
        <v>2039</v>
      </c>
      <c r="C173" s="32" t="n">
        <f aca="false">-C145</f>
        <v>-0.00713952653456846</v>
      </c>
      <c r="D173" s="32" t="n">
        <f aca="false">-D145</f>
        <v>-0.0865516065298672</v>
      </c>
      <c r="E173" s="32" t="n">
        <f aca="false">E145</f>
        <v>0.058043644889585</v>
      </c>
      <c r="F173" s="32" t="n">
        <f aca="false">F145</f>
        <v>0.00817752794939141</v>
      </c>
      <c r="G173" s="32" t="n">
        <f aca="false">G145</f>
        <v>-0.0274699602254593</v>
      </c>
    </row>
    <row r="174" customFormat="false" ht="12.8" hidden="false" customHeight="false" outlineLevel="0" collapsed="false">
      <c r="B174" s="5" t="n">
        <f aca="false">B173+1</f>
        <v>2040</v>
      </c>
      <c r="C174" s="61" t="n">
        <f aca="false">-C146</f>
        <v>-0.00689939283451456</v>
      </c>
      <c r="D174" s="61" t="n">
        <f aca="false">-D146</f>
        <v>-0.0867734892263843</v>
      </c>
      <c r="E174" s="61" t="n">
        <f aca="false">E146</f>
        <v>0.0582479945637655</v>
      </c>
      <c r="F174" s="61" t="n">
        <f aca="false">F146</f>
        <v>0.00817752794939141</v>
      </c>
      <c r="G174" s="61" t="n">
        <f aca="false">G146</f>
        <v>-0.0272473595477419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N14" activeCellId="0" sqref="N14"/>
    </sheetView>
  </sheetViews>
  <sheetFormatPr defaultColWidth="9.1640625" defaultRowHeight="12.8" zeroHeight="false" outlineLevelRow="0" outlineLevelCol="0"/>
  <cols>
    <col collapsed="false" customWidth="true" hidden="false" outlineLevel="0" max="7" min="6" style="109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09" width="8.83"/>
    <col collapsed="false" customWidth="true" hidden="false" outlineLevel="0" max="14" min="14" style="109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73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51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51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51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51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51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51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high_v2_m!B2+temporary_pension_bonus_high!B2</f>
        <v>17715091.2971215</v>
      </c>
      <c r="G14" s="154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high_v2_m!J2</f>
        <v>0</v>
      </c>
      <c r="K14" s="155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18001135.6304207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high_v2_m!B3+temporary_pension_bonus_high!B3</f>
        <v>20422747.1350974</v>
      </c>
      <c r="G15" s="156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high_v2_m!J3</f>
        <v>0</v>
      </c>
      <c r="K15" s="157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high_v2_m!B4+temporary_pension_bonus_high!B4</f>
        <v>19803746.8364793</v>
      </c>
      <c r="G16" s="156" t="n">
        <f aca="false">high_v2_m!C4+temporary_pension_bonus_high!B4</f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7" t="n">
        <f aca="false">high_v2_m!J4</f>
        <v>0</v>
      </c>
      <c r="K16" s="157" t="n">
        <f aca="false">high_v2_m!K4</f>
        <v>0</v>
      </c>
      <c r="L16" s="67" t="n">
        <f aca="false">H16-I16</f>
        <v>777485.531692129</v>
      </c>
      <c r="M16" s="67" t="n">
        <f aca="false">J16-K16</f>
        <v>0</v>
      </c>
      <c r="N16" s="157" t="n">
        <f aca="false">SUM(high_v5_m!C4:J4)</f>
        <v>2919136.76234831</v>
      </c>
      <c r="O16" s="158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4277496.00005218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high_v2_m!B5+temporary_pension_bonus_high!B5</f>
        <v>21421804.3950487</v>
      </c>
      <c r="G17" s="156" t="n">
        <f aca="false">high_v2_m!C5+temporary_pension_bonus_high!B5</f>
        <v>20579647.3943859</v>
      </c>
      <c r="H17" s="67" t="n">
        <f aca="false">F17-J17</f>
        <v>21421804.3950487</v>
      </c>
      <c r="I17" s="67" t="n">
        <f aca="false">G17-K17</f>
        <v>20579647.3943859</v>
      </c>
      <c r="J17" s="157" t="n">
        <f aca="false">high_v2_m!J5</f>
        <v>0</v>
      </c>
      <c r="K17" s="157" t="n">
        <f aca="false">high_v2_m!K5</f>
        <v>0</v>
      </c>
      <c r="L17" s="67" t="n">
        <f aca="false">H17-I17</f>
        <v>842157.000662804</v>
      </c>
      <c r="M17" s="67" t="n">
        <f aca="false">J17-K17</f>
        <v>0</v>
      </c>
      <c r="N17" s="157" t="n">
        <f aca="false">SUM(high_v5_m!C5:J5)</f>
        <v>2757062.56989139</v>
      </c>
      <c r="O17" s="158" t="n">
        <v>111875162.875528</v>
      </c>
      <c r="Q17" s="67" t="n">
        <f aca="false">I17*5.5017049523</f>
        <v>113223147.986281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18939710.1228511</v>
      </c>
      <c r="Y17" s="67" t="n">
        <f aca="false">N17*5.1890047538</f>
        <v>14306410.7816905</v>
      </c>
      <c r="Z17" s="67" t="n">
        <f aca="false">L17*5.5017049523</f>
        <v>4633299.34116066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high_v2_m!B6+temporary_pension_bonus_high!B6</f>
        <v>18798652.8327858</v>
      </c>
      <c r="G18" s="154" t="n">
        <f aca="false">high_v2_m!C6+temporary_pension_bonus_high!B6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55" t="n">
        <f aca="false">high_v2_m!J6</f>
        <v>0</v>
      </c>
      <c r="K18" s="155" t="n">
        <f aca="false">high_v2_m!K6</f>
        <v>0</v>
      </c>
      <c r="L18" s="8" t="n">
        <f aca="false">H18-I18</f>
        <v>737510.400040284</v>
      </c>
      <c r="M18" s="8" t="n">
        <f aca="false">J18-K18</f>
        <v>0</v>
      </c>
      <c r="N18" s="155" t="n">
        <f aca="false">SUM(high_v5_m!C6:J6)</f>
        <v>2795658.97722293</v>
      </c>
      <c r="O18" s="159" t="n">
        <v>91414555.2301573</v>
      </c>
      <c r="P18" s="5"/>
      <c r="Q18" s="8" t="n">
        <f aca="false">I18*5.5017049523</f>
        <v>99367076.7664315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18564252.3430878</v>
      </c>
      <c r="Y18" s="8" t="n">
        <f aca="false">N18*5.1890047538</f>
        <v>14506687.7228134</v>
      </c>
      <c r="Z18" s="8" t="n">
        <f aca="false">L18*5.5017049523</f>
        <v>4057564.62027438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high_v2_m!B7+temporary_pension_bonus_high!B7</f>
        <v>19381974.1868191</v>
      </c>
      <c r="G19" s="156" t="n">
        <f aca="false">high_v2_m!C7+temporary_pension_bonus_high!B7</f>
        <v>18619675.7274242</v>
      </c>
      <c r="H19" s="67" t="n">
        <f aca="false">F19-J19</f>
        <v>19381974.1868191</v>
      </c>
      <c r="I19" s="67" t="n">
        <f aca="false">G19-K19</f>
        <v>18619675.7274242</v>
      </c>
      <c r="J19" s="157" t="n">
        <f aca="false">high_v2_m!J7</f>
        <v>0</v>
      </c>
      <c r="K19" s="157" t="n">
        <f aca="false">high_v2_m!K7</f>
        <v>0</v>
      </c>
      <c r="L19" s="67" t="n">
        <f aca="false">H19-I19</f>
        <v>762298.459394895</v>
      </c>
      <c r="M19" s="67" t="n">
        <f aca="false">J19-K19</f>
        <v>0</v>
      </c>
      <c r="N19" s="157" t="n">
        <f aca="false">SUM(high_v5_m!C7:J7)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102439962.15979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18869399.8021861</v>
      </c>
      <c r="Y19" s="67" t="n">
        <f aca="false">N19*5.1890047538</f>
        <v>14675458.5930026</v>
      </c>
      <c r="Z19" s="67" t="n">
        <f aca="false">L19*5.5017049523</f>
        <v>4193941.20918355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high_v2_m!D8+temporary_pension_bonus_high!B8</f>
        <v>18503713.2101988</v>
      </c>
      <c r="G20" s="157" t="n">
        <f aca="false">high_v2_m!E8+temporary_pension_bonus_high!B8</f>
        <v>17773463.8633579</v>
      </c>
      <c r="H20" s="67" t="n">
        <f aca="false">F20-J20</f>
        <v>18503713.2101988</v>
      </c>
      <c r="I20" s="67" t="n">
        <f aca="false">G20-K20</f>
        <v>17773463.8633579</v>
      </c>
      <c r="J20" s="157" t="n">
        <f aca="false">high_v2_m!J8</f>
        <v>0</v>
      </c>
      <c r="K20" s="157" t="n">
        <f aca="false">high_v2_m!K8</f>
        <v>0</v>
      </c>
      <c r="L20" s="67" t="n">
        <f aca="false">H20-I20</f>
        <v>730249.346840963</v>
      </c>
      <c r="M20" s="67" t="n">
        <f aca="false">J20-K20</f>
        <v>0</v>
      </c>
      <c r="N20" s="157" t="n">
        <f aca="false">SUM(high_v5_m!C8:J8)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97784354.1565611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16874999.9051822</v>
      </c>
      <c r="Y20" s="67" t="n">
        <f aca="false">N20*5.1890047538</f>
        <v>12857383.4572535</v>
      </c>
      <c r="Z20" s="67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high_v2_m!D9+temporary_pension_bonus_high!B9</f>
        <v>20254615.8512826</v>
      </c>
      <c r="G21" s="157" t="n">
        <f aca="false">high_v2_m!E9+temporary_pension_bonus_high!B9</f>
        <v>19452949.3858272</v>
      </c>
      <c r="H21" s="67" t="n">
        <f aca="false">F21-J21</f>
        <v>20217167.5584862</v>
      </c>
      <c r="I21" s="67" t="n">
        <f aca="false">G21-K21</f>
        <v>19416624.5418146</v>
      </c>
      <c r="J21" s="157" t="n">
        <f aca="false">high_v2_m!J9</f>
        <v>37448.2927964077</v>
      </c>
      <c r="K21" s="157" t="n">
        <f aca="false">high_v2_m!K9</f>
        <v>36324.8440125154</v>
      </c>
      <c r="L21" s="67" t="n">
        <f aca="false">H21-I21</f>
        <v>800543.016671553</v>
      </c>
      <c r="M21" s="67" t="n">
        <f aca="false">J21-K21</f>
        <v>1123.44878389224</v>
      </c>
      <c r="N21" s="157" t="n">
        <f aca="false">SUM(high_v5_m!C9:J9)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106824539.398651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24695168.1228016</v>
      </c>
      <c r="Y21" s="67" t="n">
        <f aca="false">N21*5.1890047538</f>
        <v>20290816.6434505</v>
      </c>
      <c r="Z21" s="67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high_v2_m!D10+temporary_pension_bonus_high!B10</f>
        <v>19377172.7510706</v>
      </c>
      <c r="G22" s="155" t="n">
        <f aca="false">high_v2_m!E10+temporary_pension_bonus_high!B10</f>
        <v>18610102.6096751</v>
      </c>
      <c r="H22" s="8" t="n">
        <f aca="false">F22-J22</f>
        <v>19308428.2669391</v>
      </c>
      <c r="I22" s="8" t="n">
        <f aca="false">G22-K22</f>
        <v>18543420.4600676</v>
      </c>
      <c r="J22" s="155" t="n">
        <f aca="false">high_v2_m!J10</f>
        <v>68744.4841315014</v>
      </c>
      <c r="K22" s="155" t="n">
        <f aca="false">high_v2_m!K10</f>
        <v>66682.1496075563</v>
      </c>
      <c r="L22" s="8" t="n">
        <f aca="false">H22-I22</f>
        <v>765007.806871563</v>
      </c>
      <c r="M22" s="8" t="n">
        <f aca="false">J22-K22</f>
        <v>2062.33452394504</v>
      </c>
      <c r="N22" s="155" t="n">
        <f aca="false">SUM(high_v5_m!C10:J10)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4208847.23961344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high_v2_m!D11+temporary_pension_bonus_high!B11</f>
        <v>20709754.3962264</v>
      </c>
      <c r="G23" s="157" t="n">
        <f aca="false">high_v2_m!E11+temporary_pension_bonus_high!B11</f>
        <v>19888095.1774069</v>
      </c>
      <c r="H23" s="67" t="n">
        <f aca="false">F23-J23</f>
        <v>20604347.9858498</v>
      </c>
      <c r="I23" s="67" t="n">
        <f aca="false">G23-K23</f>
        <v>19785850.9593415</v>
      </c>
      <c r="J23" s="157" t="n">
        <f aca="false">high_v2_m!J11</f>
        <v>105406.410376622</v>
      </c>
      <c r="K23" s="157" t="n">
        <f aca="false">high_v2_m!K11</f>
        <v>102244.218065323</v>
      </c>
      <c r="L23" s="67" t="n">
        <f aca="false">H23-I23</f>
        <v>818497.026508227</v>
      </c>
      <c r="M23" s="67" t="n">
        <f aca="false">J23-K23</f>
        <v>3162.19231129867</v>
      </c>
      <c r="N23" s="157" t="n">
        <f aca="false">SUM(high_v5_m!C11:J11)</f>
        <v>3939404.98436416</v>
      </c>
      <c r="O23" s="158" t="n">
        <v>118311548.494431</v>
      </c>
      <c r="P23" s="7"/>
      <c r="Q23" s="67" t="n">
        <f aca="false">I23*5.5017049523</f>
        <v>108855914.208479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24944720.3351922</v>
      </c>
      <c r="Y23" s="67" t="n">
        <f aca="false">N23*5.1890047538</f>
        <v>20441591.1910091</v>
      </c>
      <c r="Z23" s="67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high_v2_m!D12+temporary_pension_bonus_high!B12</f>
        <v>19896829.3534219</v>
      </c>
      <c r="G24" s="157" t="n">
        <f aca="false">high_v2_m!E12+temporary_pension_bonus_high!B12</f>
        <v>19106774.747813</v>
      </c>
      <c r="H24" s="67" t="n">
        <f aca="false">F24-J24</f>
        <v>19743761.0822813</v>
      </c>
      <c r="I24" s="67" t="n">
        <f aca="false">G24-K24</f>
        <v>18958298.5248067</v>
      </c>
      <c r="J24" s="157" t="n">
        <f aca="false">high_v2_m!J12</f>
        <v>153068.271140567</v>
      </c>
      <c r="K24" s="157" t="n">
        <f aca="false">high_v2_m!K12</f>
        <v>148476.22300635</v>
      </c>
      <c r="L24" s="67" t="n">
        <f aca="false">H24-I24</f>
        <v>785462.557474632</v>
      </c>
      <c r="M24" s="67" t="n">
        <f aca="false">J24-K24</f>
        <v>4592.04813421701</v>
      </c>
      <c r="N24" s="157" t="n">
        <f aca="false">SUM(high_v5_m!C12:J12)</f>
        <v>3599614.55233288</v>
      </c>
      <c r="O24" s="158" t="n">
        <v>103254577.736778</v>
      </c>
      <c r="P24" s="7"/>
      <c r="Q24" s="67" t="n">
        <f aca="false">I24*5.5017049523</f>
        <v>104302964.881111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22999800.2662074</v>
      </c>
      <c r="Y24" s="67" t="n">
        <f aca="false">N24*5.1890047538</f>
        <v>18678417.023903</v>
      </c>
      <c r="Z24" s="67" t="n">
        <f aca="false">L24*5.5017049523</f>
        <v>4321383.24230441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high_v2_m!D13+temporary_pension_bonus_high!B13</f>
        <v>21653269.8158238</v>
      </c>
      <c r="G25" s="157" t="n">
        <f aca="false">high_v2_m!E13+temporary_pension_bonus_high!B13</f>
        <v>20791194.3001012</v>
      </c>
      <c r="H25" s="67" t="n">
        <f aca="false">F25-J25</f>
        <v>21457552.8315326</v>
      </c>
      <c r="I25" s="67" t="n">
        <f aca="false">G25-K25</f>
        <v>20601348.8253387</v>
      </c>
      <c r="J25" s="157" t="n">
        <f aca="false">high_v2_m!J13</f>
        <v>195716.984291222</v>
      </c>
      <c r="K25" s="157" t="n">
        <f aca="false">high_v2_m!K13</f>
        <v>189845.474762486</v>
      </c>
      <c r="L25" s="67" t="n">
        <f aca="false">H25-I25</f>
        <v>856204.006193865</v>
      </c>
      <c r="M25" s="67" t="n">
        <f aca="false">J25-K25</f>
        <v>5871.50952873667</v>
      </c>
      <c r="N25" s="157" t="n">
        <f aca="false">SUM(high_v5_m!C13:J13)</f>
        <v>4012507.36812272</v>
      </c>
      <c r="O25" s="160" t="n">
        <v>124728426.724285</v>
      </c>
      <c r="Q25" s="67" t="n">
        <f aca="false">I25*5.5017049523</f>
        <v>113342542.856426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25531501.6289022</v>
      </c>
      <c r="Y25" s="67" t="n">
        <f aca="false">N25*5.1890047538</f>
        <v>20820919.8078463</v>
      </c>
      <c r="Z25" s="67" t="n">
        <f aca="false">L25*5.5017049523</f>
        <v>4710581.82105589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high_v2_m!D14+temporary_pension_bonus_high!B14</f>
        <v>20401597.9187957</v>
      </c>
      <c r="G26" s="155" t="n">
        <f aca="false">high_v2_m!E14+temporary_pension_bonus_high!B14</f>
        <v>19586655.7456722</v>
      </c>
      <c r="H26" s="8" t="n">
        <f aca="false">F26-J26</f>
        <v>20201976.8177277</v>
      </c>
      <c r="I26" s="8" t="n">
        <f aca="false">G26-K26</f>
        <v>19393023.2776361</v>
      </c>
      <c r="J26" s="155" t="n">
        <f aca="false">high_v2_m!J14</f>
        <v>199621.10106806</v>
      </c>
      <c r="K26" s="155" t="n">
        <f aca="false">high_v2_m!K14</f>
        <v>193632.468036018</v>
      </c>
      <c r="L26" s="8" t="n">
        <f aca="false">H26-I26</f>
        <v>808953.540091537</v>
      </c>
      <c r="M26" s="8" t="n">
        <f aca="false">J26-K26</f>
        <v>5988.63303204181</v>
      </c>
      <c r="N26" s="155" t="n">
        <f aca="false">SUM(high_v5_m!C14:J14)</f>
        <v>4266105.69710447</v>
      </c>
      <c r="O26" s="5"/>
      <c r="P26" s="5"/>
      <c r="Q26" s="8" t="n">
        <f aca="false">I26*5.5017049523</f>
        <v>106694692.20664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26587466.4401906</v>
      </c>
      <c r="Y26" s="8" t="n">
        <f aca="false">N26*5.1890047538</f>
        <v>22136842.7424884</v>
      </c>
      <c r="Z26" s="8" t="n">
        <f aca="false">L26*5.5017049523</f>
        <v>4450623.69770223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high_v2_m!D15+temporary_pension_bonus_high!B15</f>
        <v>20534334.0157244</v>
      </c>
      <c r="G27" s="157" t="n">
        <f aca="false">high_v2_m!E15+temporary_pension_bonus_high!B15</f>
        <v>19725475.2264225</v>
      </c>
      <c r="H27" s="67" t="n">
        <f aca="false">F27-J27</f>
        <v>20316572.1171435</v>
      </c>
      <c r="I27" s="67" t="n">
        <f aca="false">G27-K27</f>
        <v>19514246.184799</v>
      </c>
      <c r="J27" s="157" t="n">
        <f aca="false">high_v2_m!J15</f>
        <v>217761.898580891</v>
      </c>
      <c r="K27" s="157" t="n">
        <f aca="false">high_v2_m!K15</f>
        <v>211229.041623464</v>
      </c>
      <c r="L27" s="67" t="n">
        <f aca="false">H27-I27</f>
        <v>802325.932344422</v>
      </c>
      <c r="M27" s="67" t="n">
        <f aca="false">J27-K27</f>
        <v>6532.85695742682</v>
      </c>
      <c r="N27" s="157" t="n">
        <f aca="false">SUM(high_v5_m!C15:J15)</f>
        <v>3669626.15930423</v>
      </c>
      <c r="O27" s="7"/>
      <c r="P27" s="7"/>
      <c r="Q27" s="67" t="n">
        <f aca="false">I27*5.5017049523</f>
        <v>107361624.87531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23455868.1406365</v>
      </c>
      <c r="Y27" s="67" t="n">
        <f aca="false">N27*5.1890047538</f>
        <v>19041707.5852985</v>
      </c>
      <c r="Z27" s="67" t="n">
        <f aca="false">L27*5.5017049523</f>
        <v>4414160.55533802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high_v2_m!D16+temporary_pension_bonus_high!B16</f>
        <v>19245553.8982161</v>
      </c>
      <c r="G28" s="157" t="n">
        <f aca="false">high_v2_m!E16+temporary_pension_bonus_high!B16</f>
        <v>18477271.9630652</v>
      </c>
      <c r="H28" s="67" t="n">
        <f aca="false">F28-J28</f>
        <v>19010506.7749919</v>
      </c>
      <c r="I28" s="67" t="n">
        <f aca="false">G28-K28</f>
        <v>18249276.2535377</v>
      </c>
      <c r="J28" s="157" t="n">
        <f aca="false">high_v2_m!J16</f>
        <v>235047.123224172</v>
      </c>
      <c r="K28" s="157" t="n">
        <f aca="false">high_v2_m!K16</f>
        <v>227995.709527446</v>
      </c>
      <c r="L28" s="67" t="n">
        <f aca="false">H28-I28</f>
        <v>761230.521454193</v>
      </c>
      <c r="M28" s="67" t="n">
        <f aca="false">J28-K28</f>
        <v>7051.41369672515</v>
      </c>
      <c r="N28" s="157" t="n">
        <f aca="false">SUM(high_v5_m!C16:J16)</f>
        <v>3308011.82114977</v>
      </c>
      <c r="O28" s="7"/>
      <c r="P28" s="7"/>
      <c r="Q28" s="67" t="n">
        <f aca="false">I28*5.5017049523</f>
        <v>100402133.539979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21353354.7952992</v>
      </c>
      <c r="Y28" s="67" t="n">
        <f aca="false">N28*5.1890047538</f>
        <v>17165289.0655728</v>
      </c>
      <c r="Z28" s="67" t="n">
        <f aca="false">L28*5.5017049523</f>
        <v>4188065.72972644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high_v2_m!D17+temporary_pension_bonus_high!B17</f>
        <v>17632490.3683875</v>
      </c>
      <c r="G29" s="157" t="n">
        <f aca="false">high_v2_m!E17+temporary_pension_bonus_high!B17</f>
        <v>16930411.3942214</v>
      </c>
      <c r="H29" s="67" t="n">
        <f aca="false">F29-J29</f>
        <v>17392099.0463505</v>
      </c>
      <c r="I29" s="67" t="n">
        <f aca="false">G29-K29</f>
        <v>16697231.8118454</v>
      </c>
      <c r="J29" s="157" t="n">
        <f aca="false">high_v2_m!J17</f>
        <v>240391.322037069</v>
      </c>
      <c r="K29" s="157" t="n">
        <f aca="false">high_v2_m!K17</f>
        <v>233179.582375956</v>
      </c>
      <c r="L29" s="67" t="n">
        <f aca="false">H29-I29</f>
        <v>694867.234505067</v>
      </c>
      <c r="M29" s="67" t="n">
        <f aca="false">J29-K29</f>
        <v>7211.73966111208</v>
      </c>
      <c r="N29" s="157" t="n">
        <f aca="false">SUM(high_v5_m!C17:J17)</f>
        <v>3051608.62668183</v>
      </c>
      <c r="O29" s="7"/>
      <c r="P29" s="7"/>
      <c r="Q29" s="67" t="n">
        <f aca="false">I29*5.5017049523</f>
        <v>91863242.9489309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19657766.1758566</v>
      </c>
      <c r="Y29" s="67" t="n">
        <f aca="false">N29*5.1890047538</f>
        <v>15834811.6705891</v>
      </c>
      <c r="Z29" s="67" t="n">
        <f aca="false">L29*5.5017049523</f>
        <v>3822954.50526753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high_v2_m!D18+temporary_pension_bonus_high!B18</f>
        <v>17486334.6842501</v>
      </c>
      <c r="G30" s="155" t="n">
        <f aca="false">high_v2_m!E18+temporary_pension_bonus_high!B18</f>
        <v>16789231.0407686</v>
      </c>
      <c r="H30" s="8" t="n">
        <f aca="false">F30-J30</f>
        <v>17292119.6681135</v>
      </c>
      <c r="I30" s="8" t="n">
        <f aca="false">G30-K30</f>
        <v>16600842.4751161</v>
      </c>
      <c r="J30" s="155" t="n">
        <f aca="false">high_v2_m!J18</f>
        <v>194215.016136578</v>
      </c>
      <c r="K30" s="155" t="n">
        <f aca="false">high_v2_m!K18</f>
        <v>188388.565652481</v>
      </c>
      <c r="L30" s="8" t="n">
        <f aca="false">H30-I30</f>
        <v>691277.192997376</v>
      </c>
      <c r="M30" s="8" t="n">
        <f aca="false">J30-K30</f>
        <v>5826.4504840973</v>
      </c>
      <c r="N30" s="155" t="n">
        <f aca="false">SUM(high_v5_m!C18:J18)</f>
        <v>3575526.78286279</v>
      </c>
      <c r="O30" s="5"/>
      <c r="P30" s="5"/>
      <c r="Q30" s="8" t="n">
        <f aca="false">I30*5.5017049523</f>
        <v>91332937.2576985</v>
      </c>
      <c r="R30" s="8"/>
      <c r="S30" s="8"/>
      <c r="T30" s="5"/>
      <c r="U30" s="5"/>
      <c r="V30" s="8" t="n">
        <f aca="false">K30*5.5017049523</f>
        <v>1036458.30460695</v>
      </c>
      <c r="W30" s="8" t="n">
        <f aca="false">M30*5.5017049523</f>
        <v>32055.4114826888</v>
      </c>
      <c r="X30" s="8" t="n">
        <f aca="false">N30*5.1890047538+L30*5.5017049523</f>
        <v>22356628.6297399</v>
      </c>
      <c r="Y30" s="8" t="n">
        <f aca="false">N30*5.1890047538</f>
        <v>18553425.4736142</v>
      </c>
      <c r="Z30" s="8" t="n">
        <f aca="false">L30*5.5017049523</f>
        <v>3803203.1561257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high_v2_m!D19+temporary_pension_bonus_high!B19</f>
        <v>17659103.1044917</v>
      </c>
      <c r="G31" s="157" t="n">
        <f aca="false">high_v2_m!E19+temporary_pension_bonus_high!B19</f>
        <v>16954151.1790023</v>
      </c>
      <c r="H31" s="67" t="n">
        <f aca="false">F31-J31</f>
        <v>17459785.6879468</v>
      </c>
      <c r="I31" s="67" t="n">
        <f aca="false">G31-K31</f>
        <v>16760813.2849538</v>
      </c>
      <c r="J31" s="157" t="n">
        <f aca="false">high_v2_m!J19</f>
        <v>199317.416544857</v>
      </c>
      <c r="K31" s="157" t="n">
        <f aca="false">high_v2_m!K19</f>
        <v>193337.894048511</v>
      </c>
      <c r="L31" s="67" t="n">
        <f aca="false">H31-I31</f>
        <v>698972.40299299</v>
      </c>
      <c r="M31" s="67" t="n">
        <f aca="false">J31-K31</f>
        <v>5979.52249634572</v>
      </c>
      <c r="N31" s="157" t="n">
        <f aca="false">SUM(high_v5_m!C19:J19)</f>
        <v>3241856.85627298</v>
      </c>
      <c r="O31" s="7"/>
      <c r="P31" s="7"/>
      <c r="Q31" s="67" t="n">
        <f aca="false">I31*5.5017049523</f>
        <v>92213049.454406</v>
      </c>
      <c r="R31" s="67"/>
      <c r="S31" s="67"/>
      <c r="T31" s="7"/>
      <c r="U31" s="7"/>
      <c r="V31" s="67" t="n">
        <f aca="false">K31*5.5017049523</f>
        <v>1063688.04915395</v>
      </c>
      <c r="W31" s="67" t="n">
        <f aca="false">M31*5.5017049523</f>
        <v>32897.5685305345</v>
      </c>
      <c r="X31" s="67" t="n">
        <f aca="false">N31*5.1890047538+L31*5.5017049523</f>
        <v>20667550.5694072</v>
      </c>
      <c r="Y31" s="67" t="n">
        <f aca="false">N31*5.1890047538</f>
        <v>16822010.6383396</v>
      </c>
      <c r="Z31" s="67" t="n">
        <f aca="false">L31*5.5017049523</f>
        <v>3845539.93106756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high_v2_m!D20+temporary_pension_bonus_high!B20</f>
        <v>18043229.2177913</v>
      </c>
      <c r="G32" s="157" t="n">
        <f aca="false">high_v2_m!E20+temporary_pension_bonus_high!B20</f>
        <v>17321407.4382308</v>
      </c>
      <c r="H32" s="67" t="n">
        <f aca="false">F32-J32</f>
        <v>17852935.5813082</v>
      </c>
      <c r="I32" s="67" t="n">
        <f aca="false">G32-K32</f>
        <v>17136822.6108422</v>
      </c>
      <c r="J32" s="157" t="n">
        <f aca="false">high_v2_m!J20</f>
        <v>190293.636483069</v>
      </c>
      <c r="K32" s="157" t="n">
        <f aca="false">high_v2_m!K20</f>
        <v>184584.827388577</v>
      </c>
      <c r="L32" s="67" t="n">
        <f aca="false">H32-I32</f>
        <v>716112.970465943</v>
      </c>
      <c r="M32" s="67" t="n">
        <f aca="false">J32-K32</f>
        <v>5708.809094492</v>
      </c>
      <c r="N32" s="157" t="n">
        <f aca="false">SUM(high_v5_m!C20:J20)</f>
        <v>3172850.31297567</v>
      </c>
      <c r="O32" s="7"/>
      <c r="P32" s="7"/>
      <c r="Q32" s="67" t="n">
        <f aca="false">I32*5.5017049523</f>
        <v>94281741.8247574</v>
      </c>
      <c r="R32" s="67"/>
      <c r="S32" s="67"/>
      <c r="T32" s="7"/>
      <c r="U32" s="7"/>
      <c r="V32" s="67" t="n">
        <f aca="false">K32*5.5017049523</f>
        <v>1015531.25896317</v>
      </c>
      <c r="W32" s="67" t="n">
        <f aca="false">M32*5.5017049523</f>
        <v>31408.1832669019</v>
      </c>
      <c r="X32" s="67" t="n">
        <f aca="false">N32*5.1890047538+L32*5.5017049523</f>
        <v>20403777.6331453</v>
      </c>
      <c r="Y32" s="67" t="n">
        <f aca="false">N32*5.1890047538</f>
        <v>16463935.3571266</v>
      </c>
      <c r="Z32" s="67" t="n">
        <f aca="false">L32*5.5017049523</f>
        <v>3939842.27601874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high_v2_m!D21+temporary_pension_bonus_high!B21</f>
        <v>17821958.9706619</v>
      </c>
      <c r="G33" s="157" t="n">
        <f aca="false">high_v2_m!E21+temporary_pension_bonus_high!B21</f>
        <v>17108112.8586655</v>
      </c>
      <c r="H33" s="67" t="n">
        <f aca="false">F33-J33</f>
        <v>17615207.406626</v>
      </c>
      <c r="I33" s="67" t="n">
        <f aca="false">G33-K33</f>
        <v>16907563.8415506</v>
      </c>
      <c r="J33" s="157" t="n">
        <f aca="false">high_v2_m!J21</f>
        <v>206751.564035903</v>
      </c>
      <c r="K33" s="157" t="n">
        <f aca="false">high_v2_m!K21</f>
        <v>200549.017114826</v>
      </c>
      <c r="L33" s="67" t="n">
        <f aca="false">H33-I33</f>
        <v>707643.565075412</v>
      </c>
      <c r="M33" s="67" t="n">
        <f aca="false">J33-K33</f>
        <v>6202.54692107707</v>
      </c>
      <c r="N33" s="157" t="n">
        <f aca="false">SUM(high_v5_m!C21:J21)</f>
        <v>3286268.97441294</v>
      </c>
      <c r="O33" s="7"/>
      <c r="P33" s="7"/>
      <c r="Q33" s="67" t="n">
        <f aca="false">I33*5.5017049523</f>
        <v>93020427.7183875</v>
      </c>
      <c r="R33" s="67"/>
      <c r="S33" s="67"/>
      <c r="T33" s="7"/>
      <c r="U33" s="7"/>
      <c r="V33" s="67" t="n">
        <f aca="false">K33*5.5017049523</f>
        <v>1103361.52063953</v>
      </c>
      <c r="W33" s="67" t="n">
        <f aca="false">M33*5.5017049523</f>
        <v>34124.5831125628</v>
      </c>
      <c r="X33" s="67" t="n">
        <f aca="false">N33*5.1890047538+L33*5.5017049523</f>
        <v>20945711.4369328</v>
      </c>
      <c r="Y33" s="67" t="n">
        <f aca="false">N33*5.1890047538</f>
        <v>17052465.3304942</v>
      </c>
      <c r="Z33" s="67" t="n">
        <f aca="false">L33*5.5017049523</f>
        <v>3893246.10643862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high_v2_m!D22+temporary_pension_bonus_high!B22</f>
        <v>18206136.0524881</v>
      </c>
      <c r="G34" s="155" t="n">
        <f aca="false">high_v2_m!E22+temporary_pension_bonus_high!B22</f>
        <v>17476658.1596134</v>
      </c>
      <c r="H34" s="8" t="n">
        <f aca="false">F34-J34</f>
        <v>17974816.2763534</v>
      </c>
      <c r="I34" s="8" t="n">
        <f aca="false">G34-K34</f>
        <v>17252277.9767627</v>
      </c>
      <c r="J34" s="155" t="n">
        <f aca="false">high_v2_m!J22</f>
        <v>231319.776134705</v>
      </c>
      <c r="K34" s="155" t="n">
        <f aca="false">high_v2_m!K22</f>
        <v>224380.182850664</v>
      </c>
      <c r="L34" s="8" t="n">
        <f aca="false">H34-I34</f>
        <v>722538.299590692</v>
      </c>
      <c r="M34" s="8" t="n">
        <f aca="false">J34-K34</f>
        <v>6939.59328404113</v>
      </c>
      <c r="N34" s="155" t="n">
        <f aca="false">SUM(high_v5_m!C22:J22)</f>
        <v>3500403.03867679</v>
      </c>
      <c r="O34" s="5"/>
      <c r="P34" s="5"/>
      <c r="Q34" s="8" t="n">
        <f aca="false">I34*5.5017049523</f>
        <v>94916943.1832116</v>
      </c>
      <c r="R34" s="8"/>
      <c r="S34" s="8"/>
      <c r="T34" s="5"/>
      <c r="U34" s="5"/>
      <c r="V34" s="8" t="n">
        <f aca="false">K34*5.5017049523</f>
        <v>1234473.56318748</v>
      </c>
      <c r="W34" s="8" t="n">
        <f aca="false">M34*5.5017049523</f>
        <v>38179.5947377569</v>
      </c>
      <c r="X34" s="8" t="n">
        <f aca="false">N34*5.1890047538+L34*5.5017049523</f>
        <v>22138800.5489944</v>
      </c>
      <c r="Y34" s="8" t="n">
        <f aca="false">N34*5.1890047538</f>
        <v>18163608.0079098</v>
      </c>
      <c r="Z34" s="8" t="n">
        <f aca="false">L34*5.5017049523</f>
        <v>3975192.54108453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high_v2_m!D23+temporary_pension_bonus_high!B23</f>
        <v>18616104.1743679</v>
      </c>
      <c r="G35" s="157" t="n">
        <f aca="false">high_v2_m!E23+temporary_pension_bonus_high!B23</f>
        <v>17868614.5207392</v>
      </c>
      <c r="H35" s="67" t="n">
        <f aca="false">F35-J35</f>
        <v>18367542.7454393</v>
      </c>
      <c r="I35" s="67" t="n">
        <f aca="false">G35-K35</f>
        <v>17627509.9346784</v>
      </c>
      <c r="J35" s="157" t="n">
        <f aca="false">high_v2_m!J23</f>
        <v>248561.428928663</v>
      </c>
      <c r="K35" s="157" t="n">
        <f aca="false">high_v2_m!K23</f>
        <v>241104.586060803</v>
      </c>
      <c r="L35" s="67" t="n">
        <f aca="false">H35-I35</f>
        <v>740032.810760848</v>
      </c>
      <c r="M35" s="67" t="n">
        <f aca="false">J35-K35</f>
        <v>7456.8428678599</v>
      </c>
      <c r="N35" s="157" t="n">
        <f aca="false">SUM(high_v5_m!C23:J23)</f>
        <v>2866583.03265507</v>
      </c>
      <c r="O35" s="7"/>
      <c r="P35" s="7"/>
      <c r="Q35" s="67" t="n">
        <f aca="false">I35*5.5017049523</f>
        <v>96981358.7043378</v>
      </c>
      <c r="R35" s="67"/>
      <c r="S35" s="67"/>
      <c r="T35" s="7"/>
      <c r="U35" s="7"/>
      <c r="V35" s="67" t="n">
        <f aca="false">K35*5.5017049523</f>
        <v>1326486.29515296</v>
      </c>
      <c r="W35" s="67" t="n">
        <f aca="false">M35*5.5017049523</f>
        <v>41025.3493346278</v>
      </c>
      <c r="X35" s="67" t="n">
        <f aca="false">N35*5.1890047538+L35*5.5017049523</f>
        <v>18946155.163437</v>
      </c>
      <c r="Y35" s="67" t="n">
        <f aca="false">N35*5.1890047538</f>
        <v>14874712.9836096</v>
      </c>
      <c r="Z35" s="67" t="n">
        <f aca="false">L35*5.5017049523</f>
        <v>4071442.17982745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high_v2_m!D24+temporary_pension_bonus_high!B24</f>
        <v>19592899.9212211</v>
      </c>
      <c r="G36" s="157" t="n">
        <f aca="false">high_v2_m!E24+temporary_pension_bonus_high!B24</f>
        <v>18804272.9192954</v>
      </c>
      <c r="H36" s="67" t="n">
        <f aca="false">F36-J36</f>
        <v>19301648.2552923</v>
      </c>
      <c r="I36" s="67" t="n">
        <f aca="false">G36-K36</f>
        <v>18521758.8033444</v>
      </c>
      <c r="J36" s="157" t="n">
        <f aca="false">high_v2_m!J24</f>
        <v>291251.665928826</v>
      </c>
      <c r="K36" s="157" t="n">
        <f aca="false">high_v2_m!K24</f>
        <v>282514.115950961</v>
      </c>
      <c r="L36" s="67" t="n">
        <f aca="false">H36-I36</f>
        <v>779889.451947872</v>
      </c>
      <c r="M36" s="67" t="n">
        <f aca="false">J36-K36</f>
        <v>8737.54997786478</v>
      </c>
      <c r="N36" s="157" t="n">
        <f aca="false">SUM(high_v5_m!C24:J24)</f>
        <v>3184863.05087889</v>
      </c>
      <c r="O36" s="7"/>
      <c r="P36" s="7"/>
      <c r="Q36" s="67" t="n">
        <f aca="false">I36*5.5017049523</f>
        <v>101901252.133666</v>
      </c>
      <c r="R36" s="67"/>
      <c r="S36" s="67"/>
      <c r="T36" s="7"/>
      <c r="U36" s="7"/>
      <c r="V36" s="67" t="n">
        <f aca="false">K36*5.5017049523</f>
        <v>1554309.31082206</v>
      </c>
      <c r="W36" s="67" t="n">
        <f aca="false">M36*5.5017049523</f>
        <v>48071.4219841874</v>
      </c>
      <c r="X36" s="67" t="n">
        <f aca="false">N36*5.1890047538+L36*5.5017049523</f>
        <v>20816991.1712407</v>
      </c>
      <c r="Y36" s="67" t="n">
        <f aca="false">N36*5.1890047538</f>
        <v>16526269.5112125</v>
      </c>
      <c r="Z36" s="67" t="n">
        <f aca="false">L36*5.5017049523</f>
        <v>4290721.66002814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high_v2_m!D25+temporary_pension_bonus_high!B25</f>
        <v>19802214.2079579</v>
      </c>
      <c r="G37" s="157" t="n">
        <f aca="false">high_v2_m!E25+temporary_pension_bonus_high!B25</f>
        <v>19004044.1227007</v>
      </c>
      <c r="H37" s="67" t="n">
        <f aca="false">F37-J37</f>
        <v>19480260.8543062</v>
      </c>
      <c r="I37" s="67" t="n">
        <f aca="false">G37-K37</f>
        <v>18691749.3696585</v>
      </c>
      <c r="J37" s="157" t="n">
        <f aca="false">high_v2_m!J25</f>
        <v>321953.353651725</v>
      </c>
      <c r="K37" s="157" t="n">
        <f aca="false">high_v2_m!K25</f>
        <v>312294.753042173</v>
      </c>
      <c r="L37" s="67" t="n">
        <f aca="false">H37-I37</f>
        <v>788511.48464771</v>
      </c>
      <c r="M37" s="67" t="n">
        <f aca="false">J37-K37</f>
        <v>9658.60060955177</v>
      </c>
      <c r="N37" s="157" t="n">
        <f aca="false">SUM(high_v5_m!C25:J25)</f>
        <v>3242810.62243948</v>
      </c>
      <c r="O37" s="7"/>
      <c r="P37" s="7"/>
      <c r="Q37" s="67" t="n">
        <f aca="false">I37*5.5017049523</f>
        <v>102836490.074201</v>
      </c>
      <c r="R37" s="67"/>
      <c r="S37" s="67"/>
      <c r="T37" s="7"/>
      <c r="U37" s="7"/>
      <c r="V37" s="67" t="n">
        <f aca="false">K37*5.5017049523</f>
        <v>1718153.58938943</v>
      </c>
      <c r="W37" s="67" t="n">
        <f aca="false">M37*5.5017049523</f>
        <v>53138.7708058587</v>
      </c>
      <c r="X37" s="67" t="n">
        <f aca="false">N37*5.1890047538+L37*5.5017049523</f>
        <v>21165117.2755433</v>
      </c>
      <c r="Y37" s="67" t="n">
        <f aca="false">N37*5.1890047538</f>
        <v>16826959.7355116</v>
      </c>
      <c r="Z37" s="67" t="n">
        <f aca="false">L37*5.5017049523</f>
        <v>4338157.54003173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high_v2_m!D26+temporary_pension_bonus_high!B26</f>
        <v>19381797.1571013</v>
      </c>
      <c r="G38" s="155" t="n">
        <f aca="false">high_v2_m!E26+temporary_pension_bonus_high!B26</f>
        <v>18598565.0107204</v>
      </c>
      <c r="H38" s="8" t="n">
        <f aca="false">F38-J38</f>
        <v>19042439.8728011</v>
      </c>
      <c r="I38" s="8" t="n">
        <f aca="false">G38-K38</f>
        <v>18269388.4449492</v>
      </c>
      <c r="J38" s="155" t="n">
        <f aca="false">high_v2_m!J26</f>
        <v>339357.28430019</v>
      </c>
      <c r="K38" s="155" t="n">
        <f aca="false">high_v2_m!K26</f>
        <v>329176.565771185</v>
      </c>
      <c r="L38" s="8" t="n">
        <f aca="false">H38-I38</f>
        <v>773051.427851867</v>
      </c>
      <c r="M38" s="8" t="n">
        <f aca="false">J38-K38</f>
        <v>10180.7185290057</v>
      </c>
      <c r="N38" s="155" t="n">
        <f aca="false">SUM(high_v5_m!C26:J26)</f>
        <v>3688089.48532867</v>
      </c>
      <c r="O38" s="5"/>
      <c r="P38" s="5"/>
      <c r="Q38" s="8" t="n">
        <f aca="false">I38*5.5017049523</f>
        <v>100512784.883069</v>
      </c>
      <c r="R38" s="8"/>
      <c r="S38" s="8"/>
      <c r="T38" s="5"/>
      <c r="U38" s="5"/>
      <c r="V38" s="8" t="n">
        <f aca="false">K38*5.5017049523</f>
        <v>1811032.34208443</v>
      </c>
      <c r="W38" s="8" t="n">
        <f aca="false">M38*5.5017049523</f>
        <v>56011.3095490031</v>
      </c>
      <c r="X38" s="8" t="n">
        <f aca="false">N38*5.1890047538+L38*5.5017049523</f>
        <v>23390614.7408055</v>
      </c>
      <c r="Y38" s="8" t="n">
        <f aca="false">N38*5.1890047538</f>
        <v>19137513.8718103</v>
      </c>
      <c r="Z38" s="8" t="n">
        <f aca="false">L38*5.5017049523</f>
        <v>4253100.8689952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high_v2_m!D27+temporary_pension_bonus_high!B27</f>
        <v>19356504.3758925</v>
      </c>
      <c r="G39" s="157" t="n">
        <f aca="false">high_v2_m!E27+temporary_pension_bonus_high!B27</f>
        <v>18572436.7155238</v>
      </c>
      <c r="H39" s="67" t="n">
        <f aca="false">F39-J39</f>
        <v>19005348.5747212</v>
      </c>
      <c r="I39" s="67" t="n">
        <f aca="false">G39-K39</f>
        <v>18231815.5883876</v>
      </c>
      <c r="J39" s="157" t="n">
        <f aca="false">high_v2_m!J27</f>
        <v>351155.801171309</v>
      </c>
      <c r="K39" s="157" t="n">
        <f aca="false">high_v2_m!K27</f>
        <v>340621.12713617</v>
      </c>
      <c r="L39" s="67" t="n">
        <f aca="false">H39-I39</f>
        <v>773532.986333586</v>
      </c>
      <c r="M39" s="67" t="n">
        <f aca="false">J39-K39</f>
        <v>10534.6740351393</v>
      </c>
      <c r="N39" s="157" t="n">
        <f aca="false">SUM(high_v5_m!C27:J27)</f>
        <v>2979400.73389198</v>
      </c>
      <c r="O39" s="7"/>
      <c r="P39" s="7"/>
      <c r="Q39" s="67" t="n">
        <f aca="false">I39*5.5017049523</f>
        <v>100306070.112053</v>
      </c>
      <c r="R39" s="67"/>
      <c r="S39" s="67"/>
      <c r="T39" s="7"/>
      <c r="U39" s="7"/>
      <c r="V39" s="67" t="n">
        <f aca="false">K39*5.5017049523</f>
        <v>1873996.94202307</v>
      </c>
      <c r="W39" s="67" t="n">
        <f aca="false">M39*5.5017049523</f>
        <v>57958.6683099922</v>
      </c>
      <c r="X39" s="67" t="n">
        <f aca="false">N39*5.1890047538+L39*5.5017049523</f>
        <v>19715874.8333196</v>
      </c>
      <c r="Y39" s="67" t="n">
        <f aca="false">N39*5.1890047538</f>
        <v>15460124.5716407</v>
      </c>
      <c r="Z39" s="67" t="n">
        <f aca="false">L39*5.5017049523</f>
        <v>4255750.2616789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high_v2_m!D28+temporary_pension_bonus_high!B28</f>
        <v>19784822.2027228</v>
      </c>
      <c r="G40" s="157" t="n">
        <f aca="false">high_v2_m!E28+temporary_pension_bonus_high!B28</f>
        <v>18981526.7972674</v>
      </c>
      <c r="H40" s="67" t="n">
        <f aca="false">F40-J40</f>
        <v>19399872.3121149</v>
      </c>
      <c r="I40" s="67" t="n">
        <f aca="false">G40-K40</f>
        <v>18608125.4033778</v>
      </c>
      <c r="J40" s="157" t="n">
        <f aca="false">high_v2_m!J28</f>
        <v>384949.890607908</v>
      </c>
      <c r="K40" s="157" t="n">
        <f aca="false">high_v2_m!K28</f>
        <v>373401.39388967</v>
      </c>
      <c r="L40" s="67" t="n">
        <f aca="false">H40-I40</f>
        <v>791746.908737104</v>
      </c>
      <c r="M40" s="67" t="n">
        <f aca="false">J40-K40</f>
        <v>11548.4967182373</v>
      </c>
      <c r="N40" s="157" t="n">
        <f aca="false">SUM(high_v5_m!C28:J28)</f>
        <v>3021637.43671911</v>
      </c>
      <c r="O40" s="7"/>
      <c r="P40" s="7"/>
      <c r="Q40" s="67" t="n">
        <f aca="false">I40*5.5017049523</f>
        <v>102376415.684783</v>
      </c>
      <c r="R40" s="67"/>
      <c r="S40" s="67"/>
      <c r="T40" s="7"/>
      <c r="U40" s="7"/>
      <c r="V40" s="67" t="n">
        <f aca="false">K40*5.5017049523</f>
        <v>2054344.29795852</v>
      </c>
      <c r="W40" s="67" t="n">
        <f aca="false">M40*5.5017049523</f>
        <v>63536.4215863464</v>
      </c>
      <c r="X40" s="67" t="n">
        <f aca="false">N40*5.1890047538+L40*5.5017049523</f>
        <v>20035248.9121626</v>
      </c>
      <c r="Y40" s="67" t="n">
        <f aca="false">N40*5.1890047538</f>
        <v>15679291.0233955</v>
      </c>
      <c r="Z40" s="67" t="n">
        <f aca="false">L40*5.5017049523</f>
        <v>4355957.88876714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high_v2_m!D29+temporary_pension_bonus_high!B29</f>
        <v>20136274.0380255</v>
      </c>
      <c r="G41" s="157" t="n">
        <f aca="false">high_v2_m!E29+temporary_pension_bonus_high!B29</f>
        <v>19317422.9187563</v>
      </c>
      <c r="H41" s="67" t="n">
        <f aca="false">F41-J41</f>
        <v>19710877.5880201</v>
      </c>
      <c r="I41" s="67" t="n">
        <f aca="false">G41-K41</f>
        <v>18904788.362251</v>
      </c>
      <c r="J41" s="157" t="n">
        <f aca="false">high_v2_m!J29</f>
        <v>425396.450005449</v>
      </c>
      <c r="K41" s="157" t="n">
        <f aca="false">high_v2_m!K29</f>
        <v>412634.556505285</v>
      </c>
      <c r="L41" s="67" t="n">
        <f aca="false">H41-I41</f>
        <v>806089.225769017</v>
      </c>
      <c r="M41" s="67" t="n">
        <f aca="false">J41-K41</f>
        <v>12761.8935001635</v>
      </c>
      <c r="N41" s="157" t="n">
        <f aca="false">SUM(high_v5_m!C29:J29)</f>
        <v>3024236.54745472</v>
      </c>
      <c r="O41" s="7"/>
      <c r="P41" s="7"/>
      <c r="Q41" s="67" t="n">
        <f aca="false">I41*5.5017049523</f>
        <v>104008567.75478</v>
      </c>
      <c r="R41" s="67"/>
      <c r="S41" s="67"/>
      <c r="T41" s="7"/>
      <c r="U41" s="7"/>
      <c r="V41" s="67" t="n">
        <f aca="false">K41*5.5017049523</f>
        <v>2270193.58301524</v>
      </c>
      <c r="W41" s="67" t="n">
        <f aca="false">M41*5.5017049523</f>
        <v>70212.1726705748</v>
      </c>
      <c r="X41" s="67" t="n">
        <f aca="false">N41*5.1890047538+L41*5.5017049523</f>
        <v>20127642.9067673</v>
      </c>
      <c r="Y41" s="67" t="n">
        <f aca="false">N41*5.1890047538</f>
        <v>15692777.8213582</v>
      </c>
      <c r="Z41" s="67" t="n">
        <f aca="false">L41*5.5017049523</f>
        <v>4434865.08540907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high_v2_m!D30+temporary_pension_bonus_high!B30</f>
        <v>20556997.6922347</v>
      </c>
      <c r="G42" s="155" t="n">
        <f aca="false">high_v2_m!E30+temporary_pension_bonus_high!B30</f>
        <v>19718479.490854</v>
      </c>
      <c r="H42" s="8" t="n">
        <f aca="false">F42-J42</f>
        <v>20122648.5323565</v>
      </c>
      <c r="I42" s="8" t="n">
        <f aca="false">G42-K42</f>
        <v>19297160.8057722</v>
      </c>
      <c r="J42" s="155" t="n">
        <f aca="false">high_v2_m!J30</f>
        <v>434349.159878121</v>
      </c>
      <c r="K42" s="155" t="n">
        <f aca="false">high_v2_m!K30</f>
        <v>421318.685081777</v>
      </c>
      <c r="L42" s="8" t="n">
        <f aca="false">H42-I42</f>
        <v>825487.726584341</v>
      </c>
      <c r="M42" s="8" t="n">
        <f aca="false">J42-K42</f>
        <v>13030.4747963437</v>
      </c>
      <c r="N42" s="155" t="n">
        <f aca="false">SUM(high_v5_m!C30:J30)</f>
        <v>3683666.05176417</v>
      </c>
      <c r="O42" s="5"/>
      <c r="P42" s="5"/>
      <c r="Q42" s="8" t="n">
        <f aca="false">I42*5.5017049523</f>
        <v>106167285.170446</v>
      </c>
      <c r="R42" s="8"/>
      <c r="S42" s="8"/>
      <c r="T42" s="5"/>
      <c r="U42" s="5"/>
      <c r="V42" s="8" t="n">
        <f aca="false">K42*5.5017049523</f>
        <v>2317971.09621094</v>
      </c>
      <c r="W42" s="8" t="n">
        <f aca="false">M42*5.5017049523</f>
        <v>71689.8277178642</v>
      </c>
      <c r="X42" s="8" t="n">
        <f aca="false">N42*5.1890047538+L42*5.5017049523</f>
        <v>23656150.5674279</v>
      </c>
      <c r="Y42" s="8" t="n">
        <f aca="false">N42*5.1890047538</f>
        <v>19114560.654016</v>
      </c>
      <c r="Z42" s="8" t="n">
        <f aca="false">L42*5.5017049523</f>
        <v>4541589.91341194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high_v2_m!D31+temporary_pension_bonus_high!B31</f>
        <v>20964363.5206298</v>
      </c>
      <c r="G43" s="157" t="n">
        <f aca="false">high_v2_m!E31+temporary_pension_bonus_high!B31</f>
        <v>20107115.6092704</v>
      </c>
      <c r="H43" s="67" t="n">
        <f aca="false">F43-J43</f>
        <v>20497081.4995722</v>
      </c>
      <c r="I43" s="67" t="n">
        <f aca="false">G43-K43</f>
        <v>19653852.0488445</v>
      </c>
      <c r="J43" s="157" t="n">
        <f aca="false">high_v2_m!J31</f>
        <v>467282.021057649</v>
      </c>
      <c r="K43" s="157" t="n">
        <f aca="false">high_v2_m!K31</f>
        <v>453263.560425919</v>
      </c>
      <c r="L43" s="67" t="n">
        <f aca="false">H43-I43</f>
        <v>843229.450727675</v>
      </c>
      <c r="M43" s="67" t="n">
        <f aca="false">J43-K43</f>
        <v>14018.4606317296</v>
      </c>
      <c r="N43" s="157" t="n">
        <f aca="false">SUM(high_v5_m!C31:J31)</f>
        <v>3069899.97750109</v>
      </c>
      <c r="O43" s="7"/>
      <c r="P43" s="7"/>
      <c r="Q43" s="67" t="n">
        <f aca="false">I43*5.5017049523</f>
        <v>108129695.148899</v>
      </c>
      <c r="R43" s="67"/>
      <c r="S43" s="67"/>
      <c r="T43" s="7"/>
      <c r="U43" s="7"/>
      <c r="V43" s="67" t="n">
        <f aca="false">K43*5.5017049523</f>
        <v>2493722.37509241</v>
      </c>
      <c r="W43" s="67" t="n">
        <f aca="false">M43*5.5017049523</f>
        <v>77125.4342812092</v>
      </c>
      <c r="X43" s="67" t="n">
        <f aca="false">N43*5.1890047538+L43*5.5017049523</f>
        <v>20568925.2219373</v>
      </c>
      <c r="Y43" s="67" t="n">
        <f aca="false">N43*5.1890047538</f>
        <v>15929725.5769437</v>
      </c>
      <c r="Z43" s="67" t="n">
        <f aca="false">L43*5.5017049523</f>
        <v>4639199.64499366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high_v2_m!D32+temporary_pension_bonus_high!B32</f>
        <v>21250760.6463314</v>
      </c>
      <c r="G44" s="157" t="n">
        <f aca="false">high_v2_m!E32+temporary_pension_bonus_high!B32</f>
        <v>20380663.6780323</v>
      </c>
      <c r="H44" s="67" t="n">
        <f aca="false">F44-J44</f>
        <v>20750699.9262751</v>
      </c>
      <c r="I44" s="67" t="n">
        <f aca="false">G44-K44</f>
        <v>19895604.7795777</v>
      </c>
      <c r="J44" s="157" t="n">
        <f aca="false">high_v2_m!J32</f>
        <v>500060.720056269</v>
      </c>
      <c r="K44" s="157" t="n">
        <f aca="false">high_v2_m!K32</f>
        <v>485058.898454581</v>
      </c>
      <c r="L44" s="67" t="n">
        <f aca="false">H44-I44</f>
        <v>855095.146697354</v>
      </c>
      <c r="M44" s="67" t="n">
        <f aca="false">J44-K44</f>
        <v>15001.8216016881</v>
      </c>
      <c r="N44" s="157" t="n">
        <f aca="false">SUM(high_v5_m!C32:J32)</f>
        <v>3067232.29689842</v>
      </c>
      <c r="O44" s="7"/>
      <c r="P44" s="7"/>
      <c r="Q44" s="67" t="n">
        <f aca="false">I44*5.5017049523</f>
        <v>109459747.344806</v>
      </c>
      <c r="R44" s="67"/>
      <c r="S44" s="67"/>
      <c r="T44" s="7"/>
      <c r="U44" s="7"/>
      <c r="V44" s="67" t="n">
        <f aca="false">K44*5.5017049523</f>
        <v>2668650.94378475</v>
      </c>
      <c r="W44" s="67" t="n">
        <f aca="false">M44*5.5017049523</f>
        <v>82535.5961995286</v>
      </c>
      <c r="X44" s="67" t="n">
        <f aca="false">N44*5.1890047538+L44*5.5017049523</f>
        <v>20620364.1728873</v>
      </c>
      <c r="Y44" s="67" t="n">
        <f aca="false">N44*5.1890047538</f>
        <v>15915882.9696148</v>
      </c>
      <c r="Z44" s="67" t="n">
        <f aca="false">L44*5.5017049523</f>
        <v>4704481.20327253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high_v2_m!D33+temporary_pension_bonus_high!B33</f>
        <v>21495563.6804261</v>
      </c>
      <c r="G45" s="157" t="n">
        <f aca="false">high_v2_m!E33+temporary_pension_bonus_high!B33</f>
        <v>20613313.021009</v>
      </c>
      <c r="H45" s="67" t="n">
        <f aca="false">F45-J45</f>
        <v>20971901.3321874</v>
      </c>
      <c r="I45" s="67" t="n">
        <f aca="false">G45-K45</f>
        <v>20105360.5432175</v>
      </c>
      <c r="J45" s="157" t="n">
        <f aca="false">high_v2_m!J33</f>
        <v>523662.348238636</v>
      </c>
      <c r="K45" s="157" t="n">
        <f aca="false">high_v2_m!K33</f>
        <v>507952.477791477</v>
      </c>
      <c r="L45" s="67" t="n">
        <f aca="false">H45-I45</f>
        <v>866540.788969964</v>
      </c>
      <c r="M45" s="67" t="n">
        <f aca="false">J45-K45</f>
        <v>15709.870447159</v>
      </c>
      <c r="N45" s="157" t="n">
        <f aca="false">SUM(high_v5_m!C33:J33)</f>
        <v>3085166.48801156</v>
      </c>
      <c r="O45" s="7"/>
      <c r="P45" s="7"/>
      <c r="Q45" s="67" t="n">
        <f aca="false">I45*5.5017049523</f>
        <v>110613761.668397</v>
      </c>
      <c r="R45" s="67"/>
      <c r="S45" s="67"/>
      <c r="T45" s="7"/>
      <c r="U45" s="7"/>
      <c r="V45" s="67" t="n">
        <f aca="false">K45*5.5017049523</f>
        <v>2794604.66259842</v>
      </c>
      <c r="W45" s="67" t="n">
        <f aca="false">M45*5.5017049523</f>
        <v>86431.0720391264</v>
      </c>
      <c r="X45" s="67" t="n">
        <f aca="false">N45*5.1890047538+L45*5.5017049523</f>
        <v>20776395.3226024</v>
      </c>
      <c r="Y45" s="67" t="n">
        <f aca="false">N45*5.1890047538</f>
        <v>16008943.5725564</v>
      </c>
      <c r="Z45" s="67" t="n">
        <f aca="false">L45*5.5017049523</f>
        <v>4767451.750046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high_v2_m!D34+temporary_pension_bonus_high!B34</f>
        <v>21690409.711947</v>
      </c>
      <c r="G46" s="155" t="n">
        <f aca="false">high_v2_m!E34+temporary_pension_bonus_high!B34</f>
        <v>20798169.8967072</v>
      </c>
      <c r="H46" s="8" t="n">
        <f aca="false">F46-J46</f>
        <v>21154633.6448106</v>
      </c>
      <c r="I46" s="8" t="n">
        <f aca="false">G46-K46</f>
        <v>20278467.1115849</v>
      </c>
      <c r="J46" s="155" t="n">
        <f aca="false">high_v2_m!J34</f>
        <v>535776.067136402</v>
      </c>
      <c r="K46" s="155" t="n">
        <f aca="false">high_v2_m!K34</f>
        <v>519702.78512231</v>
      </c>
      <c r="L46" s="8" t="n">
        <f aca="false">H46-I46</f>
        <v>876166.533225723</v>
      </c>
      <c r="M46" s="8" t="n">
        <f aca="false">J46-K46</f>
        <v>16073.282014092</v>
      </c>
      <c r="N46" s="155" t="n">
        <f aca="false">SUM(high_v5_m!C34:J34)</f>
        <v>3718647.1951416</v>
      </c>
      <c r="O46" s="5"/>
      <c r="P46" s="5"/>
      <c r="Q46" s="8" t="n">
        <f aca="false">I46*5.5017049523</f>
        <v>111566142.932859</v>
      </c>
      <c r="R46" s="8"/>
      <c r="S46" s="8"/>
      <c r="T46" s="5"/>
      <c r="U46" s="5"/>
      <c r="V46" s="8" t="n">
        <f aca="false">K46*5.5017049523</f>
        <v>2859251.38663151</v>
      </c>
      <c r="W46" s="8" t="n">
        <f aca="false">M46*5.5017049523</f>
        <v>88430.4552566443</v>
      </c>
      <c r="X46" s="8" t="n">
        <f aca="false">N46*5.1890047538+L46*5.5017049523</f>
        <v>24116487.7281823</v>
      </c>
      <c r="Y46" s="8" t="n">
        <f aca="false">N46*5.1890047538</f>
        <v>19296077.9732948</v>
      </c>
      <c r="Z46" s="8" t="n">
        <f aca="false">L46*5.5017049523</f>
        <v>4820409.75488748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high_v2_m!D35+temporary_pension_bonus_high!B35</f>
        <v>21824288.6023653</v>
      </c>
      <c r="G47" s="157" t="n">
        <f aca="false">high_v2_m!E35+temporary_pension_bonus_high!B35</f>
        <v>20925366.7806524</v>
      </c>
      <c r="H47" s="67" t="n">
        <f aca="false">F47-J47</f>
        <v>21282403.2410598</v>
      </c>
      <c r="I47" s="67" t="n">
        <f aca="false">G47-K47</f>
        <v>20399737.980186</v>
      </c>
      <c r="J47" s="157" t="n">
        <f aca="false">high_v2_m!J35</f>
        <v>541885.361305523</v>
      </c>
      <c r="K47" s="157" t="n">
        <f aca="false">high_v2_m!K35</f>
        <v>525628.800466357</v>
      </c>
      <c r="L47" s="67" t="n">
        <f aca="false">H47-I47</f>
        <v>882665.260873716</v>
      </c>
      <c r="M47" s="67" t="n">
        <f aca="false">J47-K47</f>
        <v>16256.5608391658</v>
      </c>
      <c r="N47" s="157" t="n">
        <f aca="false">SUM(high_v5_m!C35:J35)</f>
        <v>3089617.0145184</v>
      </c>
      <c r="O47" s="7"/>
      <c r="P47" s="7"/>
      <c r="Q47" s="67" t="n">
        <f aca="false">I47*5.5017049523</f>
        <v>112233339.471212</v>
      </c>
      <c r="R47" s="67"/>
      <c r="S47" s="67"/>
      <c r="T47" s="7"/>
      <c r="U47" s="7"/>
      <c r="V47" s="67" t="n">
        <f aca="false">K47*5.5017049523</f>
        <v>2891854.57459726</v>
      </c>
      <c r="W47" s="67" t="n">
        <f aca="false">M47*5.5017049523</f>
        <v>89438.8012762048</v>
      </c>
      <c r="X47" s="67" t="n">
        <f aca="false">N47*5.1890047538+L47*5.5017049523</f>
        <v>20888201.2127294</v>
      </c>
      <c r="Y47" s="67" t="n">
        <f aca="false">N47*5.1890047538</f>
        <v>16032037.3757573</v>
      </c>
      <c r="Z47" s="67" t="n">
        <f aca="false">L47*5.5017049523</f>
        <v>4856163.8369721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high_v2_m!D36+temporary_pension_bonus_high!B36</f>
        <v>21876881.3404755</v>
      </c>
      <c r="G48" s="157" t="n">
        <f aca="false">high_v2_m!E36+temporary_pension_bonus_high!B36</f>
        <v>20974989.551671</v>
      </c>
      <c r="H48" s="67" t="n">
        <f aca="false">F48-J48</f>
        <v>21304567.423424</v>
      </c>
      <c r="I48" s="67" t="n">
        <f aca="false">G48-K48</f>
        <v>20419845.052131</v>
      </c>
      <c r="J48" s="157" t="n">
        <f aca="false">high_v2_m!J36</f>
        <v>572313.917051521</v>
      </c>
      <c r="K48" s="157" t="n">
        <f aca="false">high_v2_m!K36</f>
        <v>555144.499539975</v>
      </c>
      <c r="L48" s="67" t="n">
        <f aca="false">H48-I48</f>
        <v>884722.371293023</v>
      </c>
      <c r="M48" s="67" t="n">
        <f aca="false">J48-K48</f>
        <v>17169.4175115457</v>
      </c>
      <c r="N48" s="157" t="n">
        <f aca="false">SUM(high_v5_m!C36:J36)</f>
        <v>3056607.800892</v>
      </c>
      <c r="O48" s="7"/>
      <c r="P48" s="7"/>
      <c r="Q48" s="67" t="n">
        <f aca="false">I48*5.5017049523</f>
        <v>112343962.648508</v>
      </c>
      <c r="R48" s="67"/>
      <c r="S48" s="67"/>
      <c r="T48" s="7"/>
      <c r="U48" s="7"/>
      <c r="V48" s="67" t="n">
        <f aca="false">K48*5.5017049523</f>
        <v>3054241.24236119</v>
      </c>
      <c r="W48" s="67" t="n">
        <f aca="false">M48*5.5017049523</f>
        <v>94461.0693513774</v>
      </c>
      <c r="X48" s="67" t="n">
        <f aca="false">N48*5.1890047538+L48*5.5017049523</f>
        <v>20728233.8608842</v>
      </c>
      <c r="Y48" s="67" t="n">
        <f aca="false">N48*5.1890047538</f>
        <v>15860752.4093307</v>
      </c>
      <c r="Z48" s="67" t="n">
        <f aca="false">L48*5.5017049523</f>
        <v>4867481.45155342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high_v2_m!D37+temporary_pension_bonus_high!B37</f>
        <v>21944164.2719577</v>
      </c>
      <c r="G49" s="157" t="n">
        <f aca="false">high_v2_m!E37+temporary_pension_bonus_high!B37</f>
        <v>21038478.0273875</v>
      </c>
      <c r="H49" s="67" t="n">
        <f aca="false">F49-J49</f>
        <v>21342779.4312919</v>
      </c>
      <c r="I49" s="67" t="n">
        <f aca="false">G49-K49</f>
        <v>20455134.7319417</v>
      </c>
      <c r="J49" s="157" t="n">
        <f aca="false">high_v2_m!J37</f>
        <v>601384.840665785</v>
      </c>
      <c r="K49" s="157" t="n">
        <f aca="false">high_v2_m!K37</f>
        <v>583343.295445811</v>
      </c>
      <c r="L49" s="67" t="n">
        <f aca="false">H49-I49</f>
        <v>887644.699350189</v>
      </c>
      <c r="M49" s="67" t="n">
        <f aca="false">J49-K49</f>
        <v>18041.5452199735</v>
      </c>
      <c r="N49" s="157" t="n">
        <f aca="false">SUM(high_v5_m!C37:J37)</f>
        <v>3061516.70839118</v>
      </c>
      <c r="O49" s="7"/>
      <c r="P49" s="7"/>
      <c r="Q49" s="67" t="n">
        <f aca="false">I49*5.5017049523</f>
        <v>112538116.054687</v>
      </c>
      <c r="R49" s="67"/>
      <c r="S49" s="67"/>
      <c r="T49" s="7"/>
      <c r="U49" s="7"/>
      <c r="V49" s="67" t="n">
        <f aca="false">K49*5.5017049523</f>
        <v>3209382.69744522</v>
      </c>
      <c r="W49" s="67" t="n">
        <f aca="false">M49*5.5017049523</f>
        <v>99259.2586838729</v>
      </c>
      <c r="X49" s="67" t="n">
        <f aca="false">N49*5.1890047538+L49*5.5017049523</f>
        <v>20769783.9919777</v>
      </c>
      <c r="Y49" s="67" t="n">
        <f aca="false">N49*5.1890047538</f>
        <v>15886224.75368</v>
      </c>
      <c r="Z49" s="67" t="n">
        <f aca="false">L49*5.5017049523</f>
        <v>4883559.23829778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high_v2_m!D38+temporary_pension_bonus_high!B38</f>
        <v>22082141.9557661</v>
      </c>
      <c r="G50" s="155" t="n">
        <f aca="false">high_v2_m!E38+temporary_pension_bonus_high!B38</f>
        <v>21169279.8653003</v>
      </c>
      <c r="H50" s="8" t="n">
        <f aca="false">F50-J50</f>
        <v>21460983.3826766</v>
      </c>
      <c r="I50" s="8" t="n">
        <f aca="false">G50-K50</f>
        <v>20566756.0494034</v>
      </c>
      <c r="J50" s="155" t="n">
        <f aca="false">high_v2_m!J38</f>
        <v>621158.573089555</v>
      </c>
      <c r="K50" s="155" t="n">
        <f aca="false">high_v2_m!K38</f>
        <v>602523.815896868</v>
      </c>
      <c r="L50" s="8" t="n">
        <f aca="false">H50-I50</f>
        <v>894227.333273146</v>
      </c>
      <c r="M50" s="8" t="n">
        <f aca="false">J50-K50</f>
        <v>18634.7571926868</v>
      </c>
      <c r="N50" s="155" t="n">
        <f aca="false">SUM(high_v5_m!C38:J38)</f>
        <v>3715790.38801703</v>
      </c>
      <c r="O50" s="5"/>
      <c r="P50" s="5"/>
      <c r="Q50" s="8" t="n">
        <f aca="false">I50*5.5017049523</f>
        <v>113152223.609749</v>
      </c>
      <c r="R50" s="8"/>
      <c r="S50" s="8"/>
      <c r="T50" s="5"/>
      <c r="U50" s="5"/>
      <c r="V50" s="8" t="n">
        <f aca="false">K50*5.5017049523</f>
        <v>3314908.26179849</v>
      </c>
      <c r="W50" s="8" t="n">
        <f aca="false">M50*5.5017049523</f>
        <v>102522.935931913</v>
      </c>
      <c r="X50" s="8" t="n">
        <f aca="false">N50*5.1890047538+L50*5.5017049523</f>
        <v>24201028.9354956</v>
      </c>
      <c r="Y50" s="8" t="n">
        <f aca="false">N50*5.1890047538</f>
        <v>19281253.9875447</v>
      </c>
      <c r="Z50" s="8" t="n">
        <f aca="false">L50*5.5017049523</f>
        <v>4919774.94795089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high_v2_m!D39+temporary_pension_bonus_high!B39</f>
        <v>22351348.5617223</v>
      </c>
      <c r="G51" s="157" t="n">
        <f aca="false">high_v2_m!E39+temporary_pension_bonus_high!B39</f>
        <v>21424922.5472175</v>
      </c>
      <c r="H51" s="67" t="n">
        <f aca="false">F51-J51</f>
        <v>21709259.3450833</v>
      </c>
      <c r="I51" s="67" t="n">
        <f aca="false">G51-K51</f>
        <v>20802096.0070775</v>
      </c>
      <c r="J51" s="157" t="n">
        <f aca="false">high_v2_m!J39</f>
        <v>642089.216639084</v>
      </c>
      <c r="K51" s="157" t="n">
        <f aca="false">high_v2_m!K39</f>
        <v>622826.540139912</v>
      </c>
      <c r="L51" s="67" t="n">
        <f aca="false">H51-I51</f>
        <v>907163.338005718</v>
      </c>
      <c r="M51" s="67" t="n">
        <f aca="false">J51-K51</f>
        <v>19262.6764991725</v>
      </c>
      <c r="N51" s="157" t="n">
        <f aca="false">SUM(high_v5_m!C39:J39)</f>
        <v>3038991.83682406</v>
      </c>
      <c r="O51" s="7"/>
      <c r="P51" s="7"/>
      <c r="Q51" s="67" t="n">
        <f aca="false">I51*5.5017049523</f>
        <v>114446994.620359</v>
      </c>
      <c r="R51" s="67"/>
      <c r="S51" s="67"/>
      <c r="T51" s="7"/>
      <c r="U51" s="7"/>
      <c r="V51" s="67" t="n">
        <f aca="false">K51*5.5017049523</f>
        <v>3426607.86031163</v>
      </c>
      <c r="W51" s="67" t="n">
        <f aca="false">M51*5.5017049523</f>
        <v>105977.56269005</v>
      </c>
      <c r="X51" s="67" t="n">
        <f aca="false">N51*5.1890047538+L51*5.5017049523</f>
        <v>20760288.1172905</v>
      </c>
      <c r="Y51" s="67" t="n">
        <f aca="false">N51*5.1890047538</f>
        <v>15769343.0880394</v>
      </c>
      <c r="Z51" s="67" t="n">
        <f aca="false">L51*5.5017049523</f>
        <v>4990945.02925106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high_v2_m!D40+temporary_pension_bonus_high!B40</f>
        <v>22652634.3278704</v>
      </c>
      <c r="G52" s="157" t="n">
        <f aca="false">high_v2_m!E40+temporary_pension_bonus_high!B40</f>
        <v>21712113.2217871</v>
      </c>
      <c r="H52" s="67" t="n">
        <f aca="false">F52-J52</f>
        <v>21992634.1604848</v>
      </c>
      <c r="I52" s="67" t="n">
        <f aca="false">G52-K52</f>
        <v>21071913.0594231</v>
      </c>
      <c r="J52" s="157" t="n">
        <f aca="false">high_v2_m!J40</f>
        <v>660000.167385585</v>
      </c>
      <c r="K52" s="157" t="n">
        <f aca="false">high_v2_m!K40</f>
        <v>640200.162364017</v>
      </c>
      <c r="L52" s="67" t="n">
        <f aca="false">H52-I52</f>
        <v>920721.101061713</v>
      </c>
      <c r="M52" s="67" t="n">
        <f aca="false">J52-K52</f>
        <v>19800.0050215676</v>
      </c>
      <c r="N52" s="157" t="n">
        <f aca="false">SUM(high_v5_m!C40:J40)</f>
        <v>3054342.43770956</v>
      </c>
      <c r="O52" s="7"/>
      <c r="P52" s="7"/>
      <c r="Q52" s="67" t="n">
        <f aca="false">I52*5.5017049523</f>
        <v>115931448.433463</v>
      </c>
      <c r="R52" s="67"/>
      <c r="S52" s="67"/>
      <c r="T52" s="7"/>
      <c r="U52" s="7"/>
      <c r="V52" s="67" t="n">
        <f aca="false">K52*5.5017049523</f>
        <v>3522192.40374138</v>
      </c>
      <c r="W52" s="67" t="n">
        <f aca="false">M52*5.5017049523</f>
        <v>108933.785682723</v>
      </c>
      <c r="X52" s="67" t="n">
        <f aca="false">N52*5.1890047538+L52*5.5017049523</f>
        <v>20914533.2704063</v>
      </c>
      <c r="Y52" s="67" t="n">
        <f aca="false">N52*5.1890047538</f>
        <v>15848997.429008</v>
      </c>
      <c r="Z52" s="67" t="n">
        <f aca="false">L52*5.5017049523</f>
        <v>5065535.84139834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high_v2_m!D41+temporary_pension_bonus_high!B41</f>
        <v>22787375.6982827</v>
      </c>
      <c r="G53" s="157" t="n">
        <f aca="false">high_v2_m!E41+temporary_pension_bonus_high!B41</f>
        <v>21840126.1256261</v>
      </c>
      <c r="H53" s="67" t="n">
        <f aca="false">F53-J53</f>
        <v>22069861.1350729</v>
      </c>
      <c r="I53" s="67" t="n">
        <f aca="false">G53-K53</f>
        <v>21144136.9993126</v>
      </c>
      <c r="J53" s="157" t="n">
        <f aca="false">high_v2_m!J41</f>
        <v>717514.563209781</v>
      </c>
      <c r="K53" s="157" t="n">
        <f aca="false">high_v2_m!K41</f>
        <v>695989.126313488</v>
      </c>
      <c r="L53" s="67" t="n">
        <f aca="false">H53-I53</f>
        <v>925724.13576036</v>
      </c>
      <c r="M53" s="67" t="n">
        <f aca="false">J53-K53</f>
        <v>21525.4368962935</v>
      </c>
      <c r="N53" s="157" t="n">
        <f aca="false">SUM(high_v5_m!C41:J41)</f>
        <v>3043241.58337719</v>
      </c>
      <c r="O53" s="7"/>
      <c r="P53" s="7"/>
      <c r="Q53" s="67" t="n">
        <f aca="false">I53*5.5017049523</f>
        <v>116328803.241228</v>
      </c>
      <c r="R53" s="67"/>
      <c r="S53" s="67"/>
      <c r="T53" s="7"/>
      <c r="U53" s="7"/>
      <c r="V53" s="67" t="n">
        <f aca="false">K53*5.5017049523</f>
        <v>3829126.82298587</v>
      </c>
      <c r="W53" s="67" t="n">
        <f aca="false">M53*5.5017049523</f>
        <v>118426.602772759</v>
      </c>
      <c r="X53" s="67" t="n">
        <f aca="false">N53*5.1890047538+L53*5.5017049523</f>
        <v>20884456.1052825</v>
      </c>
      <c r="Y53" s="67" t="n">
        <f aca="false">N53*5.1890047538</f>
        <v>15791395.0431061</v>
      </c>
      <c r="Z53" s="67" t="n">
        <f aca="false">L53*5.5017049523</f>
        <v>5093061.06217641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high_v2_m!D42+temporary_pension_bonus_high!B42</f>
        <v>22929822.8497016</v>
      </c>
      <c r="G54" s="155" t="n">
        <f aca="false">high_v2_m!E42+temporary_pension_bonus_high!B42</f>
        <v>21975374.5367441</v>
      </c>
      <c r="H54" s="8" t="n">
        <f aca="false">F54-J54</f>
        <v>22154647.1875246</v>
      </c>
      <c r="I54" s="8" t="n">
        <f aca="false">G54-K54</f>
        <v>21223454.1444324</v>
      </c>
      <c r="J54" s="155" t="n">
        <f aca="false">high_v2_m!J42</f>
        <v>775175.662176985</v>
      </c>
      <c r="K54" s="155" t="n">
        <f aca="false">high_v2_m!K42</f>
        <v>751920.392311676</v>
      </c>
      <c r="L54" s="8" t="n">
        <f aca="false">H54-I54</f>
        <v>931193.043092158</v>
      </c>
      <c r="M54" s="8" t="n">
        <f aca="false">J54-K54</f>
        <v>23255.2698653095</v>
      </c>
      <c r="N54" s="155" t="n">
        <f aca="false">SUM(high_v5_m!C42:J42)</f>
        <v>3723507.75650462</v>
      </c>
      <c r="O54" s="5"/>
      <c r="P54" s="5"/>
      <c r="Q54" s="8" t="n">
        <f aca="false">I54*5.5017049523</f>
        <v>116765182.771336</v>
      </c>
      <c r="R54" s="8"/>
      <c r="S54" s="8"/>
      <c r="T54" s="5"/>
      <c r="U54" s="5"/>
      <c r="V54" s="8" t="n">
        <f aca="false">K54*5.5017049523</f>
        <v>4136844.1461165</v>
      </c>
      <c r="W54" s="8" t="n">
        <f aca="false">M54*5.5017049523</f>
        <v>127943.633385046</v>
      </c>
      <c r="X54" s="8" t="n">
        <f aca="false">N54*5.1890047538+L54*5.5017049523</f>
        <v>24444448.8260411</v>
      </c>
      <c r="Y54" s="8" t="n">
        <f aca="false">N54*5.1890047538</f>
        <v>19321299.4493136</v>
      </c>
      <c r="Z54" s="8" t="n">
        <f aca="false">L54*5.5017049523</f>
        <v>5123149.37672743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high_v2_m!D43+temporary_pension_bonus_high!B43</f>
        <v>23109882.2557978</v>
      </c>
      <c r="G55" s="157" t="n">
        <f aca="false">high_v2_m!E43+temporary_pension_bonus_high!B43</f>
        <v>22147295.1403924</v>
      </c>
      <c r="H55" s="67" t="n">
        <f aca="false">F55-J55</f>
        <v>22227076.0027089</v>
      </c>
      <c r="I55" s="67" t="n">
        <f aca="false">G55-K55</f>
        <v>21290973.0748962</v>
      </c>
      <c r="J55" s="157" t="n">
        <f aca="false">high_v2_m!J43</f>
        <v>882806.253088867</v>
      </c>
      <c r="K55" s="157" t="n">
        <f aca="false">high_v2_m!K43</f>
        <v>856322.065496202</v>
      </c>
      <c r="L55" s="67" t="n">
        <f aca="false">H55-I55</f>
        <v>936102.927812733</v>
      </c>
      <c r="M55" s="67" t="n">
        <f aca="false">J55-K55</f>
        <v>26484.1875926659</v>
      </c>
      <c r="N55" s="157" t="n">
        <f aca="false">SUM(high_v5_m!C43:J43)</f>
        <v>3066229.59698203</v>
      </c>
      <c r="O55" s="7"/>
      <c r="P55" s="7"/>
      <c r="Q55" s="67" t="n">
        <f aca="false">I55*5.5017049523</f>
        <v>117136652.005442</v>
      </c>
      <c r="R55" s="67"/>
      <c r="S55" s="67"/>
      <c r="T55" s="7"/>
      <c r="U55" s="7"/>
      <c r="V55" s="67" t="n">
        <f aca="false">K55*5.5017049523</f>
        <v>4711231.34850422</v>
      </c>
      <c r="W55" s="67" t="n">
        <f aca="false">M55*5.5017049523</f>
        <v>145708.186036212</v>
      </c>
      <c r="X55" s="67" t="n">
        <f aca="false">N55*5.1890047538+L55*5.5017049523</f>
        <v>21060842.0687918</v>
      </c>
      <c r="Y55" s="67" t="n">
        <f aca="false">N55*5.1890047538</f>
        <v>15910679.954982</v>
      </c>
      <c r="Z55" s="67" t="n">
        <f aca="false">L55*5.5017049523</f>
        <v>5150162.11380984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high_v2_m!D44+temporary_pension_bonus_high!B44</f>
        <v>23358679.9459649</v>
      </c>
      <c r="G56" s="157" t="n">
        <f aca="false">high_v2_m!E44+temporary_pension_bonus_high!B44</f>
        <v>22384929.898582</v>
      </c>
      <c r="H56" s="67" t="n">
        <f aca="false">F56-J56</f>
        <v>22421879.6580217</v>
      </c>
      <c r="I56" s="67" t="n">
        <f aca="false">G56-K56</f>
        <v>21476233.6192771</v>
      </c>
      <c r="J56" s="157" t="n">
        <f aca="false">high_v2_m!J44</f>
        <v>936800.287943192</v>
      </c>
      <c r="K56" s="157" t="n">
        <f aca="false">high_v2_m!K44</f>
        <v>908696.279304897</v>
      </c>
      <c r="L56" s="67" t="n">
        <f aca="false">H56-I56</f>
        <v>945646.038744684</v>
      </c>
      <c r="M56" s="67" t="n">
        <f aca="false">J56-K56</f>
        <v>28104.0086382959</v>
      </c>
      <c r="N56" s="157" t="n">
        <f aca="false">SUM(high_v5_m!C44:J44)</f>
        <v>3027712.93156433</v>
      </c>
      <c r="O56" s="7"/>
      <c r="P56" s="7"/>
      <c r="Q56" s="67" t="n">
        <f aca="false">I56*5.5017049523</f>
        <v>118155900.859928</v>
      </c>
      <c r="R56" s="67"/>
      <c r="S56" s="67"/>
      <c r="T56" s="7"/>
      <c r="U56" s="7"/>
      <c r="V56" s="67" t="n">
        <f aca="false">K56*5.5017049523</f>
        <v>4999378.81998833</v>
      </c>
      <c r="W56" s="67" t="n">
        <f aca="false">M56*5.5017049523</f>
        <v>154619.963504795</v>
      </c>
      <c r="X56" s="67" t="n">
        <f aca="false">N56*5.1890047538+L56*5.5017049523</f>
        <v>20913482.2895136</v>
      </c>
      <c r="Y56" s="67" t="n">
        <f aca="false">N56*5.1890047538</f>
        <v>15710816.795029</v>
      </c>
      <c r="Z56" s="67" t="n">
        <f aca="false">L56*5.5017049523</f>
        <v>5202665.49448451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high_v2_m!D45+temporary_pension_bonus_high!B45</f>
        <v>23571810.7246557</v>
      </c>
      <c r="G57" s="157" t="n">
        <f aca="false">high_v2_m!E45+temporary_pension_bonus_high!B45</f>
        <v>22587308.95719</v>
      </c>
      <c r="H57" s="67" t="n">
        <f aca="false">F57-J57</f>
        <v>22531229.6551375</v>
      </c>
      <c r="I57" s="67" t="n">
        <f aca="false">G57-K57</f>
        <v>21577945.3197574</v>
      </c>
      <c r="J57" s="157" t="n">
        <f aca="false">high_v2_m!J45</f>
        <v>1040581.06951818</v>
      </c>
      <c r="K57" s="157" t="n">
        <f aca="false">high_v2_m!K45</f>
        <v>1009363.63743263</v>
      </c>
      <c r="L57" s="67" t="n">
        <f aca="false">H57-I57</f>
        <v>953284.335380107</v>
      </c>
      <c r="M57" s="67" t="n">
        <f aca="false">J57-K57</f>
        <v>31217.4320855456</v>
      </c>
      <c r="N57" s="157" t="n">
        <f aca="false">SUM(high_v5_m!C45:J45)</f>
        <v>3038028.48623418</v>
      </c>
      <c r="O57" s="7"/>
      <c r="P57" s="7"/>
      <c r="Q57" s="67" t="n">
        <f aca="false">I57*5.5017049523</f>
        <v>118715488.626168</v>
      </c>
      <c r="R57" s="67"/>
      <c r="S57" s="67"/>
      <c r="T57" s="7"/>
      <c r="U57" s="7"/>
      <c r="V57" s="67" t="n">
        <f aca="false">K57*5.5017049523</f>
        <v>5553220.92273465</v>
      </c>
      <c r="W57" s="67" t="n">
        <f aca="false">M57*5.5017049523</f>
        <v>171749.100703135</v>
      </c>
      <c r="X57" s="67" t="n">
        <f aca="false">N57*5.1890047538+L57*5.5017049523</f>
        <v>21009033.4061597</v>
      </c>
      <c r="Y57" s="67" t="n">
        <f aca="false">N57*5.1890047538</f>
        <v>15764344.257249</v>
      </c>
      <c r="Z57" s="67" t="n">
        <f aca="false">L57*5.5017049523</f>
        <v>5244689.14891075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high_v2_m!D46+temporary_pension_bonus_high!B46</f>
        <v>23771907.416401</v>
      </c>
      <c r="G58" s="155" t="n">
        <f aca="false">high_v2_m!E46+temporary_pension_bonus_high!B46</f>
        <v>22778139.4797764</v>
      </c>
      <c r="H58" s="8" t="n">
        <f aca="false">F58-J58</f>
        <v>22621605.6484949</v>
      </c>
      <c r="I58" s="8" t="n">
        <f aca="false">G58-K58</f>
        <v>21662346.7649074</v>
      </c>
      <c r="J58" s="155" t="n">
        <f aca="false">high_v2_m!J46</f>
        <v>1150301.76790619</v>
      </c>
      <c r="K58" s="155" t="n">
        <f aca="false">high_v2_m!K46</f>
        <v>1115792.71486901</v>
      </c>
      <c r="L58" s="8" t="n">
        <f aca="false">H58-I58</f>
        <v>959258.883587442</v>
      </c>
      <c r="M58" s="8" t="n">
        <f aca="false">J58-K58</f>
        <v>34509.0530371859</v>
      </c>
      <c r="N58" s="155" t="n">
        <f aca="false">SUM(high_v5_m!C46:J46)</f>
        <v>3603544.72605079</v>
      </c>
      <c r="O58" s="5"/>
      <c r="P58" s="5"/>
      <c r="Q58" s="8" t="n">
        <f aca="false">I58*5.5017049523</f>
        <v>119179840.474931</v>
      </c>
      <c r="R58" s="8"/>
      <c r="S58" s="8"/>
      <c r="T58" s="5"/>
      <c r="U58" s="5"/>
      <c r="V58" s="8" t="n">
        <f aca="false">K58*5.5017049523</f>
        <v>6138762.30513507</v>
      </c>
      <c r="W58" s="8" t="n">
        <f aca="false">M58*5.5017049523</f>
        <v>189858.627993869</v>
      </c>
      <c r="X58" s="8" t="n">
        <f aca="false">N58*5.1890047538+L58*5.5017049523</f>
        <v>23976370.0643793</v>
      </c>
      <c r="Y58" s="8" t="n">
        <f aca="false">N58*5.1890047538</f>
        <v>18698810.7140085</v>
      </c>
      <c r="Z58" s="8" t="n">
        <f aca="false">L58*5.5017049523</f>
        <v>5277559.3503708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high_v2_m!D47+temporary_pension_bonus_high!B47</f>
        <v>24067011.916981</v>
      </c>
      <c r="G59" s="157" t="n">
        <f aca="false">high_v2_m!E47+temporary_pension_bonus_high!B47</f>
        <v>23059703.3134022</v>
      </c>
      <c r="H59" s="67" t="n">
        <f aca="false">F59-J59</f>
        <v>22832689.3876443</v>
      </c>
      <c r="I59" s="67" t="n">
        <f aca="false">G59-K59</f>
        <v>21862410.4599456</v>
      </c>
      <c r="J59" s="157" t="n">
        <f aca="false">high_v2_m!J47</f>
        <v>1234322.52933674</v>
      </c>
      <c r="K59" s="157" t="n">
        <f aca="false">high_v2_m!K47</f>
        <v>1197292.85345664</v>
      </c>
      <c r="L59" s="67" t="n">
        <f aca="false">H59-I59</f>
        <v>970278.927698679</v>
      </c>
      <c r="M59" s="67" t="n">
        <f aca="false">J59-K59</f>
        <v>37029.6758801022</v>
      </c>
      <c r="N59" s="157" t="n">
        <f aca="false">SUM(high_v5_m!C47:J47)</f>
        <v>2963121.17955932</v>
      </c>
      <c r="O59" s="7"/>
      <c r="P59" s="7"/>
      <c r="Q59" s="67" t="n">
        <f aca="false">I59*5.5017049523</f>
        <v>120280531.896698</v>
      </c>
      <c r="R59" s="67"/>
      <c r="S59" s="67"/>
      <c r="T59" s="7"/>
      <c r="U59" s="7"/>
      <c r="V59" s="67" t="n">
        <f aca="false">K59*5.5017049523</f>
        <v>6587152.02121581</v>
      </c>
      <c r="W59" s="67" t="n">
        <f aca="false">M59*5.5017049523</f>
        <v>203726.351171622</v>
      </c>
      <c r="X59" s="67" t="n">
        <f aca="false">N59*5.1890047538+L59*5.5017049523</f>
        <v>20713838.2684509</v>
      </c>
      <c r="Y59" s="67" t="n">
        <f aca="false">N59*5.1890047538</f>
        <v>15375649.8868188</v>
      </c>
      <c r="Z59" s="67" t="n">
        <f aca="false">L59*5.5017049523</f>
        <v>5338188.38163216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high_v2_m!D48+temporary_pension_bonus_high!B48</f>
        <v>24357932.6615687</v>
      </c>
      <c r="G60" s="157" t="n">
        <f aca="false">high_v2_m!E48+temporary_pension_bonus_high!B48</f>
        <v>23338134.3535723</v>
      </c>
      <c r="H60" s="67" t="n">
        <f aca="false">F60-J60</f>
        <v>23037722.6042399</v>
      </c>
      <c r="I60" s="67" t="n">
        <f aca="false">G60-K60</f>
        <v>22057530.5979634</v>
      </c>
      <c r="J60" s="157" t="n">
        <f aca="false">high_v2_m!J48</f>
        <v>1320210.0573288</v>
      </c>
      <c r="K60" s="157" t="n">
        <f aca="false">high_v2_m!K48</f>
        <v>1280603.75560893</v>
      </c>
      <c r="L60" s="67" t="n">
        <f aca="false">H60-I60</f>
        <v>980192.006276533</v>
      </c>
      <c r="M60" s="67" t="n">
        <f aca="false">J60-K60</f>
        <v>39606.3017198639</v>
      </c>
      <c r="N60" s="157" t="n">
        <f aca="false">SUM(high_v5_m!C48:J48)</f>
        <v>2927071.29196994</v>
      </c>
      <c r="O60" s="7"/>
      <c r="P60" s="7"/>
      <c r="Q60" s="67" t="n">
        <f aca="false">I60*5.5017049523</f>
        <v>121354025.326324</v>
      </c>
      <c r="R60" s="67"/>
      <c r="S60" s="67"/>
      <c r="T60" s="7"/>
      <c r="U60" s="7"/>
      <c r="V60" s="67" t="n">
        <f aca="false">K60*5.5017049523</f>
        <v>7045504.02416763</v>
      </c>
      <c r="W60" s="67" t="n">
        <f aca="false">M60*5.5017049523</f>
        <v>217902.186314463</v>
      </c>
      <c r="X60" s="67" t="n">
        <f aca="false">N60*5.1890047538+L60*5.5017049523</f>
        <v>20581314.06388</v>
      </c>
      <c r="Y60" s="67" t="n">
        <f aca="false">N60*5.1890047538</f>
        <v>15188586.8487435</v>
      </c>
      <c r="Z60" s="67" t="n">
        <f aca="false">L60*5.5017049523</f>
        <v>5392727.21513647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high_v2_m!D49+temporary_pension_bonus_high!B49</f>
        <v>24539611.4853455</v>
      </c>
      <c r="G61" s="157" t="n">
        <f aca="false">high_v2_m!E49+temporary_pension_bonus_high!B49</f>
        <v>23510491.1073415</v>
      </c>
      <c r="H61" s="67" t="n">
        <f aca="false">F61-J61</f>
        <v>23171467.0296847</v>
      </c>
      <c r="I61" s="67" t="n">
        <f aca="false">G61-K61</f>
        <v>22183390.9853505</v>
      </c>
      <c r="J61" s="157" t="n">
        <f aca="false">high_v2_m!J49</f>
        <v>1368144.45566081</v>
      </c>
      <c r="K61" s="157" t="n">
        <f aca="false">high_v2_m!K49</f>
        <v>1327100.12199098</v>
      </c>
      <c r="L61" s="67" t="n">
        <f aca="false">H61-I61</f>
        <v>988076.044334233</v>
      </c>
      <c r="M61" s="67" t="n">
        <f aca="false">J61-K61</f>
        <v>41044.3336698248</v>
      </c>
      <c r="N61" s="157" t="n">
        <f aca="false">SUM(high_v5_m!C49:J49)</f>
        <v>2933484.51523532</v>
      </c>
      <c r="O61" s="7"/>
      <c r="P61" s="7"/>
      <c r="Q61" s="67" t="n">
        <f aca="false">I61*5.5017049523</f>
        <v>122046472.04291</v>
      </c>
      <c r="R61" s="67"/>
      <c r="S61" s="67"/>
      <c r="T61" s="7"/>
      <c r="U61" s="7"/>
      <c r="V61" s="67" t="n">
        <f aca="false">K61*5.5017049523</f>
        <v>7301313.31335572</v>
      </c>
      <c r="W61" s="67" t="n">
        <f aca="false">M61*5.5017049523</f>
        <v>225813.813815128</v>
      </c>
      <c r="X61" s="67" t="n">
        <f aca="false">N61*5.1890047538+L61*5.5017049523</f>
        <v>20657967.9611174</v>
      </c>
      <c r="Y61" s="67" t="n">
        <f aca="false">N61*5.1890047538</f>
        <v>15221865.0947548</v>
      </c>
      <c r="Z61" s="67" t="n">
        <f aca="false">L61*5.5017049523</f>
        <v>5436102.86636264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high_v2_m!D50+temporary_pension_bonus_high!B50</f>
        <v>24860058.2552526</v>
      </c>
      <c r="G62" s="155" t="n">
        <f aca="false">high_v2_m!E50+temporary_pension_bonus_high!B50</f>
        <v>23813996.1390467</v>
      </c>
      <c r="H62" s="8" t="n">
        <f aca="false">F62-J62</f>
        <v>23409315.4492774</v>
      </c>
      <c r="I62" s="8" t="n">
        <f aca="false">G62-K62</f>
        <v>22406775.6172508</v>
      </c>
      <c r="J62" s="155" t="n">
        <f aca="false">high_v2_m!J50</f>
        <v>1450742.80597516</v>
      </c>
      <c r="K62" s="155" t="n">
        <f aca="false">high_v2_m!K50</f>
        <v>1407220.52179591</v>
      </c>
      <c r="L62" s="8" t="n">
        <f aca="false">H62-I62</f>
        <v>1002539.83202664</v>
      </c>
      <c r="M62" s="8" t="n">
        <f aca="false">J62-K62</f>
        <v>43522.2841792547</v>
      </c>
      <c r="N62" s="155" t="n">
        <f aca="false">SUM(high_v5_m!C50:J50)</f>
        <v>3646762.98442758</v>
      </c>
      <c r="O62" s="5"/>
      <c r="P62" s="5"/>
      <c r="Q62" s="8" t="n">
        <f aca="false">I62*5.5017049523</f>
        <v>123275468.378504</v>
      </c>
      <c r="R62" s="8"/>
      <c r="S62" s="8"/>
      <c r="T62" s="5"/>
      <c r="U62" s="5"/>
      <c r="V62" s="8" t="n">
        <f aca="false">K62*5.5017049523</f>
        <v>7742112.11374274</v>
      </c>
      <c r="W62" s="8" t="n">
        <f aca="false">M62*5.5017049523</f>
        <v>239446.766404413</v>
      </c>
      <c r="X62" s="8" t="n">
        <f aca="false">N62*5.1890047538+L62*5.5017049523</f>
        <v>24438748.8209156</v>
      </c>
      <c r="Y62" s="8" t="n">
        <f aca="false">N62*5.1890047538</f>
        <v>18923070.4621766</v>
      </c>
      <c r="Z62" s="8" t="n">
        <f aca="false">L62*5.5017049523</f>
        <v>5515678.35873898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high_v2_m!D51+temporary_pension_bonus_high!B51</f>
        <v>24991945.428823</v>
      </c>
      <c r="G63" s="157" t="n">
        <f aca="false">high_v2_m!E51+temporary_pension_bonus_high!B51</f>
        <v>23939617.4073177</v>
      </c>
      <c r="H63" s="67" t="n">
        <f aca="false">F63-J63</f>
        <v>23471361.9576765</v>
      </c>
      <c r="I63" s="67" t="n">
        <f aca="false">G63-K63</f>
        <v>22464651.4403056</v>
      </c>
      <c r="J63" s="157" t="n">
        <f aca="false">high_v2_m!J51</f>
        <v>1520583.4711465</v>
      </c>
      <c r="K63" s="157" t="n">
        <f aca="false">high_v2_m!K51</f>
        <v>1474965.96701211</v>
      </c>
      <c r="L63" s="67" t="n">
        <f aca="false">H63-I63</f>
        <v>1006710.51737087</v>
      </c>
      <c r="M63" s="67" t="n">
        <f aca="false">J63-K63</f>
        <v>45617.5041343952</v>
      </c>
      <c r="N63" s="157" t="n">
        <f aca="false">SUM(high_v5_m!C51:J51)</f>
        <v>2937254.42732225</v>
      </c>
      <c r="O63" s="7"/>
      <c r="P63" s="7"/>
      <c r="Q63" s="67" t="n">
        <f aca="false">I63*5.5017049523</f>
        <v>123593884.080823</v>
      </c>
      <c r="R63" s="67"/>
      <c r="S63" s="67"/>
      <c r="T63" s="7"/>
      <c r="U63" s="7"/>
      <c r="V63" s="67" t="n">
        <f aca="false">K63*5.5017049523</f>
        <v>8114827.56518447</v>
      </c>
      <c r="W63" s="67" t="n">
        <f aca="false">M63*5.5017049523</f>
        <v>250974.048407768</v>
      </c>
      <c r="X63" s="67" t="n">
        <f aca="false">N63*5.1890047538+L63*5.5017049523</f>
        <v>20780051.4254471</v>
      </c>
      <c r="Y63" s="67" t="n">
        <f aca="false">N63*5.1890047538</f>
        <v>15241427.1864952</v>
      </c>
      <c r="Z63" s="67" t="n">
        <f aca="false">L63*5.5017049523</f>
        <v>5538624.23895182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high_v2_m!D52+temporary_pension_bonus_high!B52</f>
        <v>25107789.7224704</v>
      </c>
      <c r="G64" s="157" t="n">
        <f aca="false">high_v2_m!E52+temporary_pension_bonus_high!B52</f>
        <v>24048481.8282971</v>
      </c>
      <c r="H64" s="67" t="n">
        <f aca="false">F64-J64</f>
        <v>23516268.8516355</v>
      </c>
      <c r="I64" s="67" t="n">
        <f aca="false">G64-K64</f>
        <v>22504706.5835872</v>
      </c>
      <c r="J64" s="157" t="n">
        <f aca="false">high_v2_m!J52</f>
        <v>1591520.87083491</v>
      </c>
      <c r="K64" s="157" t="n">
        <f aca="false">high_v2_m!K52</f>
        <v>1543775.24470987</v>
      </c>
      <c r="L64" s="67" t="n">
        <f aca="false">H64-I64</f>
        <v>1011562.26804829</v>
      </c>
      <c r="M64" s="67" t="n">
        <f aca="false">J64-K64</f>
        <v>47745.6261250475</v>
      </c>
      <c r="N64" s="157" t="n">
        <f aca="false">SUM(high_v5_m!C52:J52)</f>
        <v>2878970.37829817</v>
      </c>
      <c r="O64" s="7"/>
      <c r="P64" s="7"/>
      <c r="Q64" s="67" t="n">
        <f aca="false">I64*5.5017049523</f>
        <v>123814255.66098</v>
      </c>
      <c r="R64" s="67"/>
      <c r="S64" s="67"/>
      <c r="T64" s="7"/>
      <c r="U64" s="7"/>
      <c r="V64" s="67" t="n">
        <f aca="false">K64*5.5017049523</f>
        <v>8493395.90905841</v>
      </c>
      <c r="W64" s="67" t="n">
        <f aca="false">M64*5.5017049523</f>
        <v>262682.347702838</v>
      </c>
      <c r="X64" s="67" t="n">
        <f aca="false">N64*5.1890047538+L64*5.5017049523</f>
        <v>20504308.1187197</v>
      </c>
      <c r="Y64" s="67" t="n">
        <f aca="false">N64*5.1890047538</f>
        <v>14938990.9790386</v>
      </c>
      <c r="Z64" s="67" t="n">
        <f aca="false">L64*5.5017049523</f>
        <v>5565317.13968108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high_v2_m!D53+temporary_pension_bonus_high!B53</f>
        <v>25280151.998309</v>
      </c>
      <c r="G65" s="157" t="n">
        <f aca="false">high_v2_m!E53+temporary_pension_bonus_high!B53</f>
        <v>24212932.7473491</v>
      </c>
      <c r="H65" s="67" t="n">
        <f aca="false">F65-J65</f>
        <v>23578677.4485935</v>
      </c>
      <c r="I65" s="67" t="n">
        <f aca="false">G65-K65</f>
        <v>22562502.4341251</v>
      </c>
      <c r="J65" s="157" t="n">
        <f aca="false">high_v2_m!J53</f>
        <v>1701474.54971548</v>
      </c>
      <c r="K65" s="157" t="n">
        <f aca="false">high_v2_m!K53</f>
        <v>1650430.31322401</v>
      </c>
      <c r="L65" s="67" t="n">
        <f aca="false">H65-I65</f>
        <v>1016175.01446846</v>
      </c>
      <c r="M65" s="67" t="n">
        <f aca="false">J65-K65</f>
        <v>51044.2364914645</v>
      </c>
      <c r="N65" s="157" t="n">
        <f aca="false">SUM(high_v5_m!C53:J53)</f>
        <v>2885492.90445559</v>
      </c>
      <c r="O65" s="7"/>
      <c r="P65" s="7"/>
      <c r="Q65" s="67" t="n">
        <f aca="false">I65*5.5017049523</f>
        <v>124132231.378107</v>
      </c>
      <c r="R65" s="67"/>
      <c r="S65" s="67"/>
      <c r="T65" s="7"/>
      <c r="U65" s="7"/>
      <c r="V65" s="67" t="n">
        <f aca="false">K65*5.5017049523</f>
        <v>9080180.62769059</v>
      </c>
      <c r="W65" s="67" t="n">
        <f aca="false">M65*5.5017049523</f>
        <v>280830.328691463</v>
      </c>
      <c r="X65" s="67" t="n">
        <f aca="false">N65*5.1890047538+L65*5.5017049523</f>
        <v>20563531.5077809</v>
      </c>
      <c r="Y65" s="67" t="n">
        <f aca="false">N65*5.1890047538</f>
        <v>14972836.3982762</v>
      </c>
      <c r="Z65" s="67" t="n">
        <f aca="false">L65*5.5017049523</f>
        <v>5590695.10950466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high_v2_m!D54+temporary_pension_bonus_high!B54</f>
        <v>25447545.75161</v>
      </c>
      <c r="G66" s="155" t="n">
        <f aca="false">high_v2_m!E54+temporary_pension_bonus_high!B54</f>
        <v>24371995.1392862</v>
      </c>
      <c r="H66" s="8" t="n">
        <f aca="false">F66-J66</f>
        <v>23739662.96283</v>
      </c>
      <c r="I66" s="8" t="n">
        <f aca="false">G66-K66</f>
        <v>22715348.8341696</v>
      </c>
      <c r="J66" s="155" t="n">
        <f aca="false">high_v2_m!J54</f>
        <v>1707882.78878001</v>
      </c>
      <c r="K66" s="155" t="n">
        <f aca="false">high_v2_m!K54</f>
        <v>1656646.30511661</v>
      </c>
      <c r="L66" s="8" t="n">
        <f aca="false">H66-I66</f>
        <v>1024314.12866039</v>
      </c>
      <c r="M66" s="8" t="n">
        <f aca="false">J66-K66</f>
        <v>51236.4836634004</v>
      </c>
      <c r="N66" s="155" t="n">
        <f aca="false">SUM(high_v5_m!C54:J54)</f>
        <v>3542864.3329962</v>
      </c>
      <c r="O66" s="5"/>
      <c r="P66" s="5"/>
      <c r="Q66" s="8" t="n">
        <f aca="false">I66*5.5017049523</f>
        <v>124973147.174173</v>
      </c>
      <c r="R66" s="8"/>
      <c r="S66" s="8"/>
      <c r="T66" s="5"/>
      <c r="U66" s="5"/>
      <c r="V66" s="8" t="n">
        <f aca="false">K66*5.5017049523</f>
        <v>9114379.18106953</v>
      </c>
      <c r="W66" s="8" t="n">
        <f aca="false">M66*5.5017049523</f>
        <v>281888.015909368</v>
      </c>
      <c r="X66" s="8" t="n">
        <f aca="false">N66*5.1890047538+L66*5.5017049523</f>
        <v>24019413.9803475</v>
      </c>
      <c r="Y66" s="8" t="n">
        <f aca="false">N66*5.1890047538</f>
        <v>18383939.8659857</v>
      </c>
      <c r="Z66" s="8" t="n">
        <f aca="false">L66*5.5017049523</f>
        <v>5635474.11436172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high_v2_m!D55+temporary_pension_bonus_high!B55</f>
        <v>25549437.4402965</v>
      </c>
      <c r="G67" s="157" t="n">
        <f aca="false">high_v2_m!E55+temporary_pension_bonus_high!B55</f>
        <v>24469553.1252511</v>
      </c>
      <c r="H67" s="67" t="n">
        <f aca="false">F67-J67</f>
        <v>23749638.3053726</v>
      </c>
      <c r="I67" s="67" t="n">
        <f aca="false">G67-K67</f>
        <v>22723747.964375</v>
      </c>
      <c r="J67" s="157" t="n">
        <f aca="false">high_v2_m!J55</f>
        <v>1799799.13492382</v>
      </c>
      <c r="K67" s="157" t="n">
        <f aca="false">high_v2_m!K55</f>
        <v>1745805.16087611</v>
      </c>
      <c r="L67" s="67" t="n">
        <f aca="false">H67-I67</f>
        <v>1025890.34099764</v>
      </c>
      <c r="M67" s="67" t="n">
        <f aca="false">J67-K67</f>
        <v>53993.9740477146</v>
      </c>
      <c r="N67" s="157" t="n">
        <f aca="false">SUM(high_v5_m!C55:J55)</f>
        <v>2959606.46548957</v>
      </c>
      <c r="O67" s="7"/>
      <c r="P67" s="7"/>
      <c r="Q67" s="67" t="n">
        <f aca="false">I67*5.5017049523</f>
        <v>125019356.710419</v>
      </c>
      <c r="R67" s="67"/>
      <c r="S67" s="67"/>
      <c r="T67" s="7"/>
      <c r="U67" s="7"/>
      <c r="V67" s="67" t="n">
        <f aca="false">K67*5.5017049523</f>
        <v>9604904.89934299</v>
      </c>
      <c r="W67" s="67" t="n">
        <f aca="false">M67*5.5017049523</f>
        <v>297058.914412669</v>
      </c>
      <c r="X67" s="67" t="n">
        <f aca="false">N67*5.1890047538+L67*5.5017049523</f>
        <v>21001557.988386</v>
      </c>
      <c r="Y67" s="67" t="n">
        <f aca="false">N67*5.1890047538</f>
        <v>15357412.0188026</v>
      </c>
      <c r="Z67" s="67" t="n">
        <f aca="false">L67*5.5017049523</f>
        <v>5644145.96958343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high_v2_m!D56+temporary_pension_bonus_high!B56</f>
        <v>25635449.2468912</v>
      </c>
      <c r="G68" s="157" t="n">
        <f aca="false">high_v2_m!E56+temporary_pension_bonus_high!B56</f>
        <v>24550969.1146948</v>
      </c>
      <c r="H68" s="67" t="n">
        <f aca="false">F68-J68</f>
        <v>23790460.7417087</v>
      </c>
      <c r="I68" s="67" t="n">
        <f aca="false">G68-K68</f>
        <v>22761330.2646678</v>
      </c>
      <c r="J68" s="157" t="n">
        <f aca="false">high_v2_m!J56</f>
        <v>1844988.50518245</v>
      </c>
      <c r="K68" s="157" t="n">
        <f aca="false">high_v2_m!K56</f>
        <v>1789638.85002698</v>
      </c>
      <c r="L68" s="67" t="n">
        <f aca="false">H68-I68</f>
        <v>1029130.47704097</v>
      </c>
      <c r="M68" s="67" t="n">
        <f aca="false">J68-K68</f>
        <v>55349.6551554736</v>
      </c>
      <c r="N68" s="157" t="n">
        <f aca="false">SUM(high_v5_m!C56:J56)</f>
        <v>2948307.68888643</v>
      </c>
      <c r="O68" s="7"/>
      <c r="P68" s="7"/>
      <c r="Q68" s="67" t="n">
        <f aca="false">I68*5.5017049523</f>
        <v>125226123.438059</v>
      </c>
      <c r="R68" s="67"/>
      <c r="S68" s="67"/>
      <c r="T68" s="7"/>
      <c r="U68" s="7"/>
      <c r="V68" s="67" t="n">
        <f aca="false">K68*5.5017049523</f>
        <v>9846064.92402189</v>
      </c>
      <c r="W68" s="67" t="n">
        <f aca="false">M68*5.5017049523</f>
        <v>304517.471876966</v>
      </c>
      <c r="X68" s="67" t="n">
        <f aca="false">N68*5.1890047538+L68*5.5017049523</f>
        <v>20960754.8553959</v>
      </c>
      <c r="Y68" s="67" t="n">
        <f aca="false">N68*5.1890047538</f>
        <v>15298782.6132968</v>
      </c>
      <c r="Z68" s="67" t="n">
        <f aca="false">L68*5.5017049523</f>
        <v>5661972.24209914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high_v2_m!D57+temporary_pension_bonus_high!B57</f>
        <v>25793804.3119166</v>
      </c>
      <c r="G69" s="157" t="n">
        <f aca="false">high_v2_m!E57+temporary_pension_bonus_high!B57</f>
        <v>24701478.6929762</v>
      </c>
      <c r="H69" s="67" t="n">
        <f aca="false">F69-J69</f>
        <v>23883759.3911927</v>
      </c>
      <c r="I69" s="67" t="n">
        <f aca="false">G69-K69</f>
        <v>22848735.119874</v>
      </c>
      <c r="J69" s="157" t="n">
        <f aca="false">high_v2_m!J57</f>
        <v>1910044.92072393</v>
      </c>
      <c r="K69" s="157" t="n">
        <f aca="false">high_v2_m!K57</f>
        <v>1852743.57310221</v>
      </c>
      <c r="L69" s="67" t="n">
        <f aca="false">H69-I69</f>
        <v>1035024.27131868</v>
      </c>
      <c r="M69" s="67" t="n">
        <f aca="false">J69-K69</f>
        <v>57301.347621718</v>
      </c>
      <c r="N69" s="157" t="n">
        <f aca="false">SUM(high_v5_m!C57:J57)</f>
        <v>2845892.73906998</v>
      </c>
      <c r="O69" s="7"/>
      <c r="P69" s="7"/>
      <c r="Q69" s="67" t="n">
        <f aca="false">I69*5.5017049523</f>
        <v>125706999.162802</v>
      </c>
      <c r="R69" s="67"/>
      <c r="S69" s="67"/>
      <c r="T69" s="7"/>
      <c r="U69" s="7"/>
      <c r="V69" s="67" t="n">
        <f aca="false">K69*5.5017049523</f>
        <v>10193248.4914784</v>
      </c>
      <c r="W69" s="67" t="n">
        <f aca="false">M69*5.5017049523</f>
        <v>315255.107983869</v>
      </c>
      <c r="X69" s="67" t="n">
        <f aca="false">N69*5.1890047538+L69*5.5017049523</f>
        <v>20461749.1111037</v>
      </c>
      <c r="Y69" s="67" t="n">
        <f aca="false">N69*5.1890047538</f>
        <v>14767350.951839</v>
      </c>
      <c r="Z69" s="67" t="n">
        <f aca="false">L69*5.5017049523</f>
        <v>5694398.15926467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high_v2_m!D58+temporary_pension_bonus_high!B58</f>
        <v>25967442.0240695</v>
      </c>
      <c r="G70" s="155" t="n">
        <f aca="false">high_v2_m!E58+temporary_pension_bonus_high!B58</f>
        <v>24867158.9986148</v>
      </c>
      <c r="H70" s="8" t="n">
        <f aca="false">F70-J70</f>
        <v>23980624.9796692</v>
      </c>
      <c r="I70" s="8" t="n">
        <f aca="false">G70-K70</f>
        <v>22939946.4655465</v>
      </c>
      <c r="J70" s="155" t="n">
        <f aca="false">high_v2_m!J58</f>
        <v>1986817.04440026</v>
      </c>
      <c r="K70" s="155" t="n">
        <f aca="false">high_v2_m!K58</f>
        <v>1927212.53306825</v>
      </c>
      <c r="L70" s="8" t="n">
        <f aca="false">H70-I70</f>
        <v>1040678.51412268</v>
      </c>
      <c r="M70" s="8" t="n">
        <f aca="false">J70-K70</f>
        <v>59604.5113320076</v>
      </c>
      <c r="N70" s="155" t="n">
        <f aca="false">SUM(high_v5_m!C58:J58)</f>
        <v>3466490.94450574</v>
      </c>
      <c r="O70" s="5"/>
      <c r="P70" s="5"/>
      <c r="Q70" s="8" t="n">
        <f aca="false">I70*5.5017049523</f>
        <v>126208817.074994</v>
      </c>
      <c r="R70" s="8"/>
      <c r="S70" s="8"/>
      <c r="T70" s="5"/>
      <c r="U70" s="5"/>
      <c r="V70" s="8" t="n">
        <f aca="false">K70*5.5017049523</f>
        <v>10602954.7373162</v>
      </c>
      <c r="W70" s="8" t="n">
        <f aca="false">M70*5.5017049523</f>
        <v>327926.435174728</v>
      </c>
      <c r="X70" s="8" t="n">
        <f aca="false">N70*5.1890047538+L70*5.5017049523</f>
        <v>23713144.1249459</v>
      </c>
      <c r="Y70" s="8" t="n">
        <f aca="false">N70*5.1890047538</f>
        <v>17987637.9900449</v>
      </c>
      <c r="Z70" s="8" t="n">
        <f aca="false">L70*5.5017049523</f>
        <v>5725506.13490095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high_v2_m!D59+temporary_pension_bonus_high!B59</f>
        <v>26063959.4116344</v>
      </c>
      <c r="G71" s="157" t="n">
        <f aca="false">high_v2_m!E59+temporary_pension_bonus_high!B59</f>
        <v>24959352.2392895</v>
      </c>
      <c r="H71" s="67" t="n">
        <f aca="false">F71-J71</f>
        <v>24021546.5722114</v>
      </c>
      <c r="I71" s="67" t="n">
        <f aca="false">G71-K71</f>
        <v>22978211.7850492</v>
      </c>
      <c r="J71" s="157" t="n">
        <f aca="false">high_v2_m!J59</f>
        <v>2042412.83942296</v>
      </c>
      <c r="K71" s="157" t="n">
        <f aca="false">high_v2_m!K59</f>
        <v>1981140.45424027</v>
      </c>
      <c r="L71" s="67" t="n">
        <f aca="false">H71-I71</f>
        <v>1043334.78716217</v>
      </c>
      <c r="M71" s="67" t="n">
        <f aca="false">J71-K71</f>
        <v>61272.3851826892</v>
      </c>
      <c r="N71" s="157" t="n">
        <f aca="false">SUM(high_v5_m!C59:J59)</f>
        <v>2828041.64082491</v>
      </c>
      <c r="O71" s="7"/>
      <c r="P71" s="7"/>
      <c r="Q71" s="67" t="n">
        <f aca="false">I71*5.5017049523</f>
        <v>126419341.572804</v>
      </c>
      <c r="R71" s="67"/>
      <c r="S71" s="67"/>
      <c r="T71" s="7"/>
      <c r="U71" s="7"/>
      <c r="V71" s="67" t="n">
        <f aca="false">K71*5.5017049523</f>
        <v>10899650.2482956</v>
      </c>
      <c r="W71" s="67" t="n">
        <f aca="false">M71*5.5017049523</f>
        <v>337102.584998834</v>
      </c>
      <c r="X71" s="67" t="n">
        <f aca="false">N71*5.1890047538+L71*5.5017049523</f>
        <v>20414841.6836218</v>
      </c>
      <c r="Y71" s="67" t="n">
        <f aca="false">N71*5.1890047538</f>
        <v>14674721.5181848</v>
      </c>
      <c r="Z71" s="67" t="n">
        <f aca="false">L71*5.5017049523</f>
        <v>5740120.165437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high_v2_m!D60+temporary_pension_bonus_high!B60</f>
        <v>26137959.5814626</v>
      </c>
      <c r="G72" s="157" t="n">
        <f aca="false">high_v2_m!E60+temporary_pension_bonus_high!B60</f>
        <v>25030259.3109477</v>
      </c>
      <c r="H72" s="67" t="n">
        <f aca="false">F72-J72</f>
        <v>24063795.8825933</v>
      </c>
      <c r="I72" s="67" t="n">
        <f aca="false">G72-K72</f>
        <v>23018320.5230445</v>
      </c>
      <c r="J72" s="157" t="n">
        <f aca="false">high_v2_m!J60</f>
        <v>2074163.69886927</v>
      </c>
      <c r="K72" s="157" t="n">
        <f aca="false">high_v2_m!K60</f>
        <v>2011938.78790319</v>
      </c>
      <c r="L72" s="67" t="n">
        <f aca="false">H72-I72</f>
        <v>1045475.35954886</v>
      </c>
      <c r="M72" s="67" t="n">
        <f aca="false">J72-K72</f>
        <v>62224.9109660778</v>
      </c>
      <c r="N72" s="157" t="n">
        <f aca="false">SUM(high_v5_m!C60:J60)</f>
        <v>2762537.85654395</v>
      </c>
      <c r="O72" s="7"/>
      <c r="P72" s="7"/>
      <c r="Q72" s="67" t="n">
        <f aca="false">I72*5.5017049523</f>
        <v>126640008.015263</v>
      </c>
      <c r="R72" s="67"/>
      <c r="S72" s="67"/>
      <c r="T72" s="7"/>
      <c r="U72" s="7"/>
      <c r="V72" s="67" t="n">
        <f aca="false">K72*5.5017049523</f>
        <v>11069093.5931314</v>
      </c>
      <c r="W72" s="67" t="n">
        <f aca="false">M72*5.5017049523</f>
        <v>342343.100818497</v>
      </c>
      <c r="X72" s="67" t="n">
        <f aca="false">N72*5.1890047538+L72*5.5017049523</f>
        <v>20086719.0332966</v>
      </c>
      <c r="Y72" s="67" t="n">
        <f aca="false">N72*5.1890047538</f>
        <v>14334822.070159</v>
      </c>
      <c r="Z72" s="67" t="n">
        <f aca="false">L72*5.5017049523</f>
        <v>5751896.96313758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high_v2_m!D61+temporary_pension_bonus_high!B61</f>
        <v>26094599.3989904</v>
      </c>
      <c r="G73" s="157" t="n">
        <f aca="false">high_v2_m!E61+temporary_pension_bonus_high!B61</f>
        <v>24989847.6479898</v>
      </c>
      <c r="H73" s="67" t="n">
        <f aca="false">F73-J73</f>
        <v>23929540.9858545</v>
      </c>
      <c r="I73" s="67" t="n">
        <f aca="false">G73-K73</f>
        <v>22889740.987248</v>
      </c>
      <c r="J73" s="157" t="n">
        <f aca="false">high_v2_m!J61</f>
        <v>2165058.41313592</v>
      </c>
      <c r="K73" s="157" t="n">
        <f aca="false">high_v2_m!K61</f>
        <v>2100106.66074185</v>
      </c>
      <c r="L73" s="67" t="n">
        <f aca="false">H73-I73</f>
        <v>1039799.99860648</v>
      </c>
      <c r="M73" s="67" t="n">
        <f aca="false">J73-K73</f>
        <v>64951.7523940774</v>
      </c>
      <c r="N73" s="157" t="n">
        <f aca="false">SUM(high_v5_m!C61:J61)</f>
        <v>2728304.25748522</v>
      </c>
      <c r="O73" s="7"/>
      <c r="P73" s="7"/>
      <c r="Q73" s="67" t="n">
        <f aca="false">I73*5.5017049523</f>
        <v>125932601.346407</v>
      </c>
      <c r="R73" s="67"/>
      <c r="S73" s="67"/>
      <c r="T73" s="7"/>
      <c r="U73" s="7"/>
      <c r="V73" s="67" t="n">
        <f aca="false">K73*5.5017049523</f>
        <v>11554167.2157616</v>
      </c>
      <c r="W73" s="67" t="n">
        <f aca="false">M73*5.5017049523</f>
        <v>357345.377807059</v>
      </c>
      <c r="X73" s="67" t="n">
        <f aca="false">N73*5.1890047538+L73*5.5017049523</f>
        <v>19877856.5636384</v>
      </c>
      <c r="Y73" s="67" t="n">
        <f aca="false">N73*5.1890047538</f>
        <v>14157183.7619036</v>
      </c>
      <c r="Z73" s="67" t="n">
        <f aca="false">L73*5.5017049523</f>
        <v>5720672.80173479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high_v2_m!D62+temporary_pension_bonus_high!B62</f>
        <v>26208861.1994374</v>
      </c>
      <c r="G74" s="155" t="n">
        <f aca="false">high_v2_m!E62+temporary_pension_bonus_high!B62</f>
        <v>25098621.0919675</v>
      </c>
      <c r="H74" s="8" t="n">
        <f aca="false">F74-J74</f>
        <v>23962633.210879</v>
      </c>
      <c r="I74" s="8" t="n">
        <f aca="false">G74-K74</f>
        <v>22919779.9430658</v>
      </c>
      <c r="J74" s="155" t="n">
        <f aca="false">high_v2_m!J62</f>
        <v>2246227.98855843</v>
      </c>
      <c r="K74" s="155" t="n">
        <f aca="false">high_v2_m!K62</f>
        <v>2178841.14890168</v>
      </c>
      <c r="L74" s="8" t="n">
        <f aca="false">H74-I74</f>
        <v>1042853.26781311</v>
      </c>
      <c r="M74" s="8" t="n">
        <f aca="false">J74-K74</f>
        <v>67386.839656753</v>
      </c>
      <c r="N74" s="155" t="n">
        <f aca="false">SUM(high_v5_m!C62:J62)</f>
        <v>3335539.68657563</v>
      </c>
      <c r="O74" s="5"/>
      <c r="P74" s="5"/>
      <c r="Q74" s="8" t="n">
        <f aca="false">I74*5.5017049523</f>
        <v>126097866.818392</v>
      </c>
      <c r="R74" s="8"/>
      <c r="S74" s="8"/>
      <c r="T74" s="5"/>
      <c r="U74" s="5"/>
      <c r="V74" s="8" t="n">
        <f aca="false">K74*5.5017049523</f>
        <v>11987341.1391874</v>
      </c>
      <c r="W74" s="8" t="n">
        <f aca="false">M74*5.5017049523</f>
        <v>370742.509459404</v>
      </c>
      <c r="X74" s="8" t="n">
        <f aca="false">N74*5.1890047538+L74*5.5017049523</f>
        <v>23045602.2781791</v>
      </c>
      <c r="Y74" s="8" t="n">
        <f aca="false">N74*5.1890047538</f>
        <v>17308131.2901295</v>
      </c>
      <c r="Z74" s="8" t="n">
        <f aca="false">L74*5.5017049523</f>
        <v>5737470.98804964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high_v2_m!D63+temporary_pension_bonus_high!B63</f>
        <v>26393117.9285403</v>
      </c>
      <c r="G75" s="157" t="n">
        <f aca="false">high_v2_m!E63+temporary_pension_bonus_high!B63</f>
        <v>25273089.9551166</v>
      </c>
      <c r="H75" s="67" t="n">
        <f aca="false">F75-J75</f>
        <v>24094735.6449526</v>
      </c>
      <c r="I75" s="67" t="n">
        <f aca="false">G75-K75</f>
        <v>23043659.1400365</v>
      </c>
      <c r="J75" s="157" t="n">
        <f aca="false">high_v2_m!J63</f>
        <v>2298382.28358767</v>
      </c>
      <c r="K75" s="157" t="n">
        <f aca="false">high_v2_m!K63</f>
        <v>2229430.81508004</v>
      </c>
      <c r="L75" s="67" t="n">
        <f aca="false">H75-I75</f>
        <v>1051076.50491604</v>
      </c>
      <c r="M75" s="67" t="n">
        <f aca="false">J75-K75</f>
        <v>68951.4685076303</v>
      </c>
      <c r="N75" s="157" t="n">
        <f aca="false">SUM(high_v5_m!C63:J63)</f>
        <v>2719963.63780757</v>
      </c>
      <c r="O75" s="7"/>
      <c r="P75" s="7"/>
      <c r="Q75" s="67" t="n">
        <f aca="false">I75*5.5017049523</f>
        <v>126779413.609852</v>
      </c>
      <c r="R75" s="67"/>
      <c r="S75" s="67"/>
      <c r="T75" s="7"/>
      <c r="U75" s="7"/>
      <c r="V75" s="67" t="n">
        <f aca="false">K75*5.5017049523</f>
        <v>12265670.5561361</v>
      </c>
      <c r="W75" s="67" t="n">
        <f aca="false">M75*5.5017049523</f>
        <v>379350.635756787</v>
      </c>
      <c r="X75" s="67" t="n">
        <f aca="false">N75*5.1890047538+L75*5.5017049523</f>
        <v>19896617.0590894</v>
      </c>
      <c r="Y75" s="67" t="n">
        <f aca="false">N75*5.1890047538</f>
        <v>14113904.2467466</v>
      </c>
      <c r="Z75" s="67" t="n">
        <f aca="false">L75*5.5017049523</f>
        <v>5782712.81234274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high_v2_m!D64+temporary_pension_bonus_high!B64</f>
        <v>26554735.2524802</v>
      </c>
      <c r="G76" s="157" t="n">
        <f aca="false">high_v2_m!E64+temporary_pension_bonus_high!B64</f>
        <v>25426910.2981882</v>
      </c>
      <c r="H76" s="67" t="n">
        <f aca="false">F76-J76</f>
        <v>24224404.0506786</v>
      </c>
      <c r="I76" s="67" t="n">
        <f aca="false">G76-K76</f>
        <v>23166489.0324406</v>
      </c>
      <c r="J76" s="157" t="n">
        <f aca="false">high_v2_m!J64</f>
        <v>2330331.20180162</v>
      </c>
      <c r="K76" s="157" t="n">
        <f aca="false">high_v2_m!K64</f>
        <v>2260421.26574757</v>
      </c>
      <c r="L76" s="67" t="n">
        <f aca="false">H76-I76</f>
        <v>1057915.01823794</v>
      </c>
      <c r="M76" s="67" t="n">
        <f aca="false">J76-K76</f>
        <v>69909.9360540486</v>
      </c>
      <c r="N76" s="157" t="n">
        <f aca="false">SUM(high_v5_m!C64:J64)</f>
        <v>2712609.77953486</v>
      </c>
      <c r="O76" s="7"/>
      <c r="P76" s="7"/>
      <c r="Q76" s="67" t="n">
        <f aca="false">I76*5.5017049523</f>
        <v>127455187.437182</v>
      </c>
      <c r="R76" s="67"/>
      <c r="S76" s="67"/>
      <c r="T76" s="7"/>
      <c r="U76" s="7"/>
      <c r="V76" s="67" t="n">
        <f aca="false">K76*5.5017049523</f>
        <v>12436170.8720477</v>
      </c>
      <c r="W76" s="67" t="n">
        <f aca="false">M76*5.5017049523</f>
        <v>384623.841403535</v>
      </c>
      <c r="X76" s="67" t="n">
        <f aca="false">N76*5.1890047538+L76*5.5017049523</f>
        <v>19896081.336163</v>
      </c>
      <c r="Y76" s="67" t="n">
        <f aca="false">N76*5.1890047538</f>
        <v>14075745.0412108</v>
      </c>
      <c r="Z76" s="67" t="n">
        <f aca="false">L76*5.5017049523</f>
        <v>5820336.29495225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high_v2_m!D65+temporary_pension_bonus_high!B65</f>
        <v>26614495.4028141</v>
      </c>
      <c r="G77" s="157" t="n">
        <f aca="false">high_v2_m!E65+temporary_pension_bonus_high!B65</f>
        <v>25482752.6272864</v>
      </c>
      <c r="H77" s="67" t="n">
        <f aca="false">F77-J77</f>
        <v>24253866.1536319</v>
      </c>
      <c r="I77" s="67" t="n">
        <f aca="false">G77-K77</f>
        <v>23192942.2555796</v>
      </c>
      <c r="J77" s="157" t="n">
        <f aca="false">high_v2_m!J65</f>
        <v>2360629.24918227</v>
      </c>
      <c r="K77" s="157" t="n">
        <f aca="false">high_v2_m!K65</f>
        <v>2289810.3717068</v>
      </c>
      <c r="L77" s="67" t="n">
        <f aca="false">H77-I77</f>
        <v>1060923.89805225</v>
      </c>
      <c r="M77" s="67" t="n">
        <f aca="false">J77-K77</f>
        <v>70818.877475468</v>
      </c>
      <c r="N77" s="157" t="n">
        <f aca="false">SUM(high_v5_m!C65:J65)</f>
        <v>2722914.75895962</v>
      </c>
      <c r="O77" s="7"/>
      <c r="P77" s="7"/>
      <c r="Q77" s="67" t="n">
        <f aca="false">I77*5.5017049523</f>
        <v>127600725.26593</v>
      </c>
      <c r="R77" s="67"/>
      <c r="S77" s="67"/>
      <c r="T77" s="7"/>
      <c r="U77" s="7"/>
      <c r="V77" s="67" t="n">
        <f aca="false">K77*5.5017049523</f>
        <v>12597861.0618472</v>
      </c>
      <c r="W77" s="67" t="n">
        <f aca="false">M77*5.5017049523</f>
        <v>389624.568923109</v>
      </c>
      <c r="X77" s="67" t="n">
        <f aca="false">N77*5.1890047538+L77*5.5017049523</f>
        <v>19966107.8923611</v>
      </c>
      <c r="Y77" s="67" t="n">
        <f aca="false">N77*5.1890047538</f>
        <v>14129217.6284337</v>
      </c>
      <c r="Z77" s="67" t="n">
        <f aca="false">L77*5.5017049523</f>
        <v>5836890.26392746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high_v2_m!D66+temporary_pension_bonus_high!B66</f>
        <v>26778658.6372461</v>
      </c>
      <c r="G78" s="155" t="n">
        <f aca="false">high_v2_m!E66+temporary_pension_bonus_high!B66</f>
        <v>25639179.343357</v>
      </c>
      <c r="H78" s="8" t="n">
        <f aca="false">F78-J78</f>
        <v>24339656.1908193</v>
      </c>
      <c r="I78" s="8" t="n">
        <f aca="false">G78-K78</f>
        <v>23273346.970323</v>
      </c>
      <c r="J78" s="155" t="n">
        <f aca="false">high_v2_m!J66</f>
        <v>2439002.44642683</v>
      </c>
      <c r="K78" s="155" t="n">
        <f aca="false">high_v2_m!K66</f>
        <v>2365832.37303403</v>
      </c>
      <c r="L78" s="8" t="n">
        <f aca="false">H78-I78</f>
        <v>1066309.22049635</v>
      </c>
      <c r="M78" s="8" t="n">
        <f aca="false">J78-K78</f>
        <v>73170.0733928056</v>
      </c>
      <c r="N78" s="155" t="n">
        <f aca="false">SUM(high_v5_m!C66:J66)</f>
        <v>3302111.82895087</v>
      </c>
      <c r="O78" s="5"/>
      <c r="P78" s="5"/>
      <c r="Q78" s="8" t="n">
        <f aca="false">I78*5.5017049523</f>
        <v>128043088.283222</v>
      </c>
      <c r="R78" s="8"/>
      <c r="S78" s="8"/>
      <c r="T78" s="5"/>
      <c r="U78" s="5"/>
      <c r="V78" s="8" t="n">
        <f aca="false">K78*5.5017049523</f>
        <v>13016111.683033</v>
      </c>
      <c r="W78" s="8" t="n">
        <f aca="false">M78*5.5017049523</f>
        <v>402560.155145353</v>
      </c>
      <c r="X78" s="8" t="n">
        <f aca="false">N78*5.1890047538+L78*5.5017049523</f>
        <v>23001192.6970932</v>
      </c>
      <c r="Y78" s="8" t="n">
        <f aca="false">N78*5.1890047538</f>
        <v>17134673.9780053</v>
      </c>
      <c r="Z78" s="8" t="n">
        <f aca="false">L78*5.5017049523</f>
        <v>5866518.7190879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high_v2_m!D67+temporary_pension_bonus_high!B67</f>
        <v>26839954.8411248</v>
      </c>
      <c r="G79" s="157" t="n">
        <f aca="false">high_v2_m!E67+temporary_pension_bonus_high!B67</f>
        <v>25697290.87639</v>
      </c>
      <c r="H79" s="67" t="n">
        <f aca="false">F79-J79</f>
        <v>24325407.8380709</v>
      </c>
      <c r="I79" s="67" t="n">
        <f aca="false">G79-K79</f>
        <v>23258180.2834277</v>
      </c>
      <c r="J79" s="157" t="n">
        <f aca="false">high_v2_m!J67</f>
        <v>2514547.00305392</v>
      </c>
      <c r="K79" s="157" t="n">
        <f aca="false">high_v2_m!K67</f>
        <v>2439110.5929623</v>
      </c>
      <c r="L79" s="67" t="n">
        <f aca="false">H79-I79</f>
        <v>1067227.55464311</v>
      </c>
      <c r="M79" s="67" t="n">
        <f aca="false">J79-K79</f>
        <v>75436.4100916181</v>
      </c>
      <c r="N79" s="157" t="n">
        <f aca="false">SUM(high_v5_m!C67:J67)</f>
        <v>2688811.69664705</v>
      </c>
      <c r="O79" s="7"/>
      <c r="P79" s="7"/>
      <c r="Q79" s="67" t="n">
        <f aca="false">I79*5.5017049523</f>
        <v>127959645.646821</v>
      </c>
      <c r="R79" s="67"/>
      <c r="S79" s="67"/>
      <c r="T79" s="7"/>
      <c r="U79" s="7"/>
      <c r="V79" s="67" t="n">
        <f aca="false">K79*5.5017049523</f>
        <v>13419266.8285081</v>
      </c>
      <c r="W79" s="67" t="n">
        <f aca="false">M79*5.5017049523</f>
        <v>415028.870984789</v>
      </c>
      <c r="X79" s="67" t="n">
        <f aca="false">N79*5.1890047538+L79*5.5017049523</f>
        <v>19823827.7985856</v>
      </c>
      <c r="Y79" s="67" t="n">
        <f aca="false">N79*5.1890047538</f>
        <v>13952256.6759746</v>
      </c>
      <c r="Z79" s="67" t="n">
        <f aca="false">L79*5.5017049523</f>
        <v>5871571.12261103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high_v2_m!D68+temporary_pension_bonus_high!B68</f>
        <v>26961917.7906672</v>
      </c>
      <c r="G80" s="157" t="n">
        <f aca="false">high_v2_m!E68+temporary_pension_bonus_high!B68</f>
        <v>25812932.6396955</v>
      </c>
      <c r="H80" s="67" t="n">
        <f aca="false">F80-J80</f>
        <v>24423334.7143284</v>
      </c>
      <c r="I80" s="67" t="n">
        <f aca="false">G80-K80</f>
        <v>23350507.0556468</v>
      </c>
      <c r="J80" s="157" t="n">
        <f aca="false">high_v2_m!J68</f>
        <v>2538583.07633882</v>
      </c>
      <c r="K80" s="157" t="n">
        <f aca="false">high_v2_m!K68</f>
        <v>2462425.58404866</v>
      </c>
      <c r="L80" s="67" t="n">
        <f aca="false">H80-I80</f>
        <v>1072827.65868153</v>
      </c>
      <c r="M80" s="67" t="n">
        <f aca="false">J80-K80</f>
        <v>76157.4922901648</v>
      </c>
      <c r="N80" s="157" t="n">
        <f aca="false">SUM(high_v5_m!C68:J68)</f>
        <v>2633803.49011189</v>
      </c>
      <c r="O80" s="7"/>
      <c r="P80" s="7"/>
      <c r="Q80" s="67" t="n">
        <f aca="false">I80*5.5017049523</f>
        <v>128467600.306768</v>
      </c>
      <c r="R80" s="67"/>
      <c r="S80" s="67"/>
      <c r="T80" s="7"/>
      <c r="U80" s="7"/>
      <c r="V80" s="67" t="n">
        <f aca="false">K80*5.5017049523</f>
        <v>13547539.0304307</v>
      </c>
      <c r="W80" s="67" t="n">
        <f aca="false">M80*5.5017049523</f>
        <v>418996.052487549</v>
      </c>
      <c r="X80" s="67" t="n">
        <f aca="false">N80*5.1890047538+L80*5.5017049523</f>
        <v>19569200.0734982</v>
      </c>
      <c r="Y80" s="67" t="n">
        <f aca="false">N80*5.1890047538</f>
        <v>13666818.8307656</v>
      </c>
      <c r="Z80" s="67" t="n">
        <f aca="false">L80*5.5017049523</f>
        <v>5902381.24273261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high_v2_m!D69+temporary_pension_bonus_high!B69</f>
        <v>27182843.389315</v>
      </c>
      <c r="G81" s="157" t="n">
        <f aca="false">high_v2_m!E69+temporary_pension_bonus_high!B69</f>
        <v>26023135.5457178</v>
      </c>
      <c r="H81" s="67" t="n">
        <f aca="false">F81-J81</f>
        <v>24556520.0916317</v>
      </c>
      <c r="I81" s="67" t="n">
        <f aca="false">G81-K81</f>
        <v>23475601.946965</v>
      </c>
      <c r="J81" s="157" t="n">
        <f aca="false">high_v2_m!J69</f>
        <v>2626323.29768329</v>
      </c>
      <c r="K81" s="157" t="n">
        <f aca="false">high_v2_m!K69</f>
        <v>2547533.59875279</v>
      </c>
      <c r="L81" s="67" t="n">
        <f aca="false">H81-I81</f>
        <v>1080918.14466675</v>
      </c>
      <c r="M81" s="67" t="n">
        <f aca="false">J81-K81</f>
        <v>78789.6989304987</v>
      </c>
      <c r="N81" s="157" t="n">
        <f aca="false">SUM(high_v5_m!C69:J69)</f>
        <v>2624772.79917376</v>
      </c>
      <c r="O81" s="7"/>
      <c r="P81" s="7"/>
      <c r="Q81" s="67" t="n">
        <f aca="false">I81*5.5017049523</f>
        <v>129155835.489841</v>
      </c>
      <c r="R81" s="67"/>
      <c r="S81" s="67"/>
      <c r="T81" s="7"/>
      <c r="U81" s="7"/>
      <c r="V81" s="67" t="n">
        <f aca="false">K81*5.5017049523</f>
        <v>14015778.2164089</v>
      </c>
      <c r="W81" s="67" t="n">
        <f aca="false">M81*5.5017049523</f>
        <v>433477.676796151</v>
      </c>
      <c r="X81" s="67" t="n">
        <f aca="false">N81*5.1890047538+L81*5.5017049523</f>
        <v>19566851.2421016</v>
      </c>
      <c r="Y81" s="67" t="n">
        <f aca="false">N81*5.1890047538</f>
        <v>13619958.5325576</v>
      </c>
      <c r="Z81" s="67" t="n">
        <f aca="false">L81*5.5017049523</f>
        <v>5946892.70954399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high_v2_m!D70+temporary_pension_bonus_high!B70</f>
        <v>27437632.4782494</v>
      </c>
      <c r="G82" s="155" t="n">
        <f aca="false">high_v2_m!E70+temporary_pension_bonus_high!B70</f>
        <v>26266335.5636524</v>
      </c>
      <c r="H82" s="8" t="n">
        <f aca="false">F82-J82</f>
        <v>24732092.5924787</v>
      </c>
      <c r="I82" s="8" t="n">
        <f aca="false">G82-K82</f>
        <v>23641961.8744547</v>
      </c>
      <c r="J82" s="155" t="n">
        <f aca="false">high_v2_m!J70</f>
        <v>2705539.88577076</v>
      </c>
      <c r="K82" s="155" t="n">
        <f aca="false">high_v2_m!K70</f>
        <v>2624373.68919764</v>
      </c>
      <c r="L82" s="8" t="n">
        <f aca="false">H82-I82</f>
        <v>1090130.71802394</v>
      </c>
      <c r="M82" s="8" t="n">
        <f aca="false">J82-K82</f>
        <v>81166.1965731229</v>
      </c>
      <c r="N82" s="155" t="n">
        <f aca="false">SUM(high_v5_m!C70:J70)</f>
        <v>3197275.61677429</v>
      </c>
      <c r="O82" s="5"/>
      <c r="P82" s="5"/>
      <c r="Q82" s="8" t="n">
        <f aca="false">I82*5.5017049523</f>
        <v>130071098.726775</v>
      </c>
      <c r="R82" s="8"/>
      <c r="S82" s="8"/>
      <c r="T82" s="5"/>
      <c r="U82" s="5"/>
      <c r="V82" s="8" t="n">
        <f aca="false">K82*5.5017049523</f>
        <v>14438529.7225445</v>
      </c>
      <c r="W82" s="8" t="n">
        <f aca="false">M82*5.5017049523</f>
        <v>446552.465645705</v>
      </c>
      <c r="X82" s="8" t="n">
        <f aca="false">N82*5.1890047538+L82*5.5017049523</f>
        <v>22588255.9446573</v>
      </c>
      <c r="Y82" s="8" t="n">
        <f aca="false">N82*5.1890047538</f>
        <v>16590678.3746506</v>
      </c>
      <c r="Z82" s="8" t="n">
        <f aca="false">L82*5.5017049523</f>
        <v>5997577.57000667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high_v2_m!D71+temporary_pension_bonus_high!B71</f>
        <v>27538109.4240907</v>
      </c>
      <c r="G83" s="157" t="n">
        <f aca="false">high_v2_m!E71+temporary_pension_bonus_high!B71</f>
        <v>26361189.4740785</v>
      </c>
      <c r="H83" s="67" t="n">
        <f aca="false">F83-J83</f>
        <v>24766499.6510803</v>
      </c>
      <c r="I83" s="67" t="n">
        <f aca="false">G83-K83</f>
        <v>23672727.9942583</v>
      </c>
      <c r="J83" s="157" t="n">
        <f aca="false">high_v2_m!J71</f>
        <v>2771609.77301044</v>
      </c>
      <c r="K83" s="157" t="n">
        <f aca="false">high_v2_m!K71</f>
        <v>2688461.47982013</v>
      </c>
      <c r="L83" s="67" t="n">
        <f aca="false">H83-I83</f>
        <v>1093771.65682194</v>
      </c>
      <c r="M83" s="67" t="n">
        <f aca="false">J83-K83</f>
        <v>83148.2931903135</v>
      </c>
      <c r="N83" s="157" t="n">
        <f aca="false">SUM(high_v5_m!C71:J71)</f>
        <v>2564387.2378289</v>
      </c>
      <c r="O83" s="7"/>
      <c r="P83" s="7"/>
      <c r="Q83" s="67" t="n">
        <f aca="false">I83*5.5017049523</f>
        <v>130240364.840462</v>
      </c>
      <c r="R83" s="67"/>
      <c r="S83" s="67"/>
      <c r="T83" s="7"/>
      <c r="U83" s="7"/>
      <c r="V83" s="67" t="n">
        <f aca="false">K83*5.5017049523</f>
        <v>14791121.8375942</v>
      </c>
      <c r="W83" s="67" t="n">
        <f aca="false">M83*5.5017049523</f>
        <v>457457.37642044</v>
      </c>
      <c r="X83" s="67" t="n">
        <f aca="false">N83*5.1890047538+L83*5.5017049523</f>
        <v>19324226.5087009</v>
      </c>
      <c r="Y83" s="67" t="n">
        <f aca="false">N83*5.1890047538</f>
        <v>13306617.5676782</v>
      </c>
      <c r="Z83" s="67" t="n">
        <f aca="false">L83*5.5017049523</f>
        <v>6017608.94102264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high_v2_m!D72+temporary_pension_bonus_high!B72</f>
        <v>27841181.1464408</v>
      </c>
      <c r="G84" s="157" t="n">
        <f aca="false">high_v2_m!E72+temporary_pension_bonus_high!B72</f>
        <v>26649998.1355176</v>
      </c>
      <c r="H84" s="67" t="n">
        <f aca="false">F84-J84</f>
        <v>24983306.3324218</v>
      </c>
      <c r="I84" s="67" t="n">
        <f aca="false">G84-K84</f>
        <v>23877859.5659191</v>
      </c>
      <c r="J84" s="157" t="n">
        <f aca="false">high_v2_m!J72</f>
        <v>2857874.81401901</v>
      </c>
      <c r="K84" s="157" t="n">
        <f aca="false">high_v2_m!K72</f>
        <v>2772138.56959844</v>
      </c>
      <c r="L84" s="67" t="n">
        <f aca="false">H84-I84</f>
        <v>1105446.76650265</v>
      </c>
      <c r="M84" s="67" t="n">
        <f aca="false">J84-K84</f>
        <v>85736.2444205703</v>
      </c>
      <c r="N84" s="157" t="n">
        <f aca="false">SUM(high_v5_m!C72:J72)</f>
        <v>2618673.55509501</v>
      </c>
      <c r="O84" s="7"/>
      <c r="P84" s="7"/>
      <c r="Q84" s="67" t="n">
        <f aca="false">I84*5.5017049523</f>
        <v>131368938.224141</v>
      </c>
      <c r="R84" s="67"/>
      <c r="S84" s="67"/>
      <c r="T84" s="7"/>
      <c r="U84" s="7"/>
      <c r="V84" s="67" t="n">
        <f aca="false">K84*5.5017049523</f>
        <v>15251488.4968216</v>
      </c>
      <c r="W84" s="67" t="n">
        <f aca="false">M84*5.5017049523</f>
        <v>471695.520520255</v>
      </c>
      <c r="X84" s="67" t="n">
        <f aca="false">N84*5.1890047538+L84*5.5017049523</f>
        <v>19670151.47581</v>
      </c>
      <c r="Y84" s="67" t="n">
        <f aca="false">N84*5.1890047538</f>
        <v>13588309.5260383</v>
      </c>
      <c r="Z84" s="67" t="n">
        <f aca="false">L84*5.5017049523</f>
        <v>6081841.94977164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high_v2_m!D73+temporary_pension_bonus_high!B73</f>
        <v>28048815.4215476</v>
      </c>
      <c r="G85" s="157" t="n">
        <f aca="false">high_v2_m!E73+temporary_pension_bonus_high!B73</f>
        <v>26847509.2878504</v>
      </c>
      <c r="H85" s="67" t="n">
        <f aca="false">F85-J85</f>
        <v>25153760.1769824</v>
      </c>
      <c r="I85" s="67" t="n">
        <f aca="false">G85-K85</f>
        <v>24039305.7006221</v>
      </c>
      <c r="J85" s="157" t="n">
        <f aca="false">high_v2_m!J73</f>
        <v>2895055.24456525</v>
      </c>
      <c r="K85" s="157" t="n">
        <f aca="false">high_v2_m!K73</f>
        <v>2808203.58722829</v>
      </c>
      <c r="L85" s="67" t="n">
        <f aca="false">H85-I85</f>
        <v>1114454.47636025</v>
      </c>
      <c r="M85" s="67" t="n">
        <f aca="false">J85-K85</f>
        <v>86851.6573369568</v>
      </c>
      <c r="N85" s="157" t="n">
        <f aca="false">SUM(high_v5_m!C73:J73)</f>
        <v>2592362.09639338</v>
      </c>
      <c r="O85" s="7"/>
      <c r="P85" s="7"/>
      <c r="Q85" s="67" t="n">
        <f aca="false">I85*5.5017049523</f>
        <v>132257167.222966</v>
      </c>
      <c r="R85" s="67"/>
      <c r="S85" s="67"/>
      <c r="T85" s="7"/>
      <c r="U85" s="7"/>
      <c r="V85" s="67" t="n">
        <f aca="false">K85*5.5017049523</f>
        <v>15449907.5829205</v>
      </c>
      <c r="W85" s="67" t="n">
        <f aca="false">M85*5.5017049523</f>
        <v>477832.193286198</v>
      </c>
      <c r="X85" s="67" t="n">
        <f aca="false">N85*5.1890047538+L85*5.5017049523</f>
        <v>19583178.9534603</v>
      </c>
      <c r="Y85" s="67" t="n">
        <f aca="false">N85*5.1890047538</f>
        <v>13451779.2417562</v>
      </c>
      <c r="Z85" s="67" t="n">
        <f aca="false">L85*5.5017049523</f>
        <v>6131399.71170409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high_v2_m!D74+temporary_pension_bonus_high!B74</f>
        <v>28142358.9898948</v>
      </c>
      <c r="G86" s="155" t="n">
        <f aca="false">high_v2_m!E74+temporary_pension_bonus_high!B74</f>
        <v>26937356.2498261</v>
      </c>
      <c r="H86" s="8" t="n">
        <f aca="false">F86-J86</f>
        <v>25182337.7070258</v>
      </c>
      <c r="I86" s="8" t="n">
        <f aca="false">G86-K86</f>
        <v>24066135.6054432</v>
      </c>
      <c r="J86" s="155" t="n">
        <f aca="false">high_v2_m!J74</f>
        <v>2960021.28286896</v>
      </c>
      <c r="K86" s="155" t="n">
        <f aca="false">high_v2_m!K74</f>
        <v>2871220.64438289</v>
      </c>
      <c r="L86" s="8" t="n">
        <f aca="false">H86-I86</f>
        <v>1116202.10158259</v>
      </c>
      <c r="M86" s="8" t="n">
        <f aca="false">J86-K86</f>
        <v>88800.6384860687</v>
      </c>
      <c r="N86" s="155" t="n">
        <f aca="false">SUM(high_v5_m!C74:J74)</f>
        <v>3171447.33954433</v>
      </c>
      <c r="O86" s="5"/>
      <c r="P86" s="5"/>
      <c r="Q86" s="8" t="n">
        <f aca="false">I86*5.5017049523</f>
        <v>132404777.44319</v>
      </c>
      <c r="R86" s="8"/>
      <c r="S86" s="8"/>
      <c r="T86" s="5"/>
      <c r="U86" s="5"/>
      <c r="V86" s="8" t="n">
        <f aca="false">K86*5.5017049523</f>
        <v>15796608.8383473</v>
      </c>
      <c r="W86" s="8" t="n">
        <f aca="false">M86*5.5017049523</f>
        <v>488554.912526206</v>
      </c>
      <c r="X86" s="8" t="n">
        <f aca="false">N86*5.1890047538+L86*5.5017049523</f>
        <v>22597669.9513665</v>
      </c>
      <c r="Y86" s="8" t="n">
        <f aca="false">N86*5.1890047538</f>
        <v>16456655.3213219</v>
      </c>
      <c r="Z86" s="8" t="n">
        <f aca="false">L86*5.5017049523</f>
        <v>6141014.63004463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high_v2_m!D75+temporary_pension_bonus_high!B75</f>
        <v>28331559.4401364</v>
      </c>
      <c r="G87" s="157" t="n">
        <f aca="false">high_v2_m!E75+temporary_pension_bonus_high!B75</f>
        <v>27117219.1969325</v>
      </c>
      <c r="H87" s="67" t="n">
        <f aca="false">F87-J87</f>
        <v>25314070.2303138</v>
      </c>
      <c r="I87" s="67" t="n">
        <f aca="false">G87-K87</f>
        <v>24190254.6634045</v>
      </c>
      <c r="J87" s="157" t="n">
        <f aca="false">high_v2_m!J75</f>
        <v>3017489.20982262</v>
      </c>
      <c r="K87" s="157" t="n">
        <f aca="false">high_v2_m!K75</f>
        <v>2926964.53352794</v>
      </c>
      <c r="L87" s="67" t="n">
        <f aca="false">H87-I87</f>
        <v>1123815.56690923</v>
      </c>
      <c r="M87" s="67" t="n">
        <f aca="false">J87-K87</f>
        <v>90524.6762946779</v>
      </c>
      <c r="N87" s="157" t="n">
        <f aca="false">SUM(high_v5_m!C75:J75)</f>
        <v>2522325.66406871</v>
      </c>
      <c r="O87" s="7"/>
      <c r="P87" s="7"/>
      <c r="Q87" s="67" t="n">
        <f aca="false">I87*5.5017049523</f>
        <v>133087643.879051</v>
      </c>
      <c r="R87" s="67"/>
      <c r="S87" s="67"/>
      <c r="T87" s="7"/>
      <c r="U87" s="7"/>
      <c r="V87" s="67" t="n">
        <f aca="false">K87*5.5017049523</f>
        <v>16103295.2693171</v>
      </c>
      <c r="W87" s="67" t="n">
        <f aca="false">M87*5.5017049523</f>
        <v>498040.059875784</v>
      </c>
      <c r="X87" s="67" t="n">
        <f aca="false">N87*5.1890047538+L87*5.5017049523</f>
        <v>19271261.5314206</v>
      </c>
      <c r="Y87" s="67" t="n">
        <f aca="false">N87*5.1890047538</f>
        <v>13088359.8614843</v>
      </c>
      <c r="Z87" s="67" t="n">
        <f aca="false">L87*5.5017049523</f>
        <v>6182901.66993633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high_v2_m!D76+temporary_pension_bonus_high!B76</f>
        <v>28464754.6684805</v>
      </c>
      <c r="G88" s="157" t="n">
        <f aca="false">high_v2_m!E76+temporary_pension_bonus_high!B76</f>
        <v>27244780.1066731</v>
      </c>
      <c r="H88" s="67" t="n">
        <f aca="false">F88-J88</f>
        <v>25406676.2176609</v>
      </c>
      <c r="I88" s="67" t="n">
        <f aca="false">G88-K88</f>
        <v>24278444.009378</v>
      </c>
      <c r="J88" s="157" t="n">
        <f aca="false">high_v2_m!J76</f>
        <v>3058078.45081964</v>
      </c>
      <c r="K88" s="157" t="n">
        <f aca="false">high_v2_m!K76</f>
        <v>2966336.09729505</v>
      </c>
      <c r="L88" s="67" t="n">
        <f aca="false">H88-I88</f>
        <v>1128232.20828287</v>
      </c>
      <c r="M88" s="67" t="n">
        <f aca="false">J88-K88</f>
        <v>91742.3535245899</v>
      </c>
      <c r="N88" s="157" t="n">
        <f aca="false">SUM(high_v5_m!C76:J76)</f>
        <v>2480485.03029849</v>
      </c>
      <c r="O88" s="7"/>
      <c r="P88" s="7"/>
      <c r="Q88" s="67" t="n">
        <f aca="false">I88*5.5017049523</f>
        <v>133572835.640533</v>
      </c>
      <c r="R88" s="67"/>
      <c r="S88" s="67"/>
      <c r="T88" s="7"/>
      <c r="U88" s="7"/>
      <c r="V88" s="67" t="n">
        <f aca="false">K88*5.5017049523</f>
        <v>16319905.9966744</v>
      </c>
      <c r="W88" s="67" t="n">
        <f aca="false">M88*5.5017049523</f>
        <v>504739.360721894</v>
      </c>
      <c r="X88" s="67" t="n">
        <f aca="false">N88*5.1890047538+L88*5.5017049523</f>
        <v>19078449.3416028</v>
      </c>
      <c r="Y88" s="67" t="n">
        <f aca="false">N88*5.1890047538</f>
        <v>12871248.6139486</v>
      </c>
      <c r="Z88" s="67" t="n">
        <f aca="false">L88*5.5017049523</f>
        <v>6207200.72765423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high_v2_m!D77+temporary_pension_bonus_high!B77</f>
        <v>28582830.5482426</v>
      </c>
      <c r="G89" s="157" t="n">
        <f aca="false">high_v2_m!E77+temporary_pension_bonus_high!B77</f>
        <v>27357616.9669501</v>
      </c>
      <c r="H89" s="67" t="n">
        <f aca="false">F89-J89</f>
        <v>25464279.731262</v>
      </c>
      <c r="I89" s="67" t="n">
        <f aca="false">G89-K89</f>
        <v>24332622.6744789</v>
      </c>
      <c r="J89" s="157" t="n">
        <f aca="false">high_v2_m!J77</f>
        <v>3118550.81698054</v>
      </c>
      <c r="K89" s="157" t="n">
        <f aca="false">high_v2_m!K77</f>
        <v>3024994.29247112</v>
      </c>
      <c r="L89" s="67" t="n">
        <f aca="false">H89-I89</f>
        <v>1131657.05678311</v>
      </c>
      <c r="M89" s="67" t="n">
        <f aca="false">J89-K89</f>
        <v>93556.5245094155</v>
      </c>
      <c r="N89" s="157" t="n">
        <f aca="false">SUM(high_v5_m!C77:J77)</f>
        <v>2478809.31522514</v>
      </c>
      <c r="O89" s="7"/>
      <c r="P89" s="7"/>
      <c r="Q89" s="67" t="n">
        <f aca="false">I89*5.5017049523</f>
        <v>133870910.670628</v>
      </c>
      <c r="R89" s="67"/>
      <c r="S89" s="67"/>
      <c r="T89" s="7"/>
      <c r="U89" s="7"/>
      <c r="V89" s="67" t="n">
        <f aca="false">K89*5.5017049523</f>
        <v>16642626.0795676</v>
      </c>
      <c r="W89" s="67" t="n">
        <f aca="false">M89*5.5017049523</f>
        <v>514720.394213428</v>
      </c>
      <c r="X89" s="67" t="n">
        <f aca="false">N89*5.1890047538+L89*5.5017049523</f>
        <v>19088596.5540758</v>
      </c>
      <c r="Y89" s="67" t="n">
        <f aca="false">N89*5.1890047538</f>
        <v>12862553.320467</v>
      </c>
      <c r="Z89" s="67" t="n">
        <f aca="false">L89*5.5017049523</f>
        <v>6226043.23360886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high_v2_m!D78+temporary_pension_bonus_high!B78</f>
        <v>28747111.5646794</v>
      </c>
      <c r="G90" s="155" t="n">
        <f aca="false">high_v2_m!E78+temporary_pension_bonus_high!B78</f>
        <v>27514214.7775565</v>
      </c>
      <c r="H90" s="8" t="n">
        <f aca="false">F90-J90</f>
        <v>25527858.7246512</v>
      </c>
      <c r="I90" s="8" t="n">
        <f aca="false">G90-K90</f>
        <v>24391539.5227292</v>
      </c>
      <c r="J90" s="155" t="n">
        <f aca="false">high_v2_m!J78</f>
        <v>3219252.84002822</v>
      </c>
      <c r="K90" s="155" t="n">
        <f aca="false">high_v2_m!K78</f>
        <v>3122675.25482737</v>
      </c>
      <c r="L90" s="8" t="n">
        <f aca="false">H90-I90</f>
        <v>1136319.20192202</v>
      </c>
      <c r="M90" s="8" t="n">
        <f aca="false">J90-K90</f>
        <v>96577.5852008471</v>
      </c>
      <c r="N90" s="155" t="n">
        <f aca="false">SUM(high_v5_m!C78:J78)</f>
        <v>3056289.61852293</v>
      </c>
      <c r="O90" s="5"/>
      <c r="P90" s="5"/>
      <c r="Q90" s="8" t="n">
        <f aca="false">I90*5.5017049523</f>
        <v>134195053.78642</v>
      </c>
      <c r="R90" s="8"/>
      <c r="S90" s="8"/>
      <c r="T90" s="5"/>
      <c r="U90" s="5"/>
      <c r="V90" s="8" t="n">
        <f aca="false">K90*5.5017049523</f>
        <v>17180037.9139084</v>
      </c>
      <c r="W90" s="8" t="n">
        <f aca="false">M90*5.5017049523</f>
        <v>531341.378780676</v>
      </c>
      <c r="X90" s="8" t="n">
        <f aca="false">N90*5.1890047538+L90*5.5017049523</f>
        <v>22110794.340113</v>
      </c>
      <c r="Y90" s="8" t="n">
        <f aca="false">N90*5.1890047538</f>
        <v>15859101.3595051</v>
      </c>
      <c r="Z90" s="8" t="n">
        <f aca="false">L90*5.5017049523</f>
        <v>6251692.98060795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high_v2_m!D79+temporary_pension_bonus_high!B79</f>
        <v>28879657.9338351</v>
      </c>
      <c r="G91" s="157" t="n">
        <f aca="false">high_v2_m!E79+temporary_pension_bonus_high!B79</f>
        <v>27641123.7465925</v>
      </c>
      <c r="H91" s="67" t="n">
        <f aca="false">F91-J91</f>
        <v>25568416.2564687</v>
      </c>
      <c r="I91" s="67" t="n">
        <f aca="false">G91-K91</f>
        <v>24429219.319547</v>
      </c>
      <c r="J91" s="157" t="n">
        <f aca="false">high_v2_m!J79</f>
        <v>3311241.67736646</v>
      </c>
      <c r="K91" s="157" t="n">
        <f aca="false">high_v2_m!K79</f>
        <v>3211904.42704547</v>
      </c>
      <c r="L91" s="67" t="n">
        <f aca="false">H91-I91</f>
        <v>1139196.93692166</v>
      </c>
      <c r="M91" s="67" t="n">
        <f aca="false">J91-K91</f>
        <v>99337.2503209938</v>
      </c>
      <c r="N91" s="157" t="n">
        <f aca="false">SUM(high_v5_m!C79:J79)</f>
        <v>2369528.68454512</v>
      </c>
      <c r="O91" s="7"/>
      <c r="P91" s="7"/>
      <c r="Q91" s="67" t="n">
        <f aca="false">I91*5.5017049523</f>
        <v>134402356.911175</v>
      </c>
      <c r="R91" s="67"/>
      <c r="S91" s="67"/>
      <c r="T91" s="7"/>
      <c r="U91" s="7"/>
      <c r="V91" s="67" t="n">
        <f aca="false">K91*5.5017049523</f>
        <v>17670950.4925904</v>
      </c>
      <c r="W91" s="67" t="n">
        <f aca="false">M91*5.5017049523</f>
        <v>546524.242038877</v>
      </c>
      <c r="X91" s="67" t="n">
        <f aca="false">N91*5.1890047538+L91*5.5017049523</f>
        <v>18563021.037877</v>
      </c>
      <c r="Y91" s="67" t="n">
        <f aca="false">N91*5.1890047538</f>
        <v>12295495.6083701</v>
      </c>
      <c r="Z91" s="67" t="n">
        <f aca="false">L91*5.5017049523</f>
        <v>6267525.42950687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high_v2_m!D80+temporary_pension_bonus_high!B80</f>
        <v>29048303.6796869</v>
      </c>
      <c r="G92" s="157" t="n">
        <f aca="false">high_v2_m!E80+temporary_pension_bonus_high!B80</f>
        <v>27801365.5880686</v>
      </c>
      <c r="H92" s="67" t="n">
        <f aca="false">F92-J92</f>
        <v>25695464.056386</v>
      </c>
      <c r="I92" s="67" t="n">
        <f aca="false">G92-K92</f>
        <v>24549111.1534667</v>
      </c>
      <c r="J92" s="157" t="n">
        <f aca="false">high_v2_m!J80</f>
        <v>3352839.62330092</v>
      </c>
      <c r="K92" s="157" t="n">
        <f aca="false">high_v2_m!K80</f>
        <v>3252254.4346019</v>
      </c>
      <c r="L92" s="67" t="n">
        <f aca="false">H92-I92</f>
        <v>1146352.90291936</v>
      </c>
      <c r="M92" s="67" t="n">
        <f aca="false">J92-K92</f>
        <v>100585.188699028</v>
      </c>
      <c r="N92" s="157" t="n">
        <f aca="false">SUM(high_v5_m!C80:J80)</f>
        <v>2380309.24504267</v>
      </c>
      <c r="O92" s="7"/>
      <c r="P92" s="7"/>
      <c r="Q92" s="67" t="n">
        <f aca="false">I92*5.5017049523</f>
        <v>135061966.407591</v>
      </c>
      <c r="R92" s="67"/>
      <c r="S92" s="67"/>
      <c r="T92" s="7"/>
      <c r="U92" s="7"/>
      <c r="V92" s="67" t="n">
        <f aca="false">K92*5.5017049523</f>
        <v>17892944.3289889</v>
      </c>
      <c r="W92" s="67" t="n">
        <f aca="false">M92*5.5017049523</f>
        <v>553390.030793472</v>
      </c>
      <c r="X92" s="67" t="n">
        <f aca="false">N92*5.1890047538+L92*5.5017049523</f>
        <v>18658331.4311154</v>
      </c>
      <c r="Y92" s="67" t="n">
        <f aca="false">N92*5.1890047538</f>
        <v>12351435.9880405</v>
      </c>
      <c r="Z92" s="67" t="n">
        <f aca="false">L92*5.5017049523</f>
        <v>6306895.4430749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high_v2_m!D81+temporary_pension_bonus_high!B81</f>
        <v>29199255.6215877</v>
      </c>
      <c r="G93" s="157" t="n">
        <f aca="false">high_v2_m!E81+temporary_pension_bonus_high!B81</f>
        <v>27944770.6428484</v>
      </c>
      <c r="H93" s="67" t="n">
        <f aca="false">F93-J93</f>
        <v>25792256.5440492</v>
      </c>
      <c r="I93" s="67" t="n">
        <f aca="false">G93-K93</f>
        <v>24639981.537636</v>
      </c>
      <c r="J93" s="157" t="n">
        <f aca="false">high_v2_m!J81</f>
        <v>3406999.0775385</v>
      </c>
      <c r="K93" s="157" t="n">
        <f aca="false">high_v2_m!K81</f>
        <v>3304789.10521234</v>
      </c>
      <c r="L93" s="67" t="n">
        <f aca="false">H93-I93</f>
        <v>1152275.00641314</v>
      </c>
      <c r="M93" s="67" t="n">
        <f aca="false">J93-K93</f>
        <v>102209.972326154</v>
      </c>
      <c r="N93" s="157" t="n">
        <f aca="false">SUM(high_v5_m!C81:J81)</f>
        <v>2359409.87161156</v>
      </c>
      <c r="O93" s="7"/>
      <c r="P93" s="7"/>
      <c r="Q93" s="67" t="n">
        <f aca="false">I93*5.5017049523</f>
        <v>135561908.450193</v>
      </c>
      <c r="R93" s="67"/>
      <c r="S93" s="67"/>
      <c r="T93" s="7"/>
      <c r="U93" s="7"/>
      <c r="V93" s="67" t="n">
        <f aca="false">K93*5.5017049523</f>
        <v>18181974.5864538</v>
      </c>
      <c r="W93" s="67" t="n">
        <f aca="false">M93*5.5017049523</f>
        <v>562329.110921249</v>
      </c>
      <c r="X93" s="67" t="n">
        <f aca="false">N93*5.1890047538+L93*5.5017049523</f>
        <v>18582466.1491497</v>
      </c>
      <c r="Y93" s="67" t="n">
        <f aca="false">N93*5.1890047538</f>
        <v>12242989.0399551</v>
      </c>
      <c r="Z93" s="67" t="n">
        <f aca="false">L93*5.5017049523</f>
        <v>6339477.1091947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high_v2_m!D82+temporary_pension_bonus_high!B82</f>
        <v>29283947.7406338</v>
      </c>
      <c r="G94" s="155" t="n">
        <f aca="false">high_v2_m!E82+temporary_pension_bonus_high!B82</f>
        <v>28026840.265402</v>
      </c>
      <c r="H94" s="8" t="n">
        <f aca="false">F94-J94</f>
        <v>25809071.040408</v>
      </c>
      <c r="I94" s="8" t="n">
        <f aca="false">G94-K94</f>
        <v>24656209.866183</v>
      </c>
      <c r="J94" s="155" t="n">
        <f aca="false">high_v2_m!J82</f>
        <v>3474876.70022581</v>
      </c>
      <c r="K94" s="155" t="n">
        <f aca="false">high_v2_m!K82</f>
        <v>3370630.39921903</v>
      </c>
      <c r="L94" s="8" t="n">
        <f aca="false">H94-I94</f>
        <v>1152861.17422504</v>
      </c>
      <c r="M94" s="8" t="n">
        <f aca="false">J94-K94</f>
        <v>104246.301006774</v>
      </c>
      <c r="N94" s="155" t="n">
        <f aca="false">SUM(high_v5_m!C82:J82)</f>
        <v>2975433.31977223</v>
      </c>
      <c r="O94" s="5"/>
      <c r="P94" s="5"/>
      <c r="Q94" s="8" t="n">
        <f aca="false">I94*5.5017049523</f>
        <v>135651191.925727</v>
      </c>
      <c r="R94" s="8"/>
      <c r="S94" s="8"/>
      <c r="T94" s="5"/>
      <c r="U94" s="5"/>
      <c r="V94" s="8" t="n">
        <f aca="false">K94*5.5017049523</f>
        <v>18544213.9597563</v>
      </c>
      <c r="W94" s="8" t="n">
        <f aca="false">M94*5.5017049523</f>
        <v>573532.390507925</v>
      </c>
      <c r="X94" s="8" t="n">
        <f aca="false">N94*5.1890047538+L94*5.5017049523</f>
        <v>21782239.6724613</v>
      </c>
      <c r="Y94" s="8" t="n">
        <f aca="false">N94*5.1890047538</f>
        <v>15439537.640913</v>
      </c>
      <c r="Z94" s="8" t="n">
        <f aca="false">L94*5.5017049523</f>
        <v>6342702.03154829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high_v2_m!D83+temporary_pension_bonus_high!B83</f>
        <v>29501260.6681478</v>
      </c>
      <c r="G95" s="157" t="n">
        <f aca="false">high_v2_m!E83+temporary_pension_bonus_high!B83</f>
        <v>28233643.6727282</v>
      </c>
      <c r="H95" s="67" t="n">
        <f aca="false">F95-J95</f>
        <v>25951852.4203321</v>
      </c>
      <c r="I95" s="67" t="n">
        <f aca="false">G95-K95</f>
        <v>24790717.6723469</v>
      </c>
      <c r="J95" s="157" t="n">
        <f aca="false">high_v2_m!J83</f>
        <v>3549408.24781571</v>
      </c>
      <c r="K95" s="157" t="n">
        <f aca="false">high_v2_m!K83</f>
        <v>3442926.00038124</v>
      </c>
      <c r="L95" s="67" t="n">
        <f aca="false">H95-I95</f>
        <v>1161134.74798513</v>
      </c>
      <c r="M95" s="67" t="n">
        <f aca="false">J95-K95</f>
        <v>106482.247434471</v>
      </c>
      <c r="N95" s="157" t="n">
        <f aca="false">SUM(high_v5_m!C83:J83)</f>
        <v>2369672.23108442</v>
      </c>
      <c r="O95" s="7"/>
      <c r="P95" s="7"/>
      <c r="Q95" s="67" t="n">
        <f aca="false">I95*5.5017049523</f>
        <v>136391214.189022</v>
      </c>
      <c r="R95" s="67"/>
      <c r="S95" s="67"/>
      <c r="T95" s="7"/>
      <c r="U95" s="7"/>
      <c r="V95" s="67" t="n">
        <f aca="false">K95*5.5017049523</f>
        <v>18941963.0266999</v>
      </c>
      <c r="W95" s="67" t="n">
        <f aca="false">M95*5.5017049523</f>
        <v>585833.908042265</v>
      </c>
      <c r="X95" s="67" t="n">
        <f aca="false">N95*5.1890047538+L95*5.5017049523</f>
        <v>18684461.2653223</v>
      </c>
      <c r="Y95" s="67" t="n">
        <f aca="false">N95*5.1890047538</f>
        <v>12296240.4720449</v>
      </c>
      <c r="Z95" s="67" t="n">
        <f aca="false">L95*5.5017049523</f>
        <v>6388220.79327739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high_v2_m!D84+temporary_pension_bonus_high!B84</f>
        <v>29627810.4959857</v>
      </c>
      <c r="G96" s="157" t="n">
        <f aca="false">high_v2_m!E84+temporary_pension_bonus_high!B84</f>
        <v>28354928.8496235</v>
      </c>
      <c r="H96" s="67" t="n">
        <f aca="false">F96-J96</f>
        <v>26025263.4957013</v>
      </c>
      <c r="I96" s="67" t="n">
        <f aca="false">G96-K96</f>
        <v>24860458.2593477</v>
      </c>
      <c r="J96" s="157" t="n">
        <f aca="false">high_v2_m!J84</f>
        <v>3602547.00028437</v>
      </c>
      <c r="K96" s="157" t="n">
        <f aca="false">high_v2_m!K84</f>
        <v>3494470.59027584</v>
      </c>
      <c r="L96" s="67" t="n">
        <f aca="false">H96-I96</f>
        <v>1164805.23635365</v>
      </c>
      <c r="M96" s="67" t="n">
        <f aca="false">J96-K96</f>
        <v>108076.410008531</v>
      </c>
      <c r="N96" s="157" t="n">
        <f aca="false">SUM(high_v5_m!C84:J84)</f>
        <v>2357114.60210959</v>
      </c>
      <c r="O96" s="7"/>
      <c r="P96" s="7"/>
      <c r="Q96" s="67" t="n">
        <f aca="false">I96*5.5017049523</f>
        <v>136774906.3219</v>
      </c>
      <c r="R96" s="67"/>
      <c r="S96" s="67"/>
      <c r="T96" s="7"/>
      <c r="U96" s="7"/>
      <c r="V96" s="67" t="n">
        <f aca="false">K96*5.5017049523</f>
        <v>19225546.1521873</v>
      </c>
      <c r="W96" s="67" t="n">
        <f aca="false">M96*5.5017049523</f>
        <v>594604.520170741</v>
      </c>
      <c r="X96" s="67" t="n">
        <f aca="false">N96*5.1890047538+L96*5.5017049523</f>
        <v>18639493.6129099</v>
      </c>
      <c r="Y96" s="67" t="n">
        <f aca="false">N96*5.1890047538</f>
        <v>12231078.8755981</v>
      </c>
      <c r="Z96" s="67" t="n">
        <f aca="false">L96*5.5017049523</f>
        <v>6408414.73731185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high_v2_m!D85+temporary_pension_bonus_high!B85</f>
        <v>29738404.0191812</v>
      </c>
      <c r="G97" s="157" t="n">
        <f aca="false">high_v2_m!E85+temporary_pension_bonus_high!B85</f>
        <v>28460671.9162546</v>
      </c>
      <c r="H97" s="67" t="n">
        <f aca="false">F97-J97</f>
        <v>26093267.654441</v>
      </c>
      <c r="I97" s="67" t="n">
        <f aca="false">G97-K97</f>
        <v>24924889.6424566</v>
      </c>
      <c r="J97" s="157" t="n">
        <f aca="false">high_v2_m!J85</f>
        <v>3645136.36474018</v>
      </c>
      <c r="K97" s="157" t="n">
        <f aca="false">high_v2_m!K85</f>
        <v>3535782.27379797</v>
      </c>
      <c r="L97" s="67" t="n">
        <f aca="false">H97-I97</f>
        <v>1168378.01198436</v>
      </c>
      <c r="M97" s="67" t="n">
        <f aca="false">J97-K97</f>
        <v>109354.090942206</v>
      </c>
      <c r="N97" s="157" t="n">
        <f aca="false">SUM(high_v5_m!C85:J85)</f>
        <v>2314298.82126449</v>
      </c>
      <c r="O97" s="7"/>
      <c r="P97" s="7"/>
      <c r="Q97" s="67" t="n">
        <f aca="false">I97*5.5017049523</f>
        <v>137129388.781435</v>
      </c>
      <c r="R97" s="67"/>
      <c r="S97" s="67"/>
      <c r="T97" s="7"/>
      <c r="U97" s="7"/>
      <c r="V97" s="67" t="n">
        <f aca="false">K97*5.5017049523</f>
        <v>19452830.8460089</v>
      </c>
      <c r="W97" s="67" t="n">
        <f aca="false">M97*5.5017049523</f>
        <v>601633.943690999</v>
      </c>
      <c r="X97" s="67" t="n">
        <f aca="false">N97*5.1890047538+L97*5.5017049523</f>
        <v>18436978.679948</v>
      </c>
      <c r="Y97" s="67" t="n">
        <f aca="false">N97*5.1890047538</f>
        <v>12008907.5852552</v>
      </c>
      <c r="Z97" s="67" t="n">
        <f aca="false">L97*5.5017049523</f>
        <v>6428071.0946928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high_v2_m!D86+temporary_pension_bonus_high!B86</f>
        <v>29876042.880348</v>
      </c>
      <c r="G98" s="155" t="n">
        <f aca="false">high_v2_m!E86+temporary_pension_bonus_high!B86</f>
        <v>28592813.4501332</v>
      </c>
      <c r="H98" s="8" t="n">
        <f aca="false">F98-J98</f>
        <v>26172403.835701</v>
      </c>
      <c r="I98" s="8" t="n">
        <f aca="false">G98-K98</f>
        <v>25000283.5768255</v>
      </c>
      <c r="J98" s="155" t="n">
        <f aca="false">high_v2_m!J86</f>
        <v>3703639.04464704</v>
      </c>
      <c r="K98" s="155" t="n">
        <f aca="false">high_v2_m!K86</f>
        <v>3592529.87330763</v>
      </c>
      <c r="L98" s="8" t="n">
        <f aca="false">H98-I98</f>
        <v>1172120.25887548</v>
      </c>
      <c r="M98" s="8" t="n">
        <f aca="false">J98-K98</f>
        <v>111109.171339411</v>
      </c>
      <c r="N98" s="155" t="n">
        <f aca="false">SUM(high_v5_m!C86:J86)</f>
        <v>2851020.78520785</v>
      </c>
      <c r="O98" s="5"/>
      <c r="P98" s="5"/>
      <c r="Q98" s="8" t="n">
        <f aca="false">I98*5.5017049523</f>
        <v>137544183.963525</v>
      </c>
      <c r="R98" s="8"/>
      <c r="S98" s="8"/>
      <c r="T98" s="5"/>
      <c r="U98" s="5"/>
      <c r="V98" s="8" t="n">
        <f aca="false">K98*5.5017049523</f>
        <v>19765039.3952623</v>
      </c>
      <c r="W98" s="8" t="n">
        <f aca="false">M98*5.5017049523</f>
        <v>611289.878203988</v>
      </c>
      <c r="X98" s="8" t="n">
        <f aca="false">N98*5.1890047538+L98*5.5017049523</f>
        <v>21242620.2405725</v>
      </c>
      <c r="Y98" s="8" t="n">
        <f aca="false">N98*5.1890047538</f>
        <v>14793960.4076262</v>
      </c>
      <c r="Z98" s="8" t="n">
        <f aca="false">L98*5.5017049523</f>
        <v>6448659.83294638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high_v2_m!D87+temporary_pension_bonus_high!B87</f>
        <v>30081912.671677</v>
      </c>
      <c r="G99" s="157" t="n">
        <f aca="false">high_v2_m!E87+temporary_pension_bonus_high!B87</f>
        <v>28789422.5837346</v>
      </c>
      <c r="H99" s="67" t="n">
        <f aca="false">F99-J99</f>
        <v>26309431.9220222</v>
      </c>
      <c r="I99" s="67" t="n">
        <f aca="false">G99-K99</f>
        <v>25130116.2565695</v>
      </c>
      <c r="J99" s="157" t="n">
        <f aca="false">high_v2_m!J87</f>
        <v>3772480.74965476</v>
      </c>
      <c r="K99" s="157" t="n">
        <f aca="false">high_v2_m!K87</f>
        <v>3659306.32716511</v>
      </c>
      <c r="L99" s="67" t="n">
        <f aca="false">H99-I99</f>
        <v>1179315.66545273</v>
      </c>
      <c r="M99" s="67" t="n">
        <f aca="false">J99-K99</f>
        <v>113174.422489644</v>
      </c>
      <c r="N99" s="157" t="n">
        <f aca="false">SUM(high_v5_m!C87:J87)</f>
        <v>2281540.75204507</v>
      </c>
      <c r="O99" s="7"/>
      <c r="P99" s="7"/>
      <c r="Q99" s="67" t="n">
        <f aca="false">I99*5.5017049523</f>
        <v>138258485.060643</v>
      </c>
      <c r="R99" s="67"/>
      <c r="S99" s="67"/>
      <c r="T99" s="7"/>
      <c r="U99" s="7"/>
      <c r="V99" s="67" t="n">
        <f aca="false">K99*5.5017049523</f>
        <v>20132423.742147</v>
      </c>
      <c r="W99" s="67" t="n">
        <f aca="false">M99*5.5017049523</f>
        <v>622652.280684965</v>
      </c>
      <c r="X99" s="67" t="n">
        <f aca="false">N99*5.1890047538+L99*5.5017049523</f>
        <v>18327172.6452966</v>
      </c>
      <c r="Y99" s="67" t="n">
        <f aca="false">N99*5.1890047538</f>
        <v>11838925.8083503</v>
      </c>
      <c r="Z99" s="67" t="n">
        <f aca="false">L99*5.5017049523</f>
        <v>6488246.83694627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high_v2_m!D88+temporary_pension_bonus_high!B88</f>
        <v>30235701.1145968</v>
      </c>
      <c r="G100" s="157" t="n">
        <f aca="false">high_v2_m!E88+temporary_pension_bonus_high!B88</f>
        <v>28935507.4027099</v>
      </c>
      <c r="H100" s="67" t="n">
        <f aca="false">F100-J100</f>
        <v>26387962.3575498</v>
      </c>
      <c r="I100" s="67" t="n">
        <f aca="false">G100-K100</f>
        <v>25203200.8083743</v>
      </c>
      <c r="J100" s="157" t="n">
        <f aca="false">high_v2_m!J88</f>
        <v>3847738.75704703</v>
      </c>
      <c r="K100" s="157" t="n">
        <f aca="false">high_v2_m!K88</f>
        <v>3732306.59433562</v>
      </c>
      <c r="L100" s="67" t="n">
        <f aca="false">H100-I100</f>
        <v>1184761.54917553</v>
      </c>
      <c r="M100" s="67" t="n">
        <f aca="false">J100-K100</f>
        <v>115432.162711411</v>
      </c>
      <c r="N100" s="157" t="n">
        <f aca="false">SUM(high_v5_m!C88:J88)</f>
        <v>2268941.23442675</v>
      </c>
      <c r="O100" s="7"/>
      <c r="P100" s="7"/>
      <c r="Q100" s="67" t="n">
        <f aca="false">I100*5.5017049523</f>
        <v>138660574.701244</v>
      </c>
      <c r="R100" s="67"/>
      <c r="S100" s="67"/>
      <c r="T100" s="7"/>
      <c r="U100" s="7"/>
      <c r="V100" s="67" t="n">
        <f aca="false">K100*5.5017049523</f>
        <v>20534049.6735582</v>
      </c>
      <c r="W100" s="67" t="n">
        <f aca="false">M100*5.5017049523</f>
        <v>635073.701244068</v>
      </c>
      <c r="X100" s="67" t="n">
        <f aca="false">N100*5.1890047538+L100*5.5017049523</f>
        <v>18291755.3339269</v>
      </c>
      <c r="Y100" s="67" t="n">
        <f aca="false">N100*5.1890047538</f>
        <v>11773546.8515332</v>
      </c>
      <c r="Z100" s="67" t="n">
        <f aca="false">L100*5.5017049523</f>
        <v>6518208.48239362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high_v2_m!D89+temporary_pension_bonus_high!B89</f>
        <v>30410364.7911884</v>
      </c>
      <c r="G101" s="157" t="n">
        <f aca="false">high_v2_m!E89+temporary_pension_bonus_high!B89</f>
        <v>29102219.666927</v>
      </c>
      <c r="H101" s="67" t="n">
        <f aca="false">F101-J101</f>
        <v>26500078.6149652</v>
      </c>
      <c r="I101" s="67" t="n">
        <f aca="false">G101-K101</f>
        <v>25309242.0759905</v>
      </c>
      <c r="J101" s="157" t="n">
        <f aca="false">high_v2_m!J89</f>
        <v>3910286.17622317</v>
      </c>
      <c r="K101" s="157" t="n">
        <f aca="false">high_v2_m!K89</f>
        <v>3792977.59093648</v>
      </c>
      <c r="L101" s="67" t="n">
        <f aca="false">H101-I101</f>
        <v>1190836.5389747</v>
      </c>
      <c r="M101" s="67" t="n">
        <f aca="false">J101-K101</f>
        <v>117308.585286696</v>
      </c>
      <c r="N101" s="157" t="n">
        <f aca="false">SUM(high_v5_m!C89:J89)</f>
        <v>2308878.95391515</v>
      </c>
      <c r="O101" s="7"/>
      <c r="P101" s="7"/>
      <c r="Q101" s="67" t="n">
        <f aca="false">I101*5.5017049523</f>
        <v>139243982.468437</v>
      </c>
      <c r="R101" s="67"/>
      <c r="S101" s="67"/>
      <c r="T101" s="7"/>
      <c r="U101" s="7"/>
      <c r="V101" s="67" t="n">
        <f aca="false">K101*5.5017049523</f>
        <v>20867843.5960181</v>
      </c>
      <c r="W101" s="67" t="n">
        <f aca="false">M101*5.5017049523</f>
        <v>645397.224619122</v>
      </c>
      <c r="X101" s="67" t="n">
        <f aca="false">N101*5.1890047538+L101*5.5017049523</f>
        <v>18532415.1516714</v>
      </c>
      <c r="Y101" s="67" t="n">
        <f aca="false">N101*5.1890047538</f>
        <v>11980783.8678145</v>
      </c>
      <c r="Z101" s="67" t="n">
        <f aca="false">L101*5.5017049523</f>
        <v>6551631.28385689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high_v2_m!D90+temporary_pension_bonus_high!B90</f>
        <v>30582209.01699</v>
      </c>
      <c r="G102" s="155" t="n">
        <f aca="false">high_v2_m!E90+temporary_pension_bonus_high!B90</f>
        <v>29266112.2872682</v>
      </c>
      <c r="H102" s="8" t="n">
        <f aca="false">F102-J102</f>
        <v>26588549.3735437</v>
      </c>
      <c r="I102" s="8" t="n">
        <f aca="false">G102-K102</f>
        <v>25392262.4331253</v>
      </c>
      <c r="J102" s="155" t="n">
        <f aca="false">high_v2_m!J90</f>
        <v>3993659.64344624</v>
      </c>
      <c r="K102" s="155" t="n">
        <f aca="false">high_v2_m!K90</f>
        <v>3873849.85414285</v>
      </c>
      <c r="L102" s="8" t="n">
        <f aca="false">H102-I102</f>
        <v>1196286.9404184</v>
      </c>
      <c r="M102" s="8" t="n">
        <f aca="false">J102-K102</f>
        <v>119809.789303388</v>
      </c>
      <c r="N102" s="155" t="n">
        <f aca="false">SUM(high_v5_m!C90:J90)</f>
        <v>2886069.95053604</v>
      </c>
      <c r="O102" s="5"/>
      <c r="P102" s="5"/>
      <c r="Q102" s="8" t="n">
        <f aca="false">I102*5.5017049523</f>
        <v>139700735.978427</v>
      </c>
      <c r="R102" s="8"/>
      <c r="S102" s="8"/>
      <c r="T102" s="5"/>
      <c r="U102" s="5"/>
      <c r="V102" s="8" t="n">
        <f aca="false">K102*5.5017049523</f>
        <v>21312778.9270044</v>
      </c>
      <c r="W102" s="8" t="n">
        <f aca="false">M102*5.5017049523</f>
        <v>659158.111144469</v>
      </c>
      <c r="X102" s="8" t="n">
        <f aca="false">N102*5.1890047538+L102*5.5017049523</f>
        <v>21557448.4776026</v>
      </c>
      <c r="Y102" s="8" t="n">
        <f aca="false">N102*5.1890047538</f>
        <v>14975830.6931309</v>
      </c>
      <c r="Z102" s="8" t="n">
        <f aca="false">L102*5.5017049523</f>
        <v>6581617.78447175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high_v2_m!D91+temporary_pension_bonus_high!B91</f>
        <v>30782077.7014077</v>
      </c>
      <c r="G103" s="157" t="n">
        <f aca="false">high_v2_m!E91+temporary_pension_bonus_high!B91</f>
        <v>29457711.5235603</v>
      </c>
      <c r="H103" s="67" t="n">
        <f aca="false">F103-J103</f>
        <v>26686184.1672982</v>
      </c>
      <c r="I103" s="67" t="n">
        <f aca="false">G103-K103</f>
        <v>25484694.7954742</v>
      </c>
      <c r="J103" s="157" t="n">
        <f aca="false">high_v2_m!J91</f>
        <v>4095893.53410948</v>
      </c>
      <c r="K103" s="157" t="n">
        <f aca="false">high_v2_m!K91</f>
        <v>3973016.72808619</v>
      </c>
      <c r="L103" s="67" t="n">
        <f aca="false">H103-I103</f>
        <v>1201489.37182404</v>
      </c>
      <c r="M103" s="67" t="n">
        <f aca="false">J103-K103</f>
        <v>122876.806023285</v>
      </c>
      <c r="N103" s="157" t="n">
        <f aca="false">SUM(high_v5_m!C91:J91)</f>
        <v>2324029.9558269</v>
      </c>
      <c r="O103" s="7"/>
      <c r="P103" s="7"/>
      <c r="Q103" s="67" t="n">
        <f aca="false">I103*5.5017049523</f>
        <v>140209271.564114</v>
      </c>
      <c r="R103" s="67"/>
      <c r="S103" s="67"/>
      <c r="T103" s="7"/>
      <c r="U103" s="7"/>
      <c r="V103" s="67" t="n">
        <f aca="false">K103*5.5017049523</f>
        <v>21858365.8084825</v>
      </c>
      <c r="W103" s="67" t="n">
        <f aca="false">M103*5.5017049523</f>
        <v>676031.932221112</v>
      </c>
      <c r="X103" s="67" t="n">
        <f aca="false">N103*5.1890047538+L103*5.5017049523</f>
        <v>18669642.5158595</v>
      </c>
      <c r="Y103" s="67" t="n">
        <f aca="false">N103*5.1890047538</f>
        <v>12059402.4887594</v>
      </c>
      <c r="Z103" s="67" t="n">
        <f aca="false">L103*5.5017049523</f>
        <v>6610240.02710012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high_v2_m!D92+temporary_pension_bonus_high!B92</f>
        <v>30828970.0620594</v>
      </c>
      <c r="G104" s="157" t="n">
        <f aca="false">high_v2_m!E92+temporary_pension_bonus_high!B92</f>
        <v>29503259.7493348</v>
      </c>
      <c r="H104" s="67" t="n">
        <f aca="false">F104-J104</f>
        <v>26667971.3534362</v>
      </c>
      <c r="I104" s="67" t="n">
        <f aca="false">G104-K104</f>
        <v>25467091.0019703</v>
      </c>
      <c r="J104" s="157" t="n">
        <f aca="false">high_v2_m!J92</f>
        <v>4160998.70862325</v>
      </c>
      <c r="K104" s="157" t="n">
        <f aca="false">high_v2_m!K92</f>
        <v>4036168.74736456</v>
      </c>
      <c r="L104" s="67" t="n">
        <f aca="false">H104-I104</f>
        <v>1200880.35146589</v>
      </c>
      <c r="M104" s="67" t="n">
        <f aca="false">J104-K104</f>
        <v>124829.961258697</v>
      </c>
      <c r="N104" s="157" t="n">
        <f aca="false">SUM(high_v5_m!C92:J92)</f>
        <v>2329740.32143985</v>
      </c>
      <c r="O104" s="7"/>
      <c r="P104" s="7"/>
      <c r="Q104" s="67" t="n">
        <f aca="false">I104*5.5017049523</f>
        <v>140112420.686215</v>
      </c>
      <c r="R104" s="67"/>
      <c r="S104" s="67"/>
      <c r="T104" s="7"/>
      <c r="U104" s="7"/>
      <c r="V104" s="67" t="n">
        <f aca="false">K104*5.5017049523</f>
        <v>22205809.5856941</v>
      </c>
      <c r="W104" s="67" t="n">
        <f aca="false">M104*5.5017049523</f>
        <v>686777.616052392</v>
      </c>
      <c r="X104" s="67" t="n">
        <f aca="false">N104*5.1890047538+L104*5.5017049523</f>
        <v>18695922.9798506</v>
      </c>
      <c r="Y104" s="67" t="n">
        <f aca="false">N104*5.1890047538</f>
        <v>12089033.6030709</v>
      </c>
      <c r="Z104" s="67" t="n">
        <f aca="false">L104*5.5017049523</f>
        <v>6606889.37677966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high_v2_m!D93+temporary_pension_bonus_high!B93</f>
        <v>30973237.6158796</v>
      </c>
      <c r="G105" s="157" t="n">
        <f aca="false">high_v2_m!E93+temporary_pension_bonus_high!B93</f>
        <v>29641307.8285709</v>
      </c>
      <c r="H105" s="67" t="n">
        <f aca="false">F105-J105</f>
        <v>26688006.9217487</v>
      </c>
      <c r="I105" s="67" t="n">
        <f aca="false">G105-K105</f>
        <v>25484634.055264</v>
      </c>
      <c r="J105" s="157" t="n">
        <f aca="false">high_v2_m!J93</f>
        <v>4285230.69413088</v>
      </c>
      <c r="K105" s="157" t="n">
        <f aca="false">high_v2_m!K93</f>
        <v>4156673.77330695</v>
      </c>
      <c r="L105" s="67" t="n">
        <f aca="false">H105-I105</f>
        <v>1203372.86648471</v>
      </c>
      <c r="M105" s="67" t="n">
        <f aca="false">J105-K105</f>
        <v>128556.920823927</v>
      </c>
      <c r="N105" s="157" t="n">
        <f aca="false">SUM(high_v5_m!C93:J93)</f>
        <v>2299476.2351117</v>
      </c>
      <c r="O105" s="7"/>
      <c r="P105" s="7"/>
      <c r="Q105" s="67" t="n">
        <f aca="false">I105*5.5017049523</f>
        <v>140208937.389399</v>
      </c>
      <c r="R105" s="67"/>
      <c r="S105" s="67"/>
      <c r="T105" s="7"/>
      <c r="U105" s="7"/>
      <c r="V105" s="67" t="n">
        <f aca="false">K105*5.5017049523</f>
        <v>22868792.6836984</v>
      </c>
      <c r="W105" s="67" t="n">
        <f aca="false">M105*5.5017049523</f>
        <v>707282.247949436</v>
      </c>
      <c r="X105" s="67" t="n">
        <f aca="false">N105*5.1890047538+L105*5.5017049523</f>
        <v>18552595.5742471</v>
      </c>
      <c r="Y105" s="67" t="n">
        <f aca="false">N105*5.1890047538</f>
        <v>11931993.1152448</v>
      </c>
      <c r="Z105" s="67" t="n">
        <f aca="false">L105*5.5017049523</f>
        <v>6620602.45900239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high_v2_m!D94+temporary_pension_bonus_high!B94</f>
        <v>31171345.567438</v>
      </c>
      <c r="G106" s="155" t="n">
        <f aca="false">high_v2_m!E94+temporary_pension_bonus_high!B94</f>
        <v>29832148.4079545</v>
      </c>
      <c r="H106" s="8" t="n">
        <f aca="false">F106-J106</f>
        <v>26840100.0440153</v>
      </c>
      <c r="I106" s="8" t="n">
        <f aca="false">G106-K106</f>
        <v>25630840.2502345</v>
      </c>
      <c r="J106" s="155" t="n">
        <f aca="false">high_v2_m!J94</f>
        <v>4331245.52342271</v>
      </c>
      <c r="K106" s="155" t="n">
        <f aca="false">high_v2_m!K94</f>
        <v>4201308.15772002</v>
      </c>
      <c r="L106" s="8" t="n">
        <f aca="false">H106-I106</f>
        <v>1209259.79378075</v>
      </c>
      <c r="M106" s="8" t="n">
        <f aca="false">J106-K106</f>
        <v>129937.365702681</v>
      </c>
      <c r="N106" s="155" t="n">
        <f aca="false">SUM(high_v5_m!C94:J94)</f>
        <v>2804884.89232668</v>
      </c>
      <c r="O106" s="5"/>
      <c r="P106" s="5"/>
      <c r="Q106" s="8" t="n">
        <f aca="false">I106*5.5017049523</f>
        <v>141013320.736325</v>
      </c>
      <c r="R106" s="8"/>
      <c r="S106" s="8"/>
      <c r="T106" s="5"/>
      <c r="U106" s="5"/>
      <c r="V106" s="8" t="n">
        <f aca="false">K106*5.5017049523</f>
        <v>23114357.8974666</v>
      </c>
      <c r="W106" s="8" t="n">
        <f aca="false">M106*5.5017049523</f>
        <v>714877.048375258</v>
      </c>
      <c r="X106" s="8" t="n">
        <f aca="false">N106*5.1890047538+L106*5.5017049523</f>
        <v>21207551.6362058</v>
      </c>
      <c r="Y106" s="8" t="n">
        <f aca="false">N106*5.1890047538</f>
        <v>14554561.040145</v>
      </c>
      <c r="Z106" s="8" t="n">
        <f aca="false">L106*5.5017049523</f>
        <v>6652990.59606084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high_v2_m!D95+temporary_pension_bonus_high!B95</f>
        <v>31330175.0989842</v>
      </c>
      <c r="G107" s="157" t="n">
        <f aca="false">high_v2_m!E95+temporary_pension_bonus_high!B95</f>
        <v>29983381.6961743</v>
      </c>
      <c r="H107" s="67" t="n">
        <f aca="false">F107-J107</f>
        <v>26999809.1252354</v>
      </c>
      <c r="I107" s="67" t="n">
        <f aca="false">G107-K107</f>
        <v>25782926.701638</v>
      </c>
      <c r="J107" s="157" t="n">
        <f aca="false">high_v2_m!J95</f>
        <v>4330365.97374876</v>
      </c>
      <c r="K107" s="157" t="n">
        <f aca="false">high_v2_m!K95</f>
        <v>4200454.9945363</v>
      </c>
      <c r="L107" s="67" t="n">
        <f aca="false">H107-I107</f>
        <v>1216882.42359742</v>
      </c>
      <c r="M107" s="67" t="n">
        <f aca="false">J107-K107</f>
        <v>129910.979212464</v>
      </c>
      <c r="N107" s="157" t="n">
        <f aca="false">SUM(high_v5_m!C95:J95)</f>
        <v>2242366.75655787</v>
      </c>
      <c r="O107" s="7"/>
      <c r="P107" s="7"/>
      <c r="Q107" s="67" t="n">
        <f aca="false">I107*5.5017049523</f>
        <v>141850055.51919</v>
      </c>
      <c r="R107" s="67"/>
      <c r="S107" s="67"/>
      <c r="T107" s="7"/>
      <c r="U107" s="7"/>
      <c r="V107" s="67" t="n">
        <f aca="false">K107*5.5017049523</f>
        <v>23109664.0453536</v>
      </c>
      <c r="W107" s="67" t="n">
        <f aca="false">M107*5.5017049523</f>
        <v>714731.877691355</v>
      </c>
      <c r="X107" s="67" t="n">
        <f aca="false">N107*5.1890047538+L107*5.5017049523</f>
        <v>18330579.8158146</v>
      </c>
      <c r="Y107" s="67" t="n">
        <f aca="false">N107*5.1890047538</f>
        <v>11635651.7595419</v>
      </c>
      <c r="Z107" s="67" t="n">
        <f aca="false">L107*5.5017049523</f>
        <v>6694928.05627276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high_v2_m!D96+temporary_pension_bonus_high!B96</f>
        <v>31460078.2044261</v>
      </c>
      <c r="G108" s="157" t="n">
        <f aca="false">high_v2_m!E96+temporary_pension_bonus_high!B96</f>
        <v>30107799.905607</v>
      </c>
      <c r="H108" s="67" t="n">
        <f aca="false">F108-J108</f>
        <v>27022612.7146149</v>
      </c>
      <c r="I108" s="67" t="n">
        <f aca="false">G108-K108</f>
        <v>25803458.3804902</v>
      </c>
      <c r="J108" s="157" t="n">
        <f aca="false">high_v2_m!J96</f>
        <v>4437465.48981118</v>
      </c>
      <c r="K108" s="157" t="n">
        <f aca="false">high_v2_m!K96</f>
        <v>4304341.52511684</v>
      </c>
      <c r="L108" s="67" t="n">
        <f aca="false">H108-I108</f>
        <v>1219154.33412469</v>
      </c>
      <c r="M108" s="67" t="n">
        <f aca="false">J108-K108</f>
        <v>133123.964694335</v>
      </c>
      <c r="N108" s="157" t="n">
        <f aca="false">SUM(high_v5_m!C96:J96)</f>
        <v>2188320.88646849</v>
      </c>
      <c r="O108" s="7"/>
      <c r="P108" s="7"/>
      <c r="Q108" s="67" t="n">
        <f aca="false">I108*5.5017049523</f>
        <v>141963014.75841</v>
      </c>
      <c r="R108" s="67"/>
      <c r="S108" s="67"/>
      <c r="T108" s="7"/>
      <c r="U108" s="7"/>
      <c r="V108" s="67" t="n">
        <f aca="false">K108*5.5017049523</f>
        <v>23681217.0851259</v>
      </c>
      <c r="W108" s="67" t="n">
        <f aca="false">M108*5.5017049523</f>
        <v>732408.775828634</v>
      </c>
      <c r="X108" s="67" t="n">
        <f aca="false">N108*5.1890047538+L108*5.5017049523</f>
        <v>18062634.9203966</v>
      </c>
      <c r="Y108" s="67" t="n">
        <f aca="false">N108*5.1890047538</f>
        <v>11355207.4827248</v>
      </c>
      <c r="Z108" s="67" t="n">
        <f aca="false">L108*5.5017049523</f>
        <v>6707427.4376718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high_v2_m!D97+temporary_pension_bonus_high!B97</f>
        <v>31581142.8262324</v>
      </c>
      <c r="G109" s="157" t="n">
        <f aca="false">high_v2_m!E97+temporary_pension_bonus_high!B97</f>
        <v>30223646.0540767</v>
      </c>
      <c r="H109" s="67" t="n">
        <f aca="false">F109-J109</f>
        <v>27065096.7501766</v>
      </c>
      <c r="I109" s="67" t="n">
        <f aca="false">G109-K109</f>
        <v>25843081.3603026</v>
      </c>
      <c r="J109" s="157" t="n">
        <f aca="false">high_v2_m!J97</f>
        <v>4516046.07605579</v>
      </c>
      <c r="K109" s="157" t="n">
        <f aca="false">high_v2_m!K97</f>
        <v>4380564.69377411</v>
      </c>
      <c r="L109" s="67" t="n">
        <f aca="false">H109-I109</f>
        <v>1222015.38987399</v>
      </c>
      <c r="M109" s="67" t="n">
        <f aca="false">J109-K109</f>
        <v>135481.382281674</v>
      </c>
      <c r="N109" s="157" t="n">
        <f aca="false">SUM(high_v5_m!C97:J97)</f>
        <v>2229724.67072923</v>
      </c>
      <c r="O109" s="7"/>
      <c r="P109" s="7"/>
      <c r="Q109" s="67" t="n">
        <f aca="false">I109*5.5017049523</f>
        <v>142181008.702669</v>
      </c>
      <c r="R109" s="67"/>
      <c r="S109" s="67"/>
      <c r="T109" s="7"/>
      <c r="U109" s="7"/>
      <c r="V109" s="67" t="n">
        <f aca="false">K109*5.5017049523</f>
        <v>24100574.4696076</v>
      </c>
      <c r="W109" s="67" t="n">
        <f aca="false">M109*5.5017049523</f>
        <v>745378.591843536</v>
      </c>
      <c r="X109" s="67" t="n">
        <f aca="false">N109*5.1890047538+L109*5.5017049523</f>
        <v>18293220.0383357</v>
      </c>
      <c r="Y109" s="67" t="n">
        <f aca="false">N109*5.1890047538</f>
        <v>11570051.9160791</v>
      </c>
      <c r="Z109" s="67" t="n">
        <f aca="false">L109*5.5017049523</f>
        <v>6723168.12225654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high_v2_m!D98+temporary_pension_bonus_high!B98</f>
        <v>31814426.3730031</v>
      </c>
      <c r="G110" s="155" t="n">
        <f aca="false">high_v2_m!E98+temporary_pension_bonus_high!B98</f>
        <v>30446267.4959026</v>
      </c>
      <c r="H110" s="8" t="n">
        <f aca="false">F110-J110</f>
        <v>27204526.9331697</v>
      </c>
      <c r="I110" s="8" t="n">
        <f aca="false">G110-K110</f>
        <v>25974665.0392642</v>
      </c>
      <c r="J110" s="155" t="n">
        <f aca="false">high_v2_m!J98</f>
        <v>4609899.43983341</v>
      </c>
      <c r="K110" s="155" t="n">
        <f aca="false">high_v2_m!K98</f>
        <v>4471602.45663841</v>
      </c>
      <c r="L110" s="8" t="n">
        <f aca="false">H110-I110</f>
        <v>1229861.89390548</v>
      </c>
      <c r="M110" s="8" t="n">
        <f aca="false">J110-K110</f>
        <v>138296.983195002</v>
      </c>
      <c r="N110" s="155" t="n">
        <f aca="false">SUM(high_v5_m!C98:J98)</f>
        <v>2760537.12314193</v>
      </c>
      <c r="O110" s="5"/>
      <c r="P110" s="5"/>
      <c r="Q110" s="8" t="n">
        <f aca="false">I110*5.5017049523</f>
        <v>142904943.280854</v>
      </c>
      <c r="R110" s="8"/>
      <c r="S110" s="8"/>
      <c r="T110" s="5"/>
      <c r="U110" s="5"/>
      <c r="V110" s="8" t="n">
        <f aca="false">K110*5.5017049523</f>
        <v>24601437.3804044</v>
      </c>
      <c r="W110" s="8" t="n">
        <f aca="false">M110*5.5017049523</f>
        <v>760869.197332093</v>
      </c>
      <c r="X110" s="8" t="n">
        <f aca="false">N110*5.1890047538+L110*5.5017049523</f>
        <v>21090777.5273697</v>
      </c>
      <c r="Y110" s="8" t="n">
        <f aca="false">N110*5.1890047538</f>
        <v>14324440.2550249</v>
      </c>
      <c r="Z110" s="8" t="n">
        <f aca="false">L110*5.5017049523</f>
        <v>6766337.27234483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high_v2_m!D99+temporary_pension_bonus_high!B99</f>
        <v>32105019.3375689</v>
      </c>
      <c r="G111" s="157" t="n">
        <f aca="false">high_v2_m!E99+temporary_pension_bonus_high!B99</f>
        <v>30724421.0212383</v>
      </c>
      <c r="H111" s="67" t="n">
        <f aca="false">F111-J111</f>
        <v>27392827.5059076</v>
      </c>
      <c r="I111" s="67" t="n">
        <f aca="false">G111-K111</f>
        <v>26153594.9445269</v>
      </c>
      <c r="J111" s="157" t="n">
        <f aca="false">high_v2_m!J99</f>
        <v>4712191.8316613</v>
      </c>
      <c r="K111" s="157" t="n">
        <f aca="false">high_v2_m!K99</f>
        <v>4570826.07671147</v>
      </c>
      <c r="L111" s="67" t="n">
        <f aca="false">H111-I111</f>
        <v>1239232.56138076</v>
      </c>
      <c r="M111" s="67" t="n">
        <f aca="false">J111-K111</f>
        <v>141365.754949839</v>
      </c>
      <c r="N111" s="157" t="n">
        <f aca="false">SUM(high_v5_m!C99:J99)</f>
        <v>2239367.20356036</v>
      </c>
      <c r="O111" s="7"/>
      <c r="P111" s="7"/>
      <c r="Q111" s="67" t="n">
        <f aca="false">I111*5.5017049523</f>
        <v>143889362.826752</v>
      </c>
      <c r="R111" s="67"/>
      <c r="S111" s="67"/>
      <c r="T111" s="7"/>
      <c r="U111" s="7"/>
      <c r="V111" s="67" t="n">
        <f aca="false">K111*5.5017049523</f>
        <v>25147336.4623454</v>
      </c>
      <c r="W111" s="67" t="n">
        <f aca="false">M111*5.5017049523</f>
        <v>777752.674093157</v>
      </c>
      <c r="X111" s="67" t="n">
        <f aca="false">N111*5.1890047538+L111*5.5017049523</f>
        <v>18437978.9847784</v>
      </c>
      <c r="Y111" s="67" t="n">
        <f aca="false">N111*5.1890047538</f>
        <v>11620087.0647785</v>
      </c>
      <c r="Z111" s="67" t="n">
        <f aca="false">L111*5.5017049523</f>
        <v>6817891.91999991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high_v2_m!D100+temporary_pension_bonus_high!B100</f>
        <v>32239234.6692888</v>
      </c>
      <c r="G112" s="157" t="n">
        <f aca="false">high_v2_m!E100+temporary_pension_bonus_high!B100</f>
        <v>30852268.7784953</v>
      </c>
      <c r="H112" s="67" t="n">
        <f aca="false">F112-J112</f>
        <v>27502304.2598019</v>
      </c>
      <c r="I112" s="67" t="n">
        <f aca="false">G112-K112</f>
        <v>26257446.281293</v>
      </c>
      <c r="J112" s="157" t="n">
        <f aca="false">high_v2_m!J100</f>
        <v>4736930.40948695</v>
      </c>
      <c r="K112" s="157" t="n">
        <f aca="false">high_v2_m!K100</f>
        <v>4594822.49720234</v>
      </c>
      <c r="L112" s="67" t="n">
        <f aca="false">H112-I112</f>
        <v>1244857.97850895</v>
      </c>
      <c r="M112" s="67" t="n">
        <f aca="false">J112-K112</f>
        <v>142107.912284607</v>
      </c>
      <c r="N112" s="157" t="n">
        <f aca="false">SUM(high_v5_m!C100:J100)</f>
        <v>2165929.28701243</v>
      </c>
      <c r="O112" s="7"/>
      <c r="P112" s="7"/>
      <c r="Q112" s="67" t="n">
        <f aca="false">I112*5.5017049523</f>
        <v>144460722.240541</v>
      </c>
      <c r="R112" s="67"/>
      <c r="S112" s="67"/>
      <c r="T112" s="7"/>
      <c r="U112" s="7"/>
      <c r="V112" s="67" t="n">
        <f aca="false">K112*5.5017049523</f>
        <v>25279357.6877976</v>
      </c>
      <c r="W112" s="67" t="n">
        <f aca="false">M112*5.5017049523</f>
        <v>781835.804777237</v>
      </c>
      <c r="X112" s="67" t="n">
        <f aca="false">N112*5.1890047538+L112*5.5017049523</f>
        <v>18087858.671975</v>
      </c>
      <c r="Y112" s="67" t="n">
        <f aca="false">N112*5.1890047538</f>
        <v>11239017.3667022</v>
      </c>
      <c r="Z112" s="67" t="n">
        <f aca="false">L112*5.5017049523</f>
        <v>6848841.30527285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high_v2_m!D101+temporary_pension_bonus_high!B101</f>
        <v>32468199.6130254</v>
      </c>
      <c r="G113" s="157" t="n">
        <f aca="false">high_v2_m!E101+temporary_pension_bonus_high!B101</f>
        <v>31070947.7698809</v>
      </c>
      <c r="H113" s="67" t="n">
        <f aca="false">F113-J113</f>
        <v>27688829.7250645</v>
      </c>
      <c r="I113" s="67" t="n">
        <f aca="false">G113-K113</f>
        <v>26434958.9785589</v>
      </c>
      <c r="J113" s="157" t="n">
        <f aca="false">high_v2_m!J101</f>
        <v>4779369.88796087</v>
      </c>
      <c r="K113" s="157" t="n">
        <f aca="false">high_v2_m!K101</f>
        <v>4635988.79132204</v>
      </c>
      <c r="L113" s="67" t="n">
        <f aca="false">H113-I113</f>
        <v>1253870.74650568</v>
      </c>
      <c r="M113" s="67" t="n">
        <f aca="false">J113-K113</f>
        <v>143381.096638827</v>
      </c>
      <c r="N113" s="157" t="n">
        <f aca="false">SUM(high_v5_m!C101:J101)</f>
        <v>2183014.85760994</v>
      </c>
      <c r="O113" s="7"/>
      <c r="P113" s="7"/>
      <c r="Q113" s="67" t="n">
        <f aca="false">I113*5.5017049523</f>
        <v>145437344.726185</v>
      </c>
      <c r="R113" s="67"/>
      <c r="S113" s="67"/>
      <c r="T113" s="7"/>
      <c r="U113" s="7"/>
      <c r="V113" s="67" t="n">
        <f aca="false">K113*5.5017049523</f>
        <v>25505842.4920238</v>
      </c>
      <c r="W113" s="67" t="n">
        <f aca="false">M113*5.5017049523</f>
        <v>788840.489444037</v>
      </c>
      <c r="X113" s="67" t="n">
        <f aca="false">N113*5.1890047538+L113*5.5017049523</f>
        <v>18226101.3693484</v>
      </c>
      <c r="Y113" s="67" t="n">
        <f aca="false">N113*5.1890047538</f>
        <v>11327674.473754</v>
      </c>
      <c r="Z113" s="67" t="n">
        <f aca="false">L113*5.5017049523</f>
        <v>6898426.89559438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high_v2_m!D102+temporary_pension_bonus_high!B102</f>
        <v>32653419.8807881</v>
      </c>
      <c r="G114" s="155" t="n">
        <f aca="false">high_v2_m!E102+temporary_pension_bonus_high!B102</f>
        <v>31247268.8684975</v>
      </c>
      <c r="H114" s="8" t="n">
        <f aca="false">F114-J114</f>
        <v>27782722.0582086</v>
      </c>
      <c r="I114" s="8" t="n">
        <f aca="false">G114-K114</f>
        <v>26522691.9805955</v>
      </c>
      <c r="J114" s="155" t="n">
        <f aca="false">high_v2_m!J102</f>
        <v>4870697.82257944</v>
      </c>
      <c r="K114" s="155" t="n">
        <f aca="false">high_v2_m!K102</f>
        <v>4724576.88790206</v>
      </c>
      <c r="L114" s="8" t="n">
        <f aca="false">H114-I114</f>
        <v>1260030.07761316</v>
      </c>
      <c r="M114" s="8" t="n">
        <f aca="false">J114-K114</f>
        <v>146120.934677383</v>
      </c>
      <c r="N114" s="155" t="n">
        <f aca="false">SUM(high_v5_m!C102:J102)</f>
        <v>2739475.46638908</v>
      </c>
      <c r="O114" s="5"/>
      <c r="P114" s="5"/>
      <c r="Q114" s="8" t="n">
        <f aca="false">I114*5.5017049523</f>
        <v>145920025.81797</v>
      </c>
      <c r="R114" s="8"/>
      <c r="S114" s="8"/>
      <c r="T114" s="5"/>
      <c r="U114" s="5"/>
      <c r="V114" s="8" t="n">
        <f aca="false">K114*5.5017049523</f>
        <v>25993228.0616929</v>
      </c>
      <c r="W114" s="8" t="n">
        <f aca="false">M114*5.5017049523</f>
        <v>803914.269949263</v>
      </c>
      <c r="X114" s="8" t="n">
        <f aca="false">N114*5.1890047538+L114*5.5017049523</f>
        <v>21147464.9360627</v>
      </c>
      <c r="Y114" s="8" t="n">
        <f aca="false">N114*5.1890047538</f>
        <v>14215151.2180114</v>
      </c>
      <c r="Z114" s="8" t="n">
        <f aca="false">L114*5.5017049523</f>
        <v>6932313.71805128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high_v2_m!D103+temporary_pension_bonus_high!B103</f>
        <v>32636738.7047237</v>
      </c>
      <c r="G115" s="157" t="n">
        <f aca="false">high_v2_m!E103+temporary_pension_bonus_high!B103</f>
        <v>31231934.6821794</v>
      </c>
      <c r="H115" s="67" t="n">
        <f aca="false">F115-J115</f>
        <v>27751806.4524351</v>
      </c>
      <c r="I115" s="67" t="n">
        <f aca="false">G115-K115</f>
        <v>26493550.3974594</v>
      </c>
      <c r="J115" s="157" t="n">
        <f aca="false">high_v2_m!J103</f>
        <v>4884932.25228864</v>
      </c>
      <c r="K115" s="157" t="n">
        <f aca="false">high_v2_m!K103</f>
        <v>4738384.28471998</v>
      </c>
      <c r="L115" s="67" t="n">
        <f aca="false">H115-I115</f>
        <v>1258256.05497571</v>
      </c>
      <c r="M115" s="67" t="n">
        <f aca="false">J115-K115</f>
        <v>146547.96756866</v>
      </c>
      <c r="N115" s="157" t="n">
        <f aca="false">SUM(high_v5_m!C103:J103)</f>
        <v>2176381.42379696</v>
      </c>
      <c r="O115" s="7"/>
      <c r="P115" s="7"/>
      <c r="Q115" s="67" t="n">
        <f aca="false">I115*5.5017049523</f>
        <v>145759697.425712</v>
      </c>
      <c r="R115" s="67"/>
      <c r="S115" s="67"/>
      <c r="T115" s="7"/>
      <c r="U115" s="7"/>
      <c r="V115" s="67" t="n">
        <f aca="false">K115*5.5017049523</f>
        <v>26069192.2851444</v>
      </c>
      <c r="W115" s="67" t="n">
        <f aca="false">M115*5.5017049523</f>
        <v>806263.678921997</v>
      </c>
      <c r="X115" s="67" t="n">
        <f aca="false">N115*5.1890047538+L115*5.5017049523</f>
        <v>18215807.1230857</v>
      </c>
      <c r="Y115" s="67" t="n">
        <f aca="false">N115*5.1890047538</f>
        <v>11293253.5541645</v>
      </c>
      <c r="Z115" s="67" t="n">
        <f aca="false">L115*5.5017049523</f>
        <v>6922553.56892131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high_v2_m!D104+temporary_pension_bonus_high!B104</f>
        <v>32851184.3053571</v>
      </c>
      <c r="G116" s="157" t="n">
        <f aca="false">high_v2_m!E104+temporary_pension_bonus_high!B104</f>
        <v>31437605.8148059</v>
      </c>
      <c r="H116" s="67" t="n">
        <f aca="false">F116-J116</f>
        <v>27874573.2557017</v>
      </c>
      <c r="I116" s="67" t="n">
        <f aca="false">G116-K116</f>
        <v>26610293.0966402</v>
      </c>
      <c r="J116" s="157" t="n">
        <f aca="false">high_v2_m!J104</f>
        <v>4976611.0496554</v>
      </c>
      <c r="K116" s="157" t="n">
        <f aca="false">high_v2_m!K104</f>
        <v>4827312.71816574</v>
      </c>
      <c r="L116" s="67" t="n">
        <f aca="false">H116-I116</f>
        <v>1264280.15906146</v>
      </c>
      <c r="M116" s="67" t="n">
        <f aca="false">J116-K116</f>
        <v>149298.331489662</v>
      </c>
      <c r="N116" s="157" t="n">
        <f aca="false">SUM(high_v5_m!C104:J104)</f>
        <v>2107265.42490879</v>
      </c>
      <c r="O116" s="7"/>
      <c r="P116" s="7"/>
      <c r="Q116" s="67" t="n">
        <f aca="false">I116*5.5017049523</f>
        <v>146401981.31194</v>
      </c>
      <c r="R116" s="67"/>
      <c r="S116" s="67"/>
      <c r="T116" s="7"/>
      <c r="U116" s="7"/>
      <c r="V116" s="67" t="n">
        <f aca="false">K116*5.5017049523</f>
        <v>26558450.2878332</v>
      </c>
      <c r="W116" s="67" t="n">
        <f aca="false">M116*5.5017049523</f>
        <v>821395.369726799</v>
      </c>
      <c r="X116" s="67" t="n">
        <f aca="false">N116*5.1890047538+L116*5.5017049523</f>
        <v>17890306.7195732</v>
      </c>
      <c r="Y116" s="67" t="n">
        <f aca="false">N116*5.1890047538</f>
        <v>10934610.3073701</v>
      </c>
      <c r="Z116" s="67" t="n">
        <f aca="false">L116*5.5017049523</f>
        <v>6955696.41220308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high_v2_m!D105+temporary_pension_bonus_high!B105</f>
        <v>33054676.1087704</v>
      </c>
      <c r="G117" s="157" t="n">
        <f aca="false">high_v2_m!E105+temporary_pension_bonus_high!B105</f>
        <v>31631795.4391177</v>
      </c>
      <c r="H117" s="67" t="n">
        <f aca="false">F117-J117</f>
        <v>28007929.293266</v>
      </c>
      <c r="I117" s="67" t="n">
        <f aca="false">G117-K117</f>
        <v>26736451.0280785</v>
      </c>
      <c r="J117" s="157" t="n">
        <f aca="false">high_v2_m!J105</f>
        <v>5046746.8155044</v>
      </c>
      <c r="K117" s="157" t="n">
        <f aca="false">high_v2_m!K105</f>
        <v>4895344.41103927</v>
      </c>
      <c r="L117" s="67" t="n">
        <f aca="false">H117-I117</f>
        <v>1271478.26518754</v>
      </c>
      <c r="M117" s="67" t="n">
        <f aca="false">J117-K117</f>
        <v>151402.404465131</v>
      </c>
      <c r="N117" s="157" t="n">
        <f aca="false">SUM(high_v5_m!C105:J105)</f>
        <v>2091608.35179281</v>
      </c>
      <c r="O117" s="7"/>
      <c r="P117" s="7"/>
      <c r="Q117" s="67" t="n">
        <f aca="false">I117*5.5017049523</f>
        <v>147096065.028106</v>
      </c>
      <c r="R117" s="67"/>
      <c r="S117" s="67"/>
      <c r="T117" s="7"/>
      <c r="U117" s="7"/>
      <c r="V117" s="67" t="n">
        <f aca="false">K117*5.5017049523</f>
        <v>26932740.5894289</v>
      </c>
      <c r="W117" s="67" t="n">
        <f aca="false">M117*5.5017049523</f>
        <v>832971.358435941</v>
      </c>
      <c r="X117" s="67" t="n">
        <f aca="false">N117*5.1890047538+L117*5.5017049523</f>
        <v>17848663.9488648</v>
      </c>
      <c r="Y117" s="67" t="n">
        <f aca="false">N117*5.1890047538</f>
        <v>10853365.6805407</v>
      </c>
      <c r="Z117" s="67" t="n">
        <f aca="false">L117*5.5017049523</f>
        <v>6995298.2683241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65" zoomScaleNormal="65" zoomScalePageLayoutView="100" workbookViewId="0">
      <selection pane="topLeft" activeCell="N14" activeCellId="0" sqref="N14"/>
    </sheetView>
  </sheetViews>
  <sheetFormatPr defaultColWidth="9.164062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1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low_v2_m!B2+temporary_pension_bonus_low!B2</f>
        <v>17715091.2971215</v>
      </c>
      <c r="G14" s="154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low_v2_m!J2</f>
        <v>0</v>
      </c>
      <c r="K14" s="155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low_v2_m!B3+temporary_pension_bonus_low!B3</f>
        <v>20422747.1350974</v>
      </c>
      <c r="G15" s="156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low_v2_m!J3</f>
        <v>0</v>
      </c>
      <c r="K15" s="157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6" t="n">
        <f aca="false">low_v2_m!B4+temporary_pension_bonus_low!B4</f>
        <v>19803746.8364793</v>
      </c>
      <c r="G16" s="156" t="n">
        <f aca="false">low_v2_m!C4+temporary_pension_bonus_low!B4</f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7" t="n">
        <f aca="false">low_v2_m!J4</f>
        <v>0</v>
      </c>
      <c r="K16" s="157" t="n">
        <f aca="false">low_v2_m!K4</f>
        <v>0</v>
      </c>
      <c r="L16" s="67" t="n">
        <f aca="false">H16-I16</f>
        <v>777485.531692129</v>
      </c>
      <c r="M16" s="67" t="n">
        <f aca="false">J16-K16</f>
        <v>0</v>
      </c>
      <c r="N16" s="157" t="n">
        <f aca="false">SUM(low_v5_m!C4:J4)</f>
        <v>2919136.76234831</v>
      </c>
      <c r="O16" s="158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4277496.00005218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6" t="n">
        <f aca="false">low_v2_m!B5+temporary_pension_bonus_low!B5</f>
        <v>21421804.3950487</v>
      </c>
      <c r="G17" s="156" t="n">
        <f aca="false">low_v2_m!C5+temporary_pension_bonus_low!B5</f>
        <v>20579647.3943859</v>
      </c>
      <c r="H17" s="67" t="n">
        <f aca="false">F17-J17</f>
        <v>21421804.3950487</v>
      </c>
      <c r="I17" s="67" t="n">
        <f aca="false">G17-K17</f>
        <v>20579647.3943859</v>
      </c>
      <c r="J17" s="157" t="n">
        <f aca="false">low_v2_m!J5</f>
        <v>0</v>
      </c>
      <c r="K17" s="157" t="n">
        <f aca="false">low_v2_m!K5</f>
        <v>0</v>
      </c>
      <c r="L17" s="67" t="n">
        <f aca="false">H17-I17</f>
        <v>842157.000662804</v>
      </c>
      <c r="M17" s="67" t="n">
        <f aca="false">J17-K17</f>
        <v>0</v>
      </c>
      <c r="N17" s="157" t="n">
        <f aca="false">SUM(low_v5_m!C5:J5)</f>
        <v>2757062.56989139</v>
      </c>
      <c r="O17" s="158" t="n">
        <v>111875162.875528</v>
      </c>
      <c r="Q17" s="67" t="n">
        <f aca="false">I17*5.5017049523</f>
        <v>113223147.986281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18939710.1228511</v>
      </c>
      <c r="Y17" s="67" t="n">
        <f aca="false">N17*5.1890047538</f>
        <v>14306410.7816905</v>
      </c>
      <c r="Z17" s="67" t="n">
        <f aca="false">L17*5.5017049523</f>
        <v>4633299.34116066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low_v2_m!B6+temporary_pension_bonus_low!B6</f>
        <v>18798652.8327858</v>
      </c>
      <c r="G18" s="154" t="n">
        <f aca="false">low_v2_m!C6+temporary_pension_bonus_low!B6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55" t="n">
        <f aca="false">low_v2_m!J6</f>
        <v>0</v>
      </c>
      <c r="K18" s="155" t="n">
        <f aca="false">low_v2_m!K6</f>
        <v>0</v>
      </c>
      <c r="L18" s="8" t="n">
        <f aca="false">H18-I18</f>
        <v>737510.400040284</v>
      </c>
      <c r="M18" s="8" t="n">
        <f aca="false">J18-K18</f>
        <v>0</v>
      </c>
      <c r="N18" s="155" t="n">
        <f aca="false">SUM(low_v5_m!C6:J6)</f>
        <v>2795658.97722293</v>
      </c>
      <c r="O18" s="159" t="n">
        <v>91414555.2301573</v>
      </c>
      <c r="P18" s="5"/>
      <c r="Q18" s="8" t="n">
        <f aca="false">I18*5.5017049523</f>
        <v>99367076.7664315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18564252.3430878</v>
      </c>
      <c r="Y18" s="8" t="n">
        <f aca="false">N18*5.1890047538</f>
        <v>14506687.7228134</v>
      </c>
      <c r="Z18" s="8" t="n">
        <f aca="false">L18*5.5017049523</f>
        <v>4057564.62027438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low_v2_m!B7+temporary_pension_bonus_low!B7</f>
        <v>19381974.1868191</v>
      </c>
      <c r="G19" s="156" t="n">
        <f aca="false">low_v2_m!C7+temporary_pension_bonus_low!B7</f>
        <v>18619675.7274242</v>
      </c>
      <c r="H19" s="67" t="n">
        <f aca="false">F19-J19</f>
        <v>19381974.1868191</v>
      </c>
      <c r="I19" s="67" t="n">
        <f aca="false">G19-K19</f>
        <v>18619675.7274242</v>
      </c>
      <c r="J19" s="157" t="n">
        <f aca="false">low_v2_m!J7</f>
        <v>0</v>
      </c>
      <c r="K19" s="157" t="n">
        <f aca="false">low_v2_m!K7</f>
        <v>0</v>
      </c>
      <c r="L19" s="67" t="n">
        <f aca="false">H19-I19</f>
        <v>762298.459394895</v>
      </c>
      <c r="M19" s="67" t="n">
        <f aca="false">J19-K19</f>
        <v>0</v>
      </c>
      <c r="N19" s="157" t="n">
        <f aca="false">SUM(low_v5_m!C7:J7)</f>
        <v>2828183.68633319</v>
      </c>
      <c r="O19" s="158" t="n">
        <v>104116643.411142</v>
      </c>
      <c r="P19" s="7"/>
      <c r="Q19" s="67" t="n">
        <f aca="false">I19*5.5017049523</f>
        <v>102439962.15979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18869399.8021861</v>
      </c>
      <c r="Y19" s="67" t="n">
        <f aca="false">N19*5.1890047538</f>
        <v>14675458.5930026</v>
      </c>
      <c r="Z19" s="67" t="n">
        <f aca="false">L19*5.5017049523</f>
        <v>4193941.20918355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low_v2_m!D8+temporary_pension_bonus_low!B8</f>
        <v>18503713.2101988</v>
      </c>
      <c r="G20" s="157" t="n">
        <f aca="false">low_v2_m!E8+temporary_pension_bonus_low!B8</f>
        <v>17773463.8633579</v>
      </c>
      <c r="H20" s="67" t="n">
        <f aca="false">F20-J20</f>
        <v>18503713.2101988</v>
      </c>
      <c r="I20" s="67" t="n">
        <f aca="false">G20-K20</f>
        <v>17773463.8633579</v>
      </c>
      <c r="J20" s="157" t="n">
        <f aca="false">low_v2_m!J8</f>
        <v>0</v>
      </c>
      <c r="K20" s="157" t="n">
        <f aca="false">low_v2_m!K8</f>
        <v>0</v>
      </c>
      <c r="L20" s="67" t="n">
        <f aca="false">H20-I20</f>
        <v>730249.346840963</v>
      </c>
      <c r="M20" s="67" t="n">
        <f aca="false">J20-K20</f>
        <v>0</v>
      </c>
      <c r="N20" s="157" t="n">
        <f aca="false">SUM(low_v5_m!C8:J8)</f>
        <v>2477813.00409058</v>
      </c>
      <c r="O20" s="158" t="n">
        <v>90764685.8571572</v>
      </c>
      <c r="P20" s="7"/>
      <c r="Q20" s="67" t="n">
        <f aca="false">I20*5.5017049523</f>
        <v>97784354.1565611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16874999.9051822</v>
      </c>
      <c r="Y20" s="67" t="n">
        <f aca="false">N20*5.1890047538</f>
        <v>12857383.4572535</v>
      </c>
      <c r="Z20" s="67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low_v2_m!D9+temporary_pension_bonus_low!B9</f>
        <v>20254615.8512826</v>
      </c>
      <c r="G21" s="157" t="n">
        <f aca="false">low_v2_m!E9+temporary_pension_bonus_low!B9</f>
        <v>19452949.3858272</v>
      </c>
      <c r="H21" s="67" t="n">
        <f aca="false">F21-J21</f>
        <v>20217167.5584862</v>
      </c>
      <c r="I21" s="67" t="n">
        <f aca="false">G21-K21</f>
        <v>19416624.5418146</v>
      </c>
      <c r="J21" s="157" t="n">
        <f aca="false">low_v2_m!J9</f>
        <v>37448.2927964077</v>
      </c>
      <c r="K21" s="157" t="n">
        <f aca="false">low_v2_m!K9</f>
        <v>36324.8440125154</v>
      </c>
      <c r="L21" s="67" t="n">
        <f aca="false">H21-I21</f>
        <v>800543.016671553</v>
      </c>
      <c r="M21" s="67" t="n">
        <f aca="false">J21-K21</f>
        <v>1123.44878389224</v>
      </c>
      <c r="N21" s="157" t="n">
        <f aca="false">SUM(low_v5_m!C9:J9)</f>
        <v>3910348.4398605</v>
      </c>
      <c r="O21" s="158" t="n">
        <v>112083822.294624</v>
      </c>
      <c r="P21" s="7"/>
      <c r="Q21" s="67" t="n">
        <f aca="false">I21*5.5017049523</f>
        <v>106824539.398651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24695168.1228016</v>
      </c>
      <c r="Y21" s="67" t="n">
        <f aca="false">N21*5.1890047538</f>
        <v>20290816.6434505</v>
      </c>
      <c r="Z21" s="67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low_v2_m!D10+temporary_pension_bonus_low!B10</f>
        <v>19377172.7510706</v>
      </c>
      <c r="G22" s="155" t="n">
        <f aca="false">low_v2_m!E10+temporary_pension_bonus_low!B10</f>
        <v>18610102.6096751</v>
      </c>
      <c r="H22" s="8" t="n">
        <f aca="false">F22-J22</f>
        <v>19308428.2669391</v>
      </c>
      <c r="I22" s="8" t="n">
        <f aca="false">G22-K22</f>
        <v>18543420.4600676</v>
      </c>
      <c r="J22" s="155" t="n">
        <f aca="false">low_v2_m!J10</f>
        <v>68744.4841315014</v>
      </c>
      <c r="K22" s="155" t="n">
        <f aca="false">low_v2_m!K10</f>
        <v>66682.1496075563</v>
      </c>
      <c r="L22" s="8" t="n">
        <f aca="false">H22-I22</f>
        <v>765007.806871563</v>
      </c>
      <c r="M22" s="8" t="n">
        <f aca="false">J22-K22</f>
        <v>2062.33452394504</v>
      </c>
      <c r="N22" s="155" t="n">
        <f aca="false">SUM(low_v5_m!C10:J10)</f>
        <v>4299591.36744104</v>
      </c>
      <c r="O22" s="159" t="n">
        <v>99073334.5554007</v>
      </c>
      <c r="P22" s="5"/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4208847.23961344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low_v2_m!D11+temporary_pension_bonus_low!B11</f>
        <v>20709754.3962264</v>
      </c>
      <c r="G23" s="157" t="n">
        <f aca="false">low_v2_m!E11+temporary_pension_bonus_low!B11</f>
        <v>19888095.1774069</v>
      </c>
      <c r="H23" s="67" t="n">
        <f aca="false">F23-J23</f>
        <v>20604347.9858498</v>
      </c>
      <c r="I23" s="67" t="n">
        <f aca="false">G23-K23</f>
        <v>19785850.9593415</v>
      </c>
      <c r="J23" s="157" t="n">
        <f aca="false">low_v2_m!J11</f>
        <v>105406.410376622</v>
      </c>
      <c r="K23" s="157" t="n">
        <f aca="false">low_v2_m!K11</f>
        <v>102244.218065323</v>
      </c>
      <c r="L23" s="67" t="n">
        <f aca="false">H23-I23</f>
        <v>818497.026508227</v>
      </c>
      <c r="M23" s="67" t="n">
        <f aca="false">J23-K23</f>
        <v>3162.19231129867</v>
      </c>
      <c r="N23" s="157" t="n">
        <f aca="false">SUM(low_v5_m!C11:J11)</f>
        <v>3939404.98436416</v>
      </c>
      <c r="O23" s="158" t="n">
        <v>118311548.494431</v>
      </c>
      <c r="P23" s="7"/>
      <c r="Q23" s="67" t="n">
        <f aca="false">I23*5.5017049523</f>
        <v>108855914.208479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24944720.3351922</v>
      </c>
      <c r="Y23" s="67" t="n">
        <f aca="false">N23*5.1890047538</f>
        <v>20441591.1910091</v>
      </c>
      <c r="Z23" s="67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low_v2_m!D12+temporary_pension_bonus_low!B12</f>
        <v>19896829.3534218</v>
      </c>
      <c r="G24" s="157" t="n">
        <f aca="false">low_v2_m!E12+temporary_pension_bonus_low!B12</f>
        <v>19106774.747813</v>
      </c>
      <c r="H24" s="67" t="n">
        <f aca="false">F24-J24</f>
        <v>19743761.0822813</v>
      </c>
      <c r="I24" s="67" t="n">
        <f aca="false">G24-K24</f>
        <v>18958298.5248066</v>
      </c>
      <c r="J24" s="157" t="n">
        <f aca="false">low_v2_m!J12</f>
        <v>153068.271140567</v>
      </c>
      <c r="K24" s="157" t="n">
        <f aca="false">low_v2_m!K12</f>
        <v>148476.22300635</v>
      </c>
      <c r="L24" s="67" t="n">
        <f aca="false">H24-I24</f>
        <v>785462.557474628</v>
      </c>
      <c r="M24" s="67" t="n">
        <f aca="false">J24-K24</f>
        <v>4592.04813421701</v>
      </c>
      <c r="N24" s="157" t="n">
        <f aca="false">SUM(low_v5_m!C12:J12)</f>
        <v>3599614.55233288</v>
      </c>
      <c r="O24" s="158" t="n">
        <v>103254577.736778</v>
      </c>
      <c r="P24" s="7"/>
      <c r="Q24" s="67" t="n">
        <f aca="false">I24*5.5017049523</f>
        <v>104302964.88111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22999800.2662074</v>
      </c>
      <c r="Y24" s="67" t="n">
        <f aca="false">N24*5.1890047538</f>
        <v>18678417.023903</v>
      </c>
      <c r="Z24" s="67" t="n">
        <f aca="false">L24*5.5017049523</f>
        <v>4321383.24230438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low_v2_m!D13+temporary_pension_bonus_low!B13</f>
        <v>21657648.3940755</v>
      </c>
      <c r="G25" s="157" t="n">
        <f aca="false">low_v2_m!E13+temporary_pension_bonus_low!B13</f>
        <v>20795351.1775164</v>
      </c>
      <c r="H25" s="67" t="n">
        <f aca="false">F25-J25</f>
        <v>21461931.4097843</v>
      </c>
      <c r="I25" s="67" t="n">
        <f aca="false">G25-K25</f>
        <v>20605505.7027539</v>
      </c>
      <c r="J25" s="157" t="n">
        <f aca="false">low_v2_m!J13</f>
        <v>195716.984291222</v>
      </c>
      <c r="K25" s="157" t="n">
        <f aca="false">low_v2_m!K13</f>
        <v>189845.474762486</v>
      </c>
      <c r="L25" s="67" t="n">
        <f aca="false">H25-I25</f>
        <v>856425.707030401</v>
      </c>
      <c r="M25" s="67" t="n">
        <f aca="false">J25-K25</f>
        <v>5871.50952873667</v>
      </c>
      <c r="N25" s="157" t="n">
        <f aca="false">SUM(low_v5_m!C13:J13)</f>
        <v>4012507.36812272</v>
      </c>
      <c r="O25" s="160" t="n">
        <v>124728426.724285</v>
      </c>
      <c r="Q25" s="67" t="n">
        <f aca="false">I25*5.5017049523</f>
        <v>113365412.769487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25532721.3614925</v>
      </c>
      <c r="Y25" s="67" t="n">
        <f aca="false">N25*5.1890047538</f>
        <v>20820919.8078463</v>
      </c>
      <c r="Z25" s="67" t="n">
        <f aca="false">L25*5.5017049523</f>
        <v>4711801.55364618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low_v2_m!D14+temporary_pension_bonus_low!B14</f>
        <v>20172881.22473</v>
      </c>
      <c r="G26" s="155" t="n">
        <f aca="false">low_v2_m!E14+temporary_pension_bonus_low!B14</f>
        <v>19369680.2252632</v>
      </c>
      <c r="H26" s="8" t="n">
        <f aca="false">F26-J26</f>
        <v>19973260.123662</v>
      </c>
      <c r="I26" s="8" t="n">
        <f aca="false">G26-K26</f>
        <v>19176047.7572272</v>
      </c>
      <c r="J26" s="155" t="n">
        <f aca="false">low_v2_m!J14</f>
        <v>199621.10106806</v>
      </c>
      <c r="K26" s="155" t="n">
        <f aca="false">low_v2_m!K14</f>
        <v>193632.468036018</v>
      </c>
      <c r="L26" s="8" t="n">
        <f aca="false">H26-I26</f>
        <v>797212.366434828</v>
      </c>
      <c r="M26" s="8" t="n">
        <f aca="false">J26-K26</f>
        <v>5988.63303204181</v>
      </c>
      <c r="N26" s="155" t="n">
        <f aca="false">SUM(low_v5_m!C14:J14)</f>
        <v>4266228.99960084</v>
      </c>
      <c r="O26" s="5"/>
      <c r="P26" s="5"/>
      <c r="Q26" s="8" t="n">
        <f aca="false">I26*5.5017049523</f>
        <v>105500956.911478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26523509.7841774</v>
      </c>
      <c r="Y26" s="8" t="n">
        <f aca="false">N26*5.1890047538</f>
        <v>22137482.5597282</v>
      </c>
      <c r="Z26" s="8" t="n">
        <f aca="false">L26*5.5017049523</f>
        <v>4386027.22444929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low_v2_m!D15+temporary_pension_bonus_low!B15</f>
        <v>20312576.6473158</v>
      </c>
      <c r="G27" s="157" t="n">
        <f aca="false">low_v2_m!E15+temporary_pension_bonus_low!B15</f>
        <v>19515132.5154774</v>
      </c>
      <c r="H27" s="67" t="n">
        <f aca="false">F27-J27</f>
        <v>20094814.7487349</v>
      </c>
      <c r="I27" s="67" t="n">
        <f aca="false">G27-K27</f>
        <v>19303903.4738539</v>
      </c>
      <c r="J27" s="157" t="n">
        <f aca="false">low_v2_m!J15</f>
        <v>217761.898580891</v>
      </c>
      <c r="K27" s="157" t="n">
        <f aca="false">low_v2_m!K15</f>
        <v>211229.041623464</v>
      </c>
      <c r="L27" s="67" t="n">
        <f aca="false">H27-I27</f>
        <v>790911.274880998</v>
      </c>
      <c r="M27" s="67" t="n">
        <f aca="false">J27-K27</f>
        <v>6532.85695742682</v>
      </c>
      <c r="N27" s="157" t="n">
        <f aca="false">SUM(low_v5_m!C15:J15)</f>
        <v>3669736.53404985</v>
      </c>
      <c r="O27" s="7"/>
      <c r="P27" s="7"/>
      <c r="Q27" s="67" t="n">
        <f aca="false">I27*5.5017049523</f>
        <v>106204381.340823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23393640.7982209</v>
      </c>
      <c r="Y27" s="67" t="n">
        <f aca="false">N27*5.1890047538</f>
        <v>19042280.3203782</v>
      </c>
      <c r="Z27" s="67" t="n">
        <f aca="false">L27*5.5017049523</f>
        <v>4351360.47784269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low_v2_m!D16+temporary_pension_bonus_low!B16</f>
        <v>19049763.4221667</v>
      </c>
      <c r="G28" s="157" t="n">
        <f aca="false">low_v2_m!E16+temporary_pension_bonus_low!B16</f>
        <v>18291807.8709222</v>
      </c>
      <c r="H28" s="67" t="n">
        <f aca="false">F28-J28</f>
        <v>18814716.2989425</v>
      </c>
      <c r="I28" s="67" t="n">
        <f aca="false">G28-K28</f>
        <v>18063812.1613947</v>
      </c>
      <c r="J28" s="157" t="n">
        <f aca="false">low_v2_m!J16</f>
        <v>235047.123224172</v>
      </c>
      <c r="K28" s="157" t="n">
        <f aca="false">low_v2_m!K16</f>
        <v>227995.709527446</v>
      </c>
      <c r="L28" s="67" t="n">
        <f aca="false">H28-I28</f>
        <v>750904.13754778</v>
      </c>
      <c r="M28" s="67" t="n">
        <f aca="false">J28-K28</f>
        <v>7051.41369672515</v>
      </c>
      <c r="N28" s="157" t="n">
        <f aca="false">SUM(low_v5_m!C16:J16)</f>
        <v>3308279.04526512</v>
      </c>
      <c r="O28" s="7"/>
      <c r="P28" s="7"/>
      <c r="Q28" s="67" t="n">
        <f aca="false">I28*5.5017049523</f>
        <v>99381764.8257622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21297928.7050268</v>
      </c>
      <c r="Y28" s="67" t="n">
        <f aca="false">N28*5.1890047538</f>
        <v>17166675.6927776</v>
      </c>
      <c r="Z28" s="67" t="n">
        <f aca="false">L28*5.5017049523</f>
        <v>4131253.01224918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low_v2_m!D17+temporary_pension_bonus_low!B17</f>
        <v>17489467.6471069</v>
      </c>
      <c r="G29" s="157" t="n">
        <f aca="false">low_v2_m!E17+temporary_pension_bonus_low!B17</f>
        <v>16795460.0305107</v>
      </c>
      <c r="H29" s="67" t="n">
        <f aca="false">F29-J29</f>
        <v>17249076.3250698</v>
      </c>
      <c r="I29" s="67" t="n">
        <f aca="false">G29-K29</f>
        <v>16562280.4481347</v>
      </c>
      <c r="J29" s="157" t="n">
        <f aca="false">low_v2_m!J17</f>
        <v>240391.322037069</v>
      </c>
      <c r="K29" s="157" t="n">
        <f aca="false">low_v2_m!K17</f>
        <v>233179.582375956</v>
      </c>
      <c r="L29" s="67" t="n">
        <f aca="false">H29-I29</f>
        <v>686795.876935104</v>
      </c>
      <c r="M29" s="67" t="n">
        <f aca="false">J29-K29</f>
        <v>7211.73966111208</v>
      </c>
      <c r="N29" s="157" t="n">
        <f aca="false">SUM(low_v5_m!C17:J17)</f>
        <v>3051396.7057971</v>
      </c>
      <c r="O29" s="7"/>
      <c r="P29" s="7"/>
      <c r="Q29" s="67" t="n">
        <f aca="false">I29*5.5017049523</f>
        <v>91120780.3628841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19612260.2894639</v>
      </c>
      <c r="Y29" s="67" t="n">
        <f aca="false">N29*5.1890047538</f>
        <v>15833712.0121108</v>
      </c>
      <c r="Z29" s="67" t="n">
        <f aca="false">L29*5.5017049523</f>
        <v>3778548.27735308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low_v2_m!D18+temporary_pension_bonus_low!B18</f>
        <v>17348358.6939188</v>
      </c>
      <c r="G30" s="155" t="n">
        <f aca="false">low_v2_m!E18+temporary_pension_bonus_low!B18</f>
        <v>16659067.6180816</v>
      </c>
      <c r="H30" s="8" t="n">
        <f aca="false">F30-J30</f>
        <v>17152606.1631486</v>
      </c>
      <c r="I30" s="8" t="n">
        <f aca="false">G30-K30</f>
        <v>16469187.6632345</v>
      </c>
      <c r="J30" s="155" t="n">
        <f aca="false">low_v2_m!J18</f>
        <v>195752.530770185</v>
      </c>
      <c r="K30" s="155" t="n">
        <f aca="false">low_v2_m!K18</f>
        <v>189879.95484708</v>
      </c>
      <c r="L30" s="8" t="n">
        <f aca="false">H30-I30</f>
        <v>683418.499914089</v>
      </c>
      <c r="M30" s="8" t="n">
        <f aca="false">J30-K30</f>
        <v>5872.57592310553</v>
      </c>
      <c r="N30" s="155" t="n">
        <f aca="false">SUM(low_v5_m!C18:J18)</f>
        <v>3574517.52676076</v>
      </c>
      <c r="O30" s="5"/>
      <c r="P30" s="5"/>
      <c r="Q30" s="8" t="n">
        <f aca="false">I30*5.5017049523</f>
        <v>90608611.3271754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22308155.3843738</v>
      </c>
      <c r="Y30" s="8" t="n">
        <f aca="false">N30*5.1890047538</f>
        <v>18548188.438903</v>
      </c>
      <c r="Z30" s="8" t="n">
        <f aca="false">L30*5.5017049523</f>
        <v>3759966.94547078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low_v2_m!D19+temporary_pension_bonus_low!B19</f>
        <v>17520043.8736998</v>
      </c>
      <c r="G31" s="157" t="n">
        <f aca="false">low_v2_m!E19+temporary_pension_bonus_low!B19</f>
        <v>16822942.8296048</v>
      </c>
      <c r="H31" s="67" t="n">
        <f aca="false">F31-J31</f>
        <v>17319185.8791943</v>
      </c>
      <c r="I31" s="67" t="n">
        <f aca="false">G31-K31</f>
        <v>16628110.5749344</v>
      </c>
      <c r="J31" s="157" t="n">
        <f aca="false">low_v2_m!J19</f>
        <v>200857.994505559</v>
      </c>
      <c r="K31" s="157" t="n">
        <f aca="false">low_v2_m!K19</f>
        <v>194832.254670393</v>
      </c>
      <c r="L31" s="67" t="n">
        <f aca="false">H31-I31</f>
        <v>691075.304259859</v>
      </c>
      <c r="M31" s="67" t="n">
        <f aca="false">J31-K31</f>
        <v>6025.73983516681</v>
      </c>
      <c r="N31" s="157" t="n">
        <f aca="false">SUM(low_v5_m!C19:J19)</f>
        <v>3250287.77850783</v>
      </c>
      <c r="O31" s="7"/>
      <c r="P31" s="7"/>
      <c r="Q31" s="67" t="n">
        <f aca="false">I31*5.5017049523</f>
        <v>91482958.2975088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20667851.1577539</v>
      </c>
      <c r="Y31" s="67" t="n">
        <f aca="false">N31*5.1890047538</f>
        <v>16865758.7338952</v>
      </c>
      <c r="Z31" s="67" t="n">
        <f aca="false">L31*5.5017049523</f>
        <v>3802092.4238587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low_v2_m!D20+temporary_pension_bonus_low!B20</f>
        <v>17903247.7001871</v>
      </c>
      <c r="G32" s="157" t="n">
        <f aca="false">low_v2_m!E20+temporary_pension_bonus_low!B20</f>
        <v>17189346.4116604</v>
      </c>
      <c r="H32" s="67" t="n">
        <f aca="false">F32-J32</f>
        <v>17711390.7054521</v>
      </c>
      <c r="I32" s="67" t="n">
        <f aca="false">G32-K32</f>
        <v>17003245.1267675</v>
      </c>
      <c r="J32" s="157" t="n">
        <f aca="false">low_v2_m!J20</f>
        <v>191856.994735014</v>
      </c>
      <c r="K32" s="157" t="n">
        <f aca="false">low_v2_m!K20</f>
        <v>186101.284892964</v>
      </c>
      <c r="L32" s="67" t="n">
        <f aca="false">H32-I32</f>
        <v>708145.578684598</v>
      </c>
      <c r="M32" s="67" t="n">
        <f aca="false">J32-K32</f>
        <v>5755.70984205039</v>
      </c>
      <c r="N32" s="157" t="n">
        <f aca="false">SUM(low_v5_m!C20:J20)</f>
        <v>3177620.63583764</v>
      </c>
      <c r="O32" s="7"/>
      <c r="P32" s="7"/>
      <c r="Q32" s="67" t="n">
        <f aca="false">I32*5.5017049523</f>
        <v>93546837.9191075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20384696.6223329</v>
      </c>
      <c r="Y32" s="67" t="n">
        <f aca="false">N32*5.1890047538</f>
        <v>16488688.5851345</v>
      </c>
      <c r="Z32" s="67" t="n">
        <f aca="false">L32*5.5017049523</f>
        <v>3896008.0371984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low_v2_m!D21+temporary_pension_bonus_low!B21</f>
        <v>17687122.2988291</v>
      </c>
      <c r="G33" s="157" t="n">
        <f aca="false">low_v2_m!E21+temporary_pension_bonus_low!B21</f>
        <v>16980982.5692416</v>
      </c>
      <c r="H33" s="67" t="n">
        <f aca="false">F33-J33</f>
        <v>17480457.4766776</v>
      </c>
      <c r="I33" s="67" t="n">
        <f aca="false">G33-K33</f>
        <v>16780517.6917546</v>
      </c>
      <c r="J33" s="157" t="n">
        <f aca="false">low_v2_m!J21</f>
        <v>206664.82215155</v>
      </c>
      <c r="K33" s="157" t="n">
        <f aca="false">low_v2_m!K21</f>
        <v>200464.877487003</v>
      </c>
      <c r="L33" s="67" t="n">
        <f aca="false">H33-I33</f>
        <v>699939.784923017</v>
      </c>
      <c r="M33" s="67" t="n">
        <f aca="false">J33-K33</f>
        <v>6199.94466454655</v>
      </c>
      <c r="N33" s="157" t="n">
        <f aca="false">SUM(low_v5_m!C21:J21)</f>
        <v>3280777.27976349</v>
      </c>
      <c r="O33" s="7"/>
      <c r="P33" s="7"/>
      <c r="Q33" s="67" t="n">
        <f aca="false">I33*5.5017049523</f>
        <v>92321457.2868839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20874831.0818746</v>
      </c>
      <c r="Y33" s="67" t="n">
        <f aca="false">N33*5.1890047538</f>
        <v>17023968.9008518</v>
      </c>
      <c r="Z33" s="67" t="n">
        <f aca="false">L33*5.5017049523</f>
        <v>3850862.18102276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low_v2_m!D22+temporary_pension_bonus_low!B22</f>
        <v>18122485.1871077</v>
      </c>
      <c r="G34" s="155" t="n">
        <f aca="false">low_v2_m!E22+temporary_pension_bonus_low!B22</f>
        <v>17398750.5946816</v>
      </c>
      <c r="H34" s="8" t="n">
        <f aca="false">F34-J34</f>
        <v>17882140.883342</v>
      </c>
      <c r="I34" s="8" t="n">
        <f aca="false">G34-K34</f>
        <v>17165616.6200288</v>
      </c>
      <c r="J34" s="155" t="n">
        <f aca="false">low_v2_m!J22</f>
        <v>240344.303765718</v>
      </c>
      <c r="K34" s="155" t="n">
        <f aca="false">low_v2_m!K22</f>
        <v>233133.974652747</v>
      </c>
      <c r="L34" s="8" t="n">
        <f aca="false">H34-I34</f>
        <v>716524.263313185</v>
      </c>
      <c r="M34" s="8" t="n">
        <f aca="false">J34-K34</f>
        <v>7210.32911297155</v>
      </c>
      <c r="N34" s="155" t="n">
        <f aca="false">SUM(low_v5_m!C22:J22)</f>
        <v>3557927.96491551</v>
      </c>
      <c r="O34" s="5"/>
      <c r="P34" s="5"/>
      <c r="Q34" s="8" t="n">
        <f aca="false">I34*5.5017049523</f>
        <v>94440157.9676959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22404210.2115378</v>
      </c>
      <c r="Y34" s="8" t="n">
        <f aca="false">N34*5.1890047538</f>
        <v>18462105.1236246</v>
      </c>
      <c r="Z34" s="8" t="n">
        <f aca="false">L34*5.5017049523</f>
        <v>3942105.08791326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low_v2_m!D23+temporary_pension_bonus_low!B23</f>
        <v>18546313.8972807</v>
      </c>
      <c r="G35" s="157" t="n">
        <f aca="false">low_v2_m!E23+temporary_pension_bonus_low!B23</f>
        <v>17804322.7673695</v>
      </c>
      <c r="H35" s="67" t="n">
        <f aca="false">F35-J35</f>
        <v>18283030.9913938</v>
      </c>
      <c r="I35" s="67" t="n">
        <f aca="false">G35-K35</f>
        <v>17548938.3486592</v>
      </c>
      <c r="J35" s="157" t="n">
        <f aca="false">low_v2_m!J23</f>
        <v>263282.905886904</v>
      </c>
      <c r="K35" s="157" t="n">
        <f aca="false">low_v2_m!K23</f>
        <v>255384.418710297</v>
      </c>
      <c r="L35" s="67" t="n">
        <f aca="false">H35-I35</f>
        <v>734092.642734606</v>
      </c>
      <c r="M35" s="67" t="n">
        <f aca="false">J35-K35</f>
        <v>7898.48717660704</v>
      </c>
      <c r="N35" s="157" t="n">
        <f aca="false">SUM(low_v5_m!C23:J23)</f>
        <v>2851937.59129813</v>
      </c>
      <c r="O35" s="7"/>
      <c r="P35" s="7"/>
      <c r="Q35" s="67" t="n">
        <f aca="false">I35*5.5017049523</f>
        <v>96549081.0204257</v>
      </c>
      <c r="R35" s="67"/>
      <c r="S35" s="67"/>
      <c r="T35" s="7"/>
      <c r="U35" s="7"/>
      <c r="V35" s="67" t="n">
        <f aca="false">K35*5.5017049523</f>
        <v>1405049.7211587</v>
      </c>
      <c r="W35" s="67" t="n">
        <f aca="false">M35*5.5017049523</f>
        <v>43455.146015217</v>
      </c>
      <c r="X35" s="67" t="n">
        <f aca="false">N35*5.1890047538+L35*5.5017049523</f>
        <v>18837478.8467669</v>
      </c>
      <c r="Y35" s="67" t="n">
        <f aca="false">N35*5.1890047538</f>
        <v>14798717.7187869</v>
      </c>
      <c r="Z35" s="67" t="n">
        <f aca="false">L35*5.5017049523</f>
        <v>4038761.12797998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low_v2_m!D24+temporary_pension_bonus_low!B24</f>
        <v>19576558.3516615</v>
      </c>
      <c r="G36" s="157" t="n">
        <f aca="false">low_v2_m!E24+temporary_pension_bonus_low!B24</f>
        <v>18791085.4851917</v>
      </c>
      <c r="H36" s="67" t="n">
        <f aca="false">F36-J36</f>
        <v>19278936.7631306</v>
      </c>
      <c r="I36" s="67" t="n">
        <f aca="false">G36-K36</f>
        <v>18502392.5443167</v>
      </c>
      <c r="J36" s="157" t="n">
        <f aca="false">low_v2_m!J24</f>
        <v>297621.588530879</v>
      </c>
      <c r="K36" s="157" t="n">
        <f aca="false">low_v2_m!K24</f>
        <v>288692.940874953</v>
      </c>
      <c r="L36" s="67" t="n">
        <f aca="false">H36-I36</f>
        <v>776544.218813889</v>
      </c>
      <c r="M36" s="67" t="n">
        <f aca="false">J36-K36</f>
        <v>8928.64765592641</v>
      </c>
      <c r="N36" s="157" t="n">
        <f aca="false">SUM(low_v5_m!C24:J24)</f>
        <v>3065439.41866726</v>
      </c>
      <c r="O36" s="7"/>
      <c r="P36" s="7"/>
      <c r="Q36" s="67" t="n">
        <f aca="false">I36*5.5017049523</f>
        <v>101794704.690466</v>
      </c>
      <c r="R36" s="67"/>
      <c r="S36" s="67"/>
      <c r="T36" s="7"/>
      <c r="U36" s="7"/>
      <c r="V36" s="67" t="n">
        <f aca="false">K36*5.5017049523</f>
        <v>1588303.38250578</v>
      </c>
      <c r="W36" s="67" t="n">
        <f aca="false">M36*5.5017049523</f>
        <v>49122.7850259521</v>
      </c>
      <c r="X36" s="67" t="n">
        <f aca="false">N36*5.1890047538+L36*5.5017049523</f>
        <v>20178896.8902786</v>
      </c>
      <c r="Y36" s="67" t="n">
        <f aca="false">N36*5.1890047538</f>
        <v>15906579.7159503</v>
      </c>
      <c r="Z36" s="67" t="n">
        <f aca="false">L36*5.5017049523</f>
        <v>4272317.17432831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low_v2_m!D25+temporary_pension_bonus_low!B25</f>
        <v>19637533.1163859</v>
      </c>
      <c r="G37" s="157" t="n">
        <f aca="false">low_v2_m!E25+temporary_pension_bonus_low!B25</f>
        <v>18847414.2481631</v>
      </c>
      <c r="H37" s="67" t="n">
        <f aca="false">F37-J37</f>
        <v>19320810.4414447</v>
      </c>
      <c r="I37" s="67" t="n">
        <f aca="false">G37-K37</f>
        <v>18540193.2534701</v>
      </c>
      <c r="J37" s="157" t="n">
        <f aca="false">low_v2_m!J25</f>
        <v>316722.674941244</v>
      </c>
      <c r="K37" s="157" t="n">
        <f aca="false">low_v2_m!K25</f>
        <v>307220.994693007</v>
      </c>
      <c r="L37" s="67" t="n">
        <f aca="false">H37-I37</f>
        <v>780617.187974583</v>
      </c>
      <c r="M37" s="67" t="n">
        <f aca="false">J37-K37</f>
        <v>9501.68024823733</v>
      </c>
      <c r="N37" s="157" t="n">
        <f aca="false">SUM(low_v5_m!C25:J25)</f>
        <v>3084095.01321873</v>
      </c>
      <c r="O37" s="7"/>
      <c r="P37" s="7"/>
      <c r="Q37" s="67" t="n">
        <f aca="false">I37*5.5017049523</f>
        <v>102002673.039216</v>
      </c>
      <c r="R37" s="67"/>
      <c r="S37" s="67"/>
      <c r="T37" s="7"/>
      <c r="U37" s="7"/>
      <c r="V37" s="67" t="n">
        <f aca="false">K37*5.5017049523</f>
        <v>1690239.26795305</v>
      </c>
      <c r="W37" s="67" t="n">
        <f aca="false">M37*5.5017049523</f>
        <v>52275.4412768984</v>
      </c>
      <c r="X37" s="67" t="n">
        <f aca="false">N37*5.1890047538+L37*5.5017049523</f>
        <v>20298109.1336931</v>
      </c>
      <c r="Y37" s="67" t="n">
        <f aca="false">N37*5.1890047538</f>
        <v>16003383.6847629</v>
      </c>
      <c r="Z37" s="67" t="n">
        <f aca="false">L37*5.5017049523</f>
        <v>4294725.44893027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low_v2_m!D26+temporary_pension_bonus_low!B26</f>
        <v>19038809.5280457</v>
      </c>
      <c r="G38" s="155" t="n">
        <f aca="false">low_v2_m!E26+temporary_pension_bonus_low!B26</f>
        <v>18270437.3158603</v>
      </c>
      <c r="H38" s="8" t="n">
        <f aca="false">F38-J38</f>
        <v>18709500.3833309</v>
      </c>
      <c r="I38" s="8" t="n">
        <f aca="false">G38-K38</f>
        <v>17951007.445487</v>
      </c>
      <c r="J38" s="155" t="n">
        <f aca="false">low_v2_m!J26</f>
        <v>329309.14471475</v>
      </c>
      <c r="K38" s="155" t="n">
        <f aca="false">low_v2_m!K26</f>
        <v>319429.870373307</v>
      </c>
      <c r="L38" s="8" t="n">
        <f aca="false">H38-I38</f>
        <v>758492.937843878</v>
      </c>
      <c r="M38" s="8" t="n">
        <f aca="false">J38-K38</f>
        <v>9879.27434144251</v>
      </c>
      <c r="N38" s="155" t="n">
        <f aca="false">SUM(low_v5_m!C26:J26)</f>
        <v>3566555.17436177</v>
      </c>
      <c r="O38" s="5"/>
      <c r="P38" s="5"/>
      <c r="Q38" s="8" t="n">
        <f aca="false">I38*5.5017049523</f>
        <v>98761146.5616102</v>
      </c>
      <c r="R38" s="8"/>
      <c r="S38" s="8"/>
      <c r="T38" s="5"/>
      <c r="U38" s="5"/>
      <c r="V38" s="8" t="n">
        <f aca="false">K38*5.5017049523</f>
        <v>1757408.89974537</v>
      </c>
      <c r="W38" s="8" t="n">
        <f aca="false">M38*5.5017049523</f>
        <v>54352.8525694446</v>
      </c>
      <c r="X38" s="8" t="n">
        <f aca="false">N38*5.1890047538+L38*5.5017049523</f>
        <v>22679876.1068735</v>
      </c>
      <c r="Y38" s="8" t="n">
        <f aca="false">N38*5.1890047538</f>
        <v>18506871.7544532</v>
      </c>
      <c r="Z38" s="8" t="n">
        <f aca="false">L38*5.5017049523</f>
        <v>4173004.35242024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low_v2_m!D27+temporary_pension_bonus_low!B27</f>
        <v>19106822.4125284</v>
      </c>
      <c r="G39" s="157" t="n">
        <f aca="false">low_v2_m!E27+temporary_pension_bonus_low!B27</f>
        <v>18334172.367693</v>
      </c>
      <c r="H39" s="67" t="n">
        <f aca="false">F39-J39</f>
        <v>18763350.2962641</v>
      </c>
      <c r="I39" s="67" t="n">
        <f aca="false">G39-K39</f>
        <v>18001004.4149166</v>
      </c>
      <c r="J39" s="157" t="n">
        <f aca="false">low_v2_m!J27</f>
        <v>343472.1162643</v>
      </c>
      <c r="K39" s="157" t="n">
        <f aca="false">low_v2_m!K27</f>
        <v>333167.952776371</v>
      </c>
      <c r="L39" s="67" t="n">
        <f aca="false">H39-I39</f>
        <v>762345.881347466</v>
      </c>
      <c r="M39" s="67" t="n">
        <f aca="false">J39-K39</f>
        <v>10304.163487929</v>
      </c>
      <c r="N39" s="157" t="n">
        <f aca="false">SUM(low_v5_m!C27:J27)</f>
        <v>2968652.26127309</v>
      </c>
      <c r="O39" s="7"/>
      <c r="P39" s="7"/>
      <c r="Q39" s="67" t="n">
        <f aca="false">I39*5.5017049523</f>
        <v>99036215.1359209</v>
      </c>
      <c r="R39" s="67"/>
      <c r="S39" s="67"/>
      <c r="T39" s="7"/>
      <c r="U39" s="7"/>
      <c r="V39" s="67" t="n">
        <f aca="false">K39*5.5017049523</f>
        <v>1832991.77573741</v>
      </c>
      <c r="W39" s="67" t="n">
        <f aca="false">M39*5.5017049523</f>
        <v>56690.467290848</v>
      </c>
      <c r="X39" s="67" t="n">
        <f aca="false">N39*5.1890047538+L39*5.5017049523</f>
        <v>19598552.8069</v>
      </c>
      <c r="Y39" s="67" t="n">
        <f aca="false">N39*5.1890047538</f>
        <v>15404350.6961252</v>
      </c>
      <c r="Z39" s="67" t="n">
        <f aca="false">L39*5.5017049523</f>
        <v>4194202.11077486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low_v2_m!D28+temporary_pension_bonus_low!B28</f>
        <v>19502666.0589046</v>
      </c>
      <c r="G40" s="157" t="n">
        <f aca="false">low_v2_m!E28+temporary_pension_bonus_low!B28</f>
        <v>18712034.4604901</v>
      </c>
      <c r="H40" s="67" t="n">
        <f aca="false">F40-J40</f>
        <v>19116041.1188299</v>
      </c>
      <c r="I40" s="67" t="n">
        <f aca="false">G40-K40</f>
        <v>18337008.2686176</v>
      </c>
      <c r="J40" s="157" t="n">
        <f aca="false">low_v2_m!J28</f>
        <v>386624.940074697</v>
      </c>
      <c r="K40" s="157" t="n">
        <f aca="false">low_v2_m!K28</f>
        <v>375026.191872456</v>
      </c>
      <c r="L40" s="67" t="n">
        <f aca="false">H40-I40</f>
        <v>779032.850212272</v>
      </c>
      <c r="M40" s="67" t="n">
        <f aca="false">J40-K40</f>
        <v>11598.748202241</v>
      </c>
      <c r="N40" s="157" t="n">
        <f aca="false">SUM(low_v5_m!C28:J28)</f>
        <v>2978721.71873816</v>
      </c>
      <c r="O40" s="7"/>
      <c r="P40" s="7"/>
      <c r="Q40" s="67" t="n">
        <f aca="false">I40*5.5017049523</f>
        <v>100884809.201819</v>
      </c>
      <c r="R40" s="67"/>
      <c r="S40" s="67"/>
      <c r="T40" s="7"/>
      <c r="U40" s="7"/>
      <c r="V40" s="67" t="n">
        <f aca="false">K40*5.5017049523</f>
        <v>2063283.4570669</v>
      </c>
      <c r="W40" s="67" t="n">
        <f aca="false">M40*5.5017049523</f>
        <v>63812.8904247499</v>
      </c>
      <c r="X40" s="67" t="n">
        <f aca="false">N40*5.1890047538+L40*5.5017049523</f>
        <v>19742610.0487969</v>
      </c>
      <c r="Y40" s="67" t="n">
        <f aca="false">N40*5.1890047538</f>
        <v>15456601.1587796</v>
      </c>
      <c r="Z40" s="67" t="n">
        <f aca="false">L40*5.5017049523</f>
        <v>4286008.89001724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low_v2_m!D29+temporary_pension_bonus_low!B29</f>
        <v>19755184.1782888</v>
      </c>
      <c r="G41" s="157" t="n">
        <f aca="false">low_v2_m!E29+temporary_pension_bonus_low!B29</f>
        <v>18953254.1581837</v>
      </c>
      <c r="H41" s="67" t="n">
        <f aca="false">F41-J41</f>
        <v>19350875.5944866</v>
      </c>
      <c r="I41" s="67" t="n">
        <f aca="false">G41-K41</f>
        <v>18561074.8318955</v>
      </c>
      <c r="J41" s="157" t="n">
        <f aca="false">low_v2_m!J29</f>
        <v>404308.583802276</v>
      </c>
      <c r="K41" s="157" t="n">
        <f aca="false">low_v2_m!K29</f>
        <v>392179.326288208</v>
      </c>
      <c r="L41" s="67" t="n">
        <f aca="false">H41-I41</f>
        <v>789800.762591031</v>
      </c>
      <c r="M41" s="67" t="n">
        <f aca="false">J41-K41</f>
        <v>12129.2575140683</v>
      </c>
      <c r="N41" s="157" t="n">
        <f aca="false">SUM(low_v5_m!C29:J29)</f>
        <v>3061825.30664081</v>
      </c>
      <c r="O41" s="7"/>
      <c r="P41" s="7"/>
      <c r="Q41" s="67" t="n">
        <f aca="false">I41*5.5017049523</f>
        <v>102117557.322651</v>
      </c>
      <c r="R41" s="67"/>
      <c r="S41" s="67"/>
      <c r="T41" s="7"/>
      <c r="U41" s="7"/>
      <c r="V41" s="67" t="n">
        <f aca="false">K41*5.5017049523</f>
        <v>2157654.94162951</v>
      </c>
      <c r="W41" s="67" t="n">
        <f aca="false">M41*5.5017049523</f>
        <v>66731.5961328714</v>
      </c>
      <c r="X41" s="67" t="n">
        <f aca="false">N41*5.1890047538+L41*5.5017049523</f>
        <v>20233076.8383417</v>
      </c>
      <c r="Y41" s="67" t="n">
        <f aca="false">N41*5.1890047538</f>
        <v>15887826.0714643</v>
      </c>
      <c r="Z41" s="67" t="n">
        <f aca="false">L41*5.5017049523</f>
        <v>4345250.76687739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low_v2_m!D30+temporary_pension_bonus_low!B30</f>
        <v>19968453.7018434</v>
      </c>
      <c r="G42" s="155" t="n">
        <f aca="false">low_v2_m!E30+temporary_pension_bonus_low!B30</f>
        <v>19156185.3676621</v>
      </c>
      <c r="H42" s="8" t="n">
        <f aca="false">F42-J42</f>
        <v>19555642.7066784</v>
      </c>
      <c r="I42" s="8" t="n">
        <f aca="false">G42-K42</f>
        <v>18755758.702352</v>
      </c>
      <c r="J42" s="155" t="n">
        <f aca="false">low_v2_m!J30</f>
        <v>412810.995164997</v>
      </c>
      <c r="K42" s="155" t="n">
        <f aca="false">low_v2_m!K30</f>
        <v>400426.665310047</v>
      </c>
      <c r="L42" s="8" t="n">
        <f aca="false">H42-I42</f>
        <v>799884.004326403</v>
      </c>
      <c r="M42" s="8" t="n">
        <f aca="false">J42-K42</f>
        <v>12384.3298549499</v>
      </c>
      <c r="N42" s="155" t="n">
        <f aca="false">SUM(low_v5_m!C30:J30)</f>
        <v>3741066.87411588</v>
      </c>
      <c r="O42" s="5"/>
      <c r="P42" s="5"/>
      <c r="Q42" s="8" t="n">
        <f aca="false">I42*5.5017049523</f>
        <v>103188650.536874</v>
      </c>
      <c r="R42" s="8"/>
      <c r="S42" s="8"/>
      <c r="T42" s="5"/>
      <c r="U42" s="5"/>
      <c r="V42" s="8" t="n">
        <f aca="false">K42*5.5017049523</f>
        <v>2203029.36756926</v>
      </c>
      <c r="W42" s="8" t="n">
        <f aca="false">M42*5.5017049523</f>
        <v>68134.9288938946</v>
      </c>
      <c r="X42" s="8" t="n">
        <f aca="false">N42*5.1890047538+L42*5.5017049523</f>
        <v>23813139.5819391</v>
      </c>
      <c r="Y42" s="8" t="n">
        <f aca="false">N42*5.1890047538</f>
        <v>19412413.794071</v>
      </c>
      <c r="Z42" s="8" t="n">
        <f aca="false">L42*5.5017049523</f>
        <v>4400725.78786813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low_v2_m!D31+temporary_pension_bonus_low!B31</f>
        <v>20095741.473914</v>
      </c>
      <c r="G43" s="157" t="n">
        <f aca="false">low_v2_m!E31+temporary_pension_bonus_low!B31</f>
        <v>19276905.1761987</v>
      </c>
      <c r="H43" s="67" t="n">
        <f aca="false">F43-J43</f>
        <v>19651094.9622417</v>
      </c>
      <c r="I43" s="67" t="n">
        <f aca="false">G43-K43</f>
        <v>18845598.0598766</v>
      </c>
      <c r="J43" s="157" t="n">
        <f aca="false">low_v2_m!J31</f>
        <v>444646.51167228</v>
      </c>
      <c r="K43" s="157" t="n">
        <f aca="false">low_v2_m!K31</f>
        <v>431307.116322112</v>
      </c>
      <c r="L43" s="67" t="n">
        <f aca="false">H43-I43</f>
        <v>805496.902365129</v>
      </c>
      <c r="M43" s="67" t="n">
        <f aca="false">J43-K43</f>
        <v>13339.3953501685</v>
      </c>
      <c r="N43" s="157" t="n">
        <f aca="false">SUM(low_v5_m!C31:J31)</f>
        <v>3089090.97789813</v>
      </c>
      <c r="O43" s="7"/>
      <c r="P43" s="7"/>
      <c r="Q43" s="67" t="n">
        <f aca="false">I43*5.5017049523</f>
        <v>103682920.175078</v>
      </c>
      <c r="R43" s="67"/>
      <c r="S43" s="67"/>
      <c r="T43" s="7"/>
      <c r="U43" s="7"/>
      <c r="V43" s="67" t="n">
        <f aca="false">K43*5.5017049523</f>
        <v>2372924.49783159</v>
      </c>
      <c r="W43" s="67" t="n">
        <f aca="false">M43*5.5017049523</f>
        <v>73389.4174587097</v>
      </c>
      <c r="X43" s="67" t="n">
        <f aca="false">N43*5.1890047538+L43*5.5017049523</f>
        <v>20460914.0660386</v>
      </c>
      <c r="Y43" s="67" t="n">
        <f aca="false">N43*5.1890047538</f>
        <v>16029307.7692341</v>
      </c>
      <c r="Z43" s="67" t="n">
        <f aca="false">L43*5.5017049523</f>
        <v>4431606.29680454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low_v2_m!D32+temporary_pension_bonus_low!B32</f>
        <v>20163594.4655212</v>
      </c>
      <c r="G44" s="157" t="n">
        <f aca="false">low_v2_m!E32+temporary_pension_bonus_low!B32</f>
        <v>19341263.9379204</v>
      </c>
      <c r="H44" s="67" t="n">
        <f aca="false">F44-J44</f>
        <v>19699295.569832</v>
      </c>
      <c r="I44" s="67" t="n">
        <f aca="false">G44-K44</f>
        <v>18890894.0091019</v>
      </c>
      <c r="J44" s="157" t="n">
        <f aca="false">low_v2_m!J32</f>
        <v>464298.895689186</v>
      </c>
      <c r="K44" s="157" t="n">
        <f aca="false">low_v2_m!K32</f>
        <v>450369.92881851</v>
      </c>
      <c r="L44" s="67" t="n">
        <f aca="false">H44-I44</f>
        <v>808401.560730141</v>
      </c>
      <c r="M44" s="67" t="n">
        <f aca="false">J44-K44</f>
        <v>13928.9668706756</v>
      </c>
      <c r="N44" s="157" t="n">
        <f aca="false">SUM(low_v5_m!C32:J32)</f>
        <v>3019377.17141871</v>
      </c>
      <c r="O44" s="7"/>
      <c r="P44" s="7"/>
      <c r="Q44" s="67" t="n">
        <f aca="false">I44*5.5017049523</f>
        <v>103932125.12325</v>
      </c>
      <c r="R44" s="67"/>
      <c r="S44" s="67"/>
      <c r="T44" s="7"/>
      <c r="U44" s="7"/>
      <c r="V44" s="67" t="n">
        <f aca="false">K44*5.5017049523</f>
        <v>2477802.46774779</v>
      </c>
      <c r="W44" s="67" t="n">
        <f aca="false">M44*5.5017049523</f>
        <v>76633.0660128184</v>
      </c>
      <c r="X44" s="67" t="n">
        <f aca="false">N44*5.1890047538+L44*5.5017049523</f>
        <v>20115149.366123</v>
      </c>
      <c r="Y44" s="67" t="n">
        <f aca="false">N44*5.1890047538</f>
        <v>15667562.4960069</v>
      </c>
      <c r="Z44" s="67" t="n">
        <f aca="false">L44*5.5017049523</f>
        <v>4447586.87011606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low_v2_m!D33+temporary_pension_bonus_low!B33</f>
        <v>20242688.5876808</v>
      </c>
      <c r="G45" s="157" t="n">
        <f aca="false">low_v2_m!E33+temporary_pension_bonus_low!B33</f>
        <v>19416145.7666874</v>
      </c>
      <c r="H45" s="67" t="n">
        <f aca="false">F45-J45</f>
        <v>19760459.6441961</v>
      </c>
      <c r="I45" s="67" t="n">
        <f aca="false">G45-K45</f>
        <v>18948383.6915072</v>
      </c>
      <c r="J45" s="157" t="n">
        <f aca="false">low_v2_m!J33</f>
        <v>482228.943484785</v>
      </c>
      <c r="K45" s="157" t="n">
        <f aca="false">low_v2_m!K33</f>
        <v>467762.075180242</v>
      </c>
      <c r="L45" s="67" t="n">
        <f aca="false">H45-I45</f>
        <v>812075.952688862</v>
      </c>
      <c r="M45" s="67" t="n">
        <f aca="false">J45-K45</f>
        <v>14466.8683045436</v>
      </c>
      <c r="N45" s="157" t="n">
        <f aca="false">SUM(low_v5_m!C33:J33)</f>
        <v>3076501.93272563</v>
      </c>
      <c r="O45" s="7"/>
      <c r="P45" s="7"/>
      <c r="Q45" s="67" t="n">
        <f aca="false">I45*5.5017049523</f>
        <v>104248416.393646</v>
      </c>
      <c r="R45" s="67"/>
      <c r="S45" s="67"/>
      <c r="T45" s="7"/>
      <c r="U45" s="7"/>
      <c r="V45" s="67" t="n">
        <f aca="false">K45*5.5017049523</f>
        <v>2573488.92551726</v>
      </c>
      <c r="W45" s="67" t="n">
        <f aca="false">M45*5.5017049523</f>
        <v>79592.4409953795</v>
      </c>
      <c r="X45" s="67" t="n">
        <f aca="false">N45*5.1890047538+L45*5.5017049523</f>
        <v>20431785.4445402</v>
      </c>
      <c r="Y45" s="67" t="n">
        <f aca="false">N45*5.1890047538</f>
        <v>15963983.1539882</v>
      </c>
      <c r="Z45" s="67" t="n">
        <f aca="false">L45*5.5017049523</f>
        <v>4467802.29055205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low_v2_m!D34+temporary_pension_bonus_low!B34</f>
        <v>20361818.4652483</v>
      </c>
      <c r="G46" s="155" t="n">
        <f aca="false">low_v2_m!E34+temporary_pension_bonus_low!B34</f>
        <v>19528999.1501317</v>
      </c>
      <c r="H46" s="8" t="n">
        <f aca="false">F46-J46</f>
        <v>19869338.7765437</v>
      </c>
      <c r="I46" s="8" t="n">
        <f aca="false">G46-K46</f>
        <v>19051293.8520883</v>
      </c>
      <c r="J46" s="155" t="n">
        <f aca="false">low_v2_m!J34</f>
        <v>492479.688704568</v>
      </c>
      <c r="K46" s="155" t="n">
        <f aca="false">low_v2_m!K34</f>
        <v>477705.298043431</v>
      </c>
      <c r="L46" s="8" t="n">
        <f aca="false">H46-I46</f>
        <v>818044.924455464</v>
      </c>
      <c r="M46" s="8" t="n">
        <f aca="false">J46-K46</f>
        <v>14774.3906611371</v>
      </c>
      <c r="N46" s="155" t="n">
        <f aca="false">SUM(low_v5_m!C34:J34)</f>
        <v>3690382.16549956</v>
      </c>
      <c r="O46" s="5"/>
      <c r="P46" s="5"/>
      <c r="Q46" s="8" t="n">
        <f aca="false">I46*5.5017049523</f>
        <v>104814597.733757</v>
      </c>
      <c r="R46" s="8"/>
      <c r="S46" s="8"/>
      <c r="T46" s="5"/>
      <c r="U46" s="5"/>
      <c r="V46" s="8" t="n">
        <f aca="false">K46*5.5017049523</f>
        <v>2628193.60398549</v>
      </c>
      <c r="W46" s="8" t="n">
        <f aca="false">M46*5.5017049523</f>
        <v>81284.338267593</v>
      </c>
      <c r="X46" s="8" t="n">
        <f aca="false">N46*5.1890047538+L46*5.5017049523</f>
        <v>23650052.4121965</v>
      </c>
      <c r="Y46" s="8" t="n">
        <f aca="false">N46*5.1890047538</f>
        <v>19149410.600116</v>
      </c>
      <c r="Z46" s="8" t="n">
        <f aca="false">L46*5.5017049523</f>
        <v>4500641.81208051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low_v2_m!D35+temporary_pension_bonus_low!B35</f>
        <v>20479151.2349912</v>
      </c>
      <c r="G47" s="157" t="n">
        <f aca="false">low_v2_m!E35+temporary_pension_bonus_low!B35</f>
        <v>19640232.0157904</v>
      </c>
      <c r="H47" s="67" t="n">
        <f aca="false">F47-J47</f>
        <v>19958273.2931378</v>
      </c>
      <c r="I47" s="67" t="n">
        <f aca="false">G47-K47</f>
        <v>19134980.4121927</v>
      </c>
      <c r="J47" s="157" t="n">
        <f aca="false">low_v2_m!J35</f>
        <v>520877.941853362</v>
      </c>
      <c r="K47" s="157" t="n">
        <f aca="false">low_v2_m!K35</f>
        <v>505251.603597761</v>
      </c>
      <c r="L47" s="67" t="n">
        <f aca="false">H47-I47</f>
        <v>823292.880945157</v>
      </c>
      <c r="M47" s="67" t="n">
        <f aca="false">J47-K47</f>
        <v>15626.3382556009</v>
      </c>
      <c r="N47" s="157" t="n">
        <f aca="false">SUM(low_v5_m!C35:J35)</f>
        <v>3055556.06940099</v>
      </c>
      <c r="O47" s="7"/>
      <c r="P47" s="7"/>
      <c r="Q47" s="67" t="n">
        <f aca="false">I47*5.5017049523</f>
        <v>105275016.495924</v>
      </c>
      <c r="R47" s="67"/>
      <c r="S47" s="67"/>
      <c r="T47" s="7"/>
      <c r="U47" s="7"/>
      <c r="V47" s="67" t="n">
        <f aca="false">K47*5.5017049523</f>
        <v>2779745.24967132</v>
      </c>
      <c r="W47" s="67" t="n">
        <f aca="false">M47*5.5017049523</f>
        <v>85971.5025671547</v>
      </c>
      <c r="X47" s="67" t="n">
        <f aca="false">N47*5.1890047538+L47*5.5017049523</f>
        <v>20384809.4899135</v>
      </c>
      <c r="Y47" s="67" t="n">
        <f aca="false">N47*5.1890047538</f>
        <v>15855294.9696242</v>
      </c>
      <c r="Z47" s="67" t="n">
        <f aca="false">L47*5.5017049523</f>
        <v>4529514.52028931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low_v2_m!D36+temporary_pension_bonus_low!B36</f>
        <v>20574362.1271385</v>
      </c>
      <c r="G48" s="157" t="n">
        <f aca="false">low_v2_m!E36+temporary_pension_bonus_low!B36</f>
        <v>19729975.2323896</v>
      </c>
      <c r="H48" s="67" t="n">
        <f aca="false">F48-J48</f>
        <v>20041509.0996202</v>
      </c>
      <c r="I48" s="67" t="n">
        <f aca="false">G48-K48</f>
        <v>19213107.7956968</v>
      </c>
      <c r="J48" s="157" t="n">
        <f aca="false">low_v2_m!J36</f>
        <v>532853.027518291</v>
      </c>
      <c r="K48" s="157" t="n">
        <f aca="false">low_v2_m!K36</f>
        <v>516867.436692742</v>
      </c>
      <c r="L48" s="67" t="n">
        <f aca="false">H48-I48</f>
        <v>828401.303923354</v>
      </c>
      <c r="M48" s="67" t="n">
        <f aca="false">J48-K48</f>
        <v>15985.5908255487</v>
      </c>
      <c r="N48" s="157" t="n">
        <f aca="false">SUM(low_v5_m!C36:J36)</f>
        <v>3042966.63285044</v>
      </c>
      <c r="O48" s="7"/>
      <c r="P48" s="7"/>
      <c r="Q48" s="67" t="n">
        <f aca="false">I48*5.5017049523</f>
        <v>105704850.308659</v>
      </c>
      <c r="R48" s="67"/>
      <c r="S48" s="67"/>
      <c r="T48" s="7"/>
      <c r="U48" s="7"/>
      <c r="V48" s="67" t="n">
        <f aca="false">K48*5.5017049523</f>
        <v>2843652.13613506</v>
      </c>
      <c r="W48" s="67" t="n">
        <f aca="false">M48*5.5017049523</f>
        <v>87948.004210363</v>
      </c>
      <c r="X48" s="67" t="n">
        <f aca="false">N48*5.1890047538+L48*5.5017049523</f>
        <v>20347587.8798026</v>
      </c>
      <c r="Y48" s="67" t="n">
        <f aca="false">N48*5.1890047538</f>
        <v>15789968.3235157</v>
      </c>
      <c r="Z48" s="67" t="n">
        <f aca="false">L48*5.5017049523</f>
        <v>4557619.55628689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low_v2_m!D37+temporary_pension_bonus_low!B37</f>
        <v>20700551.9899129</v>
      </c>
      <c r="G49" s="157" t="n">
        <f aca="false">low_v2_m!E37+temporary_pension_bonus_low!B37</f>
        <v>19849700.8996051</v>
      </c>
      <c r="H49" s="67" t="n">
        <f aca="false">F49-J49</f>
        <v>20137681.9799805</v>
      </c>
      <c r="I49" s="67" t="n">
        <f aca="false">G49-K49</f>
        <v>19303716.9899707</v>
      </c>
      <c r="J49" s="157" t="n">
        <f aca="false">low_v2_m!J37</f>
        <v>562870.00993237</v>
      </c>
      <c r="K49" s="157" t="n">
        <f aca="false">low_v2_m!K37</f>
        <v>545983.909634399</v>
      </c>
      <c r="L49" s="67" t="n">
        <f aca="false">H49-I49</f>
        <v>833964.990009833</v>
      </c>
      <c r="M49" s="67" t="n">
        <f aca="false">J49-K49</f>
        <v>16886.1002979709</v>
      </c>
      <c r="N49" s="157" t="n">
        <f aca="false">SUM(low_v5_m!C37:J37)</f>
        <v>3010992.58816543</v>
      </c>
      <c r="O49" s="7"/>
      <c r="P49" s="7"/>
      <c r="Q49" s="67" t="n">
        <f aca="false">I49*5.5017049523</f>
        <v>106203355.36152</v>
      </c>
      <c r="R49" s="67"/>
      <c r="S49" s="67"/>
      <c r="T49" s="7"/>
      <c r="U49" s="7"/>
      <c r="V49" s="67" t="n">
        <f aca="false">K49*5.5017049523</f>
        <v>3003842.37951169</v>
      </c>
      <c r="W49" s="67" t="n">
        <f aca="false">M49*5.5017049523</f>
        <v>92902.3416343812</v>
      </c>
      <c r="X49" s="67" t="n">
        <f aca="false">N49*5.1890047538+L49*5.5017049523</f>
        <v>20212284.1692289</v>
      </c>
      <c r="Y49" s="67" t="n">
        <f aca="false">N49*5.1890047538</f>
        <v>15624054.853647</v>
      </c>
      <c r="Z49" s="67" t="n">
        <f aca="false">L49*5.5017049523</f>
        <v>4588229.31558192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low_v2_m!D38+temporary_pension_bonus_low!B38</f>
        <v>20873247.285457</v>
      </c>
      <c r="G50" s="155" t="n">
        <f aca="false">low_v2_m!E38+temporary_pension_bonus_low!B38</f>
        <v>20014276.026121</v>
      </c>
      <c r="H50" s="8" t="n">
        <f aca="false">F50-J50</f>
        <v>20297460.4200535</v>
      </c>
      <c r="I50" s="8" t="n">
        <f aca="false">G50-K50</f>
        <v>19455762.7666796</v>
      </c>
      <c r="J50" s="155" t="n">
        <f aca="false">low_v2_m!J38</f>
        <v>575786.865403515</v>
      </c>
      <c r="K50" s="155" t="n">
        <f aca="false">low_v2_m!K38</f>
        <v>558513.259441409</v>
      </c>
      <c r="L50" s="8" t="n">
        <f aca="false">H50-I50</f>
        <v>841697.65337389</v>
      </c>
      <c r="M50" s="8" t="n">
        <f aca="false">J50-K50</f>
        <v>17273.6059621054</v>
      </c>
      <c r="N50" s="155" t="n">
        <f aca="false">SUM(low_v5_m!C38:J38)</f>
        <v>3656246.60248537</v>
      </c>
      <c r="O50" s="5"/>
      <c r="P50" s="5"/>
      <c r="Q50" s="8" t="n">
        <f aca="false">I50*5.5017049523</f>
        <v>107039866.364215</v>
      </c>
      <c r="R50" s="8"/>
      <c r="S50" s="8"/>
      <c r="T50" s="5"/>
      <c r="U50" s="5"/>
      <c r="V50" s="8" t="n">
        <f aca="false">K50*5.5017049523</f>
        <v>3072775.16539402</v>
      </c>
      <c r="W50" s="8" t="n">
        <f aca="false">M50*5.5017049523</f>
        <v>95034.2834657943</v>
      </c>
      <c r="X50" s="8" t="n">
        <f aca="false">N50*5.1890047538+L50*5.5017049523</f>
        <v>23603053.1492681</v>
      </c>
      <c r="Y50" s="8" t="n">
        <f aca="false">N50*5.1890047538</f>
        <v>18972281.0013617</v>
      </c>
      <c r="Z50" s="8" t="n">
        <f aca="false">L50*5.5017049523</f>
        <v>4630772.14790642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low_v2_m!D39+temporary_pension_bonus_low!B39</f>
        <v>21082553.1073502</v>
      </c>
      <c r="G51" s="157" t="n">
        <f aca="false">low_v2_m!E39+temporary_pension_bonus_low!B39</f>
        <v>20213049.0953304</v>
      </c>
      <c r="H51" s="67" t="n">
        <f aca="false">F51-J51</f>
        <v>20495989.507837</v>
      </c>
      <c r="I51" s="67" t="n">
        <f aca="false">G51-K51</f>
        <v>19644082.4038027</v>
      </c>
      <c r="J51" s="157" t="n">
        <f aca="false">low_v2_m!J39</f>
        <v>586563.599513119</v>
      </c>
      <c r="K51" s="157" t="n">
        <f aca="false">low_v2_m!K39</f>
        <v>568966.691527725</v>
      </c>
      <c r="L51" s="67" t="n">
        <f aca="false">H51-I51</f>
        <v>851907.104034342</v>
      </c>
      <c r="M51" s="67" t="n">
        <f aca="false">J51-K51</f>
        <v>17596.9079853937</v>
      </c>
      <c r="N51" s="157" t="n">
        <f aca="false">SUM(low_v5_m!C39:J39)</f>
        <v>3026709.37068415</v>
      </c>
      <c r="O51" s="7"/>
      <c r="P51" s="7"/>
      <c r="Q51" s="67" t="n">
        <f aca="false">I51*5.5017049523</f>
        <v>108075945.444391</v>
      </c>
      <c r="R51" s="67"/>
      <c r="S51" s="67"/>
      <c r="T51" s="7"/>
      <c r="U51" s="7"/>
      <c r="V51" s="67" t="n">
        <f aca="false">K51*5.5017049523</f>
        <v>3130286.86447183</v>
      </c>
      <c r="W51" s="67" t="n">
        <f aca="false">M51*5.5017049523</f>
        <v>96812.9958084077</v>
      </c>
      <c r="X51" s="67" t="n">
        <f aca="false">N51*5.1890047538+L51*5.5017049523</f>
        <v>20392550.8460163</v>
      </c>
      <c r="Y51" s="67" t="n">
        <f aca="false">N51*5.1890047538</f>
        <v>15705609.3128511</v>
      </c>
      <c r="Z51" s="67" t="n">
        <f aca="false">L51*5.5017049523</f>
        <v>4686941.53316529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low_v2_m!D40+temporary_pension_bonus_low!B40</f>
        <v>21209488.8946246</v>
      </c>
      <c r="G52" s="157" t="n">
        <f aca="false">low_v2_m!E40+temporary_pension_bonus_low!B40</f>
        <v>20334005.3608314</v>
      </c>
      <c r="H52" s="67" t="n">
        <f aca="false">F52-J52</f>
        <v>20598023.5197345</v>
      </c>
      <c r="I52" s="67" t="n">
        <f aca="false">G52-K52</f>
        <v>19740883.947188</v>
      </c>
      <c r="J52" s="157" t="n">
        <f aca="false">low_v2_m!J40</f>
        <v>611465.37489015</v>
      </c>
      <c r="K52" s="157" t="n">
        <f aca="false">low_v2_m!K40</f>
        <v>593121.413643446</v>
      </c>
      <c r="L52" s="67" t="n">
        <f aca="false">H52-I52</f>
        <v>857139.572546505</v>
      </c>
      <c r="M52" s="67" t="n">
        <f aca="false">J52-K52</f>
        <v>18343.9612467046</v>
      </c>
      <c r="N52" s="157" t="n">
        <f aca="false">SUM(low_v5_m!C40:J40)</f>
        <v>3022101.52883846</v>
      </c>
      <c r="O52" s="7"/>
      <c r="P52" s="7"/>
      <c r="Q52" s="67" t="n">
        <f aca="false">I52*5.5017049523</f>
        <v>108608518.975024</v>
      </c>
      <c r="R52" s="67"/>
      <c r="S52" s="67"/>
      <c r="T52" s="7"/>
      <c r="U52" s="7"/>
      <c r="V52" s="67" t="n">
        <f aca="false">K52*5.5017049523</f>
        <v>3263179.01875732</v>
      </c>
      <c r="W52" s="67" t="n">
        <f aca="false">M52*5.5017049523</f>
        <v>100923.062435794</v>
      </c>
      <c r="X52" s="67" t="n">
        <f aca="false">N52*5.1890047538+L52*5.5017049523</f>
        <v>20397428.2307004</v>
      </c>
      <c r="Y52" s="67" t="n">
        <f aca="false">N52*5.1890047538</f>
        <v>15681699.199609</v>
      </c>
      <c r="Z52" s="67" t="n">
        <f aca="false">L52*5.5017049523</f>
        <v>4715729.03109141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low_v2_m!D41+temporary_pension_bonus_low!B41</f>
        <v>21399219.3973418</v>
      </c>
      <c r="G53" s="157" t="n">
        <f aca="false">low_v2_m!E41+temporary_pension_bonus_low!B41</f>
        <v>20514997.5503338</v>
      </c>
      <c r="H53" s="67" t="n">
        <f aca="false">F53-J53</f>
        <v>20714475.7378241</v>
      </c>
      <c r="I53" s="67" t="n">
        <f aca="false">G53-K53</f>
        <v>19850796.2006017</v>
      </c>
      <c r="J53" s="157" t="n">
        <f aca="false">low_v2_m!J41</f>
        <v>684743.659517666</v>
      </c>
      <c r="K53" s="157" t="n">
        <f aca="false">low_v2_m!K41</f>
        <v>664201.349732136</v>
      </c>
      <c r="L53" s="67" t="n">
        <f aca="false">H53-I53</f>
        <v>863679.537222434</v>
      </c>
      <c r="M53" s="67" t="n">
        <f aca="false">J53-K53</f>
        <v>20542.3097855301</v>
      </c>
      <c r="N53" s="157" t="n">
        <f aca="false">SUM(low_v5_m!C41:J41)</f>
        <v>3018508.07656486</v>
      </c>
      <c r="O53" s="7"/>
      <c r="P53" s="7"/>
      <c r="Q53" s="67" t="n">
        <f aca="false">I53*5.5017049523</f>
        <v>109213223.763948</v>
      </c>
      <c r="R53" s="67"/>
      <c r="S53" s="67"/>
      <c r="T53" s="7"/>
      <c r="U53" s="7"/>
      <c r="V53" s="67" t="n">
        <f aca="false">K53*5.5017049523</f>
        <v>3654239.85514563</v>
      </c>
      <c r="W53" s="67" t="n">
        <f aca="false">M53*5.5017049523</f>
        <v>113017.727478732</v>
      </c>
      <c r="X53" s="67" t="n">
        <f aca="false">N53*5.1890047538+L53*5.5017049523</f>
        <v>20414762.7458156</v>
      </c>
      <c r="Y53" s="67" t="n">
        <f aca="false">N53*5.1890047538</f>
        <v>15663052.7586787</v>
      </c>
      <c r="Z53" s="67" t="n">
        <f aca="false">L53*5.5017049523</f>
        <v>4751709.98713684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low_v2_m!D42+temporary_pension_bonus_low!B42</f>
        <v>21593723.615273</v>
      </c>
      <c r="G54" s="155" t="n">
        <f aca="false">low_v2_m!E42+temporary_pension_bonus_low!B42</f>
        <v>20699213.5792899</v>
      </c>
      <c r="H54" s="8" t="n">
        <f aca="false">F54-J54</f>
        <v>20838337.0253382</v>
      </c>
      <c r="I54" s="8" t="n">
        <f aca="false">G54-K54</f>
        <v>19966488.5870532</v>
      </c>
      <c r="J54" s="155" t="n">
        <f aca="false">low_v2_m!J42</f>
        <v>755386.589934761</v>
      </c>
      <c r="K54" s="155" t="n">
        <f aca="false">low_v2_m!K42</f>
        <v>732724.992236719</v>
      </c>
      <c r="L54" s="8" t="n">
        <f aca="false">H54-I54</f>
        <v>871848.438285042</v>
      </c>
      <c r="M54" s="8" t="n">
        <f aca="false">J54-K54</f>
        <v>22661.5976980427</v>
      </c>
      <c r="N54" s="155" t="n">
        <f aca="false">SUM(low_v5_m!C42:J42)</f>
        <v>3671289.52386024</v>
      </c>
      <c r="O54" s="5"/>
      <c r="P54" s="5"/>
      <c r="Q54" s="8" t="n">
        <f aca="false">I54*5.5017049523</f>
        <v>109849729.139432</v>
      </c>
      <c r="R54" s="8"/>
      <c r="S54" s="8"/>
      <c r="T54" s="5"/>
      <c r="U54" s="5"/>
      <c r="V54" s="8" t="n">
        <f aca="false">K54*5.5017049523</f>
        <v>4031236.71846273</v>
      </c>
      <c r="W54" s="8" t="n">
        <f aca="false">M54*5.5017049523</f>
        <v>124677.424282352</v>
      </c>
      <c r="X54" s="8" t="n">
        <f aca="false">N54*5.1890047538+L54*5.5017049523</f>
        <v>23846991.6624547</v>
      </c>
      <c r="Y54" s="8" t="n">
        <f aca="false">N54*5.1890047538</f>
        <v>19050338.7918869</v>
      </c>
      <c r="Z54" s="8" t="n">
        <f aca="false">L54*5.5017049523</f>
        <v>4796652.87056783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low_v2_m!D43+temporary_pension_bonus_low!B43</f>
        <v>21821406.7808318</v>
      </c>
      <c r="G55" s="157" t="n">
        <f aca="false">low_v2_m!E43+temporary_pension_bonus_low!B43</f>
        <v>20916658.630881</v>
      </c>
      <c r="H55" s="67" t="n">
        <f aca="false">F55-J55</f>
        <v>20969782.011821</v>
      </c>
      <c r="I55" s="67" t="n">
        <f aca="false">G55-K55</f>
        <v>20090582.6049405</v>
      </c>
      <c r="J55" s="157" t="n">
        <f aca="false">low_v2_m!J43</f>
        <v>851624.769010829</v>
      </c>
      <c r="K55" s="157" t="n">
        <f aca="false">low_v2_m!K43</f>
        <v>826076.025940504</v>
      </c>
      <c r="L55" s="67" t="n">
        <f aca="false">H55-I55</f>
        <v>879199.406880498</v>
      </c>
      <c r="M55" s="67" t="n">
        <f aca="false">J55-K55</f>
        <v>25548.7430703248</v>
      </c>
      <c r="N55" s="157" t="n">
        <f aca="false">SUM(low_v5_m!C43:J43)</f>
        <v>3070472.95990135</v>
      </c>
      <c r="O55" s="7"/>
      <c r="P55" s="7"/>
      <c r="Q55" s="67" t="n">
        <f aca="false">I55*5.5017049523</f>
        <v>110532457.812193</v>
      </c>
      <c r="R55" s="67"/>
      <c r="S55" s="67"/>
      <c r="T55" s="7"/>
      <c r="U55" s="7"/>
      <c r="V55" s="67" t="n">
        <f aca="false">K55*5.5017049523</f>
        <v>4544826.56289318</v>
      </c>
      <c r="W55" s="67" t="n">
        <f aca="false">M55*5.5017049523</f>
        <v>140561.646275046</v>
      </c>
      <c r="X55" s="67" t="n">
        <f aca="false">N55*5.1890047538+L55*5.5017049523</f>
        <v>20769794.5162361</v>
      </c>
      <c r="Y55" s="67" t="n">
        <f aca="false">N55*5.1890047538</f>
        <v>15932698.7853424</v>
      </c>
      <c r="Z55" s="67" t="n">
        <f aca="false">L55*5.5017049523</f>
        <v>4837095.73089366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low_v2_m!D44+temporary_pension_bonus_low!B44</f>
        <v>22044655.1789647</v>
      </c>
      <c r="G56" s="157" t="n">
        <f aca="false">low_v2_m!E44+temporary_pension_bonus_low!B44</f>
        <v>21129359.1283617</v>
      </c>
      <c r="H56" s="67" t="n">
        <f aca="false">F56-J56</f>
        <v>21133188.0825305</v>
      </c>
      <c r="I56" s="67" t="n">
        <f aca="false">G56-K56</f>
        <v>20245236.0448206</v>
      </c>
      <c r="J56" s="157" t="n">
        <f aca="false">low_v2_m!J44</f>
        <v>911467.096434199</v>
      </c>
      <c r="K56" s="157" t="n">
        <f aca="false">low_v2_m!K44</f>
        <v>884123.083541173</v>
      </c>
      <c r="L56" s="67" t="n">
        <f aca="false">H56-I56</f>
        <v>887952.037709899</v>
      </c>
      <c r="M56" s="67" t="n">
        <f aca="false">J56-K56</f>
        <v>27344.0128930261</v>
      </c>
      <c r="N56" s="157" t="n">
        <f aca="false">SUM(low_v5_m!C44:J44)</f>
        <v>3088065.37237008</v>
      </c>
      <c r="O56" s="7"/>
      <c r="P56" s="7"/>
      <c r="Q56" s="67" t="n">
        <f aca="false">I56*5.5017049523</f>
        <v>111383315.408272</v>
      </c>
      <c r="R56" s="67"/>
      <c r="S56" s="67"/>
      <c r="T56" s="7"/>
      <c r="U56" s="7"/>
      <c r="V56" s="67" t="n">
        <f aca="false">K56*5.5017049523</f>
        <v>4864184.34716122</v>
      </c>
      <c r="W56" s="67" t="n">
        <f aca="false">M56*5.5017049523</f>
        <v>150438.691149317</v>
      </c>
      <c r="X56" s="67" t="n">
        <f aca="false">N56*5.1890047538+L56*5.5017049523</f>
        <v>20909236.0205469</v>
      </c>
      <c r="Y56" s="67" t="n">
        <f aca="false">N56*5.1890047538</f>
        <v>16023985.8972735</v>
      </c>
      <c r="Z56" s="67" t="n">
        <f aca="false">L56*5.5017049523</f>
        <v>4885250.12327343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low_v2_m!D45+temporary_pension_bonus_low!B45</f>
        <v>22306225.5259093</v>
      </c>
      <c r="G57" s="157" t="n">
        <f aca="false">low_v2_m!E45+temporary_pension_bonus_low!B45</f>
        <v>21378322.2285694</v>
      </c>
      <c r="H57" s="67" t="n">
        <f aca="false">F57-J57</f>
        <v>21308099.0017909</v>
      </c>
      <c r="I57" s="67" t="n">
        <f aca="false">G57-K57</f>
        <v>20410139.5001745</v>
      </c>
      <c r="J57" s="157" t="n">
        <f aca="false">low_v2_m!J45</f>
        <v>998126.524118459</v>
      </c>
      <c r="K57" s="157" t="n">
        <f aca="false">low_v2_m!K45</f>
        <v>968182.728394906</v>
      </c>
      <c r="L57" s="67" t="n">
        <f aca="false">H57-I57</f>
        <v>897959.501616404</v>
      </c>
      <c r="M57" s="67" t="n">
        <f aca="false">J57-K57</f>
        <v>29943.7957235536</v>
      </c>
      <c r="N57" s="157" t="n">
        <f aca="false">SUM(low_v5_m!C45:J45)</f>
        <v>3060031.77756087</v>
      </c>
      <c r="O57" s="7"/>
      <c r="P57" s="7"/>
      <c r="Q57" s="67" t="n">
        <f aca="false">I57*5.5017049523</f>
        <v>112290565.565244</v>
      </c>
      <c r="R57" s="67"/>
      <c r="S57" s="67"/>
      <c r="T57" s="7"/>
      <c r="U57" s="7"/>
      <c r="V57" s="67" t="n">
        <f aca="false">K57*5.5017049523</f>
        <v>5326655.71154158</v>
      </c>
      <c r="W57" s="67" t="n">
        <f aca="false">M57*5.5017049523</f>
        <v>164741.929222935</v>
      </c>
      <c r="X57" s="67" t="n">
        <f aca="false">N57*5.1890047538+L57*5.5017049523</f>
        <v>20818827.6775502</v>
      </c>
      <c r="Y57" s="67" t="n">
        <f aca="false">N57*5.1890047538</f>
        <v>15878519.4405424</v>
      </c>
      <c r="Z57" s="67" t="n">
        <f aca="false">L57*5.5017049523</f>
        <v>4940308.23700781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low_v2_m!D46+temporary_pension_bonus_low!B46</f>
        <v>22480568.5245466</v>
      </c>
      <c r="G58" s="155" t="n">
        <f aca="false">low_v2_m!E46+temporary_pension_bonus_low!B46</f>
        <v>21544102.9160387</v>
      </c>
      <c r="H58" s="8" t="n">
        <f aca="false">F58-J58</f>
        <v>21410086.6380046</v>
      </c>
      <c r="I58" s="8" t="n">
        <f aca="false">G58-K58</f>
        <v>20505735.486093</v>
      </c>
      <c r="J58" s="155" t="n">
        <f aca="false">low_v2_m!J46</f>
        <v>1070481.88654204</v>
      </c>
      <c r="K58" s="155" t="n">
        <f aca="false">low_v2_m!K46</f>
        <v>1038367.42994578</v>
      </c>
      <c r="L58" s="8" t="n">
        <f aca="false">H58-I58</f>
        <v>904351.151911605</v>
      </c>
      <c r="M58" s="8" t="n">
        <f aca="false">J58-K58</f>
        <v>32114.4565962615</v>
      </c>
      <c r="N58" s="155" t="n">
        <f aca="false">SUM(low_v5_m!C46:J46)</f>
        <v>3766411.27560509</v>
      </c>
      <c r="O58" s="5"/>
      <c r="P58" s="5"/>
      <c r="Q58" s="8" t="n">
        <f aca="false">I58*5.5017049523</f>
        <v>112816506.474391</v>
      </c>
      <c r="R58" s="8"/>
      <c r="S58" s="8"/>
      <c r="T58" s="5"/>
      <c r="U58" s="5"/>
      <c r="V58" s="8" t="n">
        <f aca="false">K58*5.5017049523</f>
        <v>5712791.23163973</v>
      </c>
      <c r="W58" s="8" t="n">
        <f aca="false">M58*5.5017049523</f>
        <v>176684.264896075</v>
      </c>
      <c r="X58" s="8" t="n">
        <f aca="false">N58*5.1890047538+L58*5.5017049523</f>
        <v>24519399.224971</v>
      </c>
      <c r="Y58" s="8" t="n">
        <f aca="false">N58*5.1890047538</f>
        <v>19543926.0138807</v>
      </c>
      <c r="Z58" s="8" t="n">
        <f aca="false">L58*5.5017049523</f>
        <v>4975473.21109029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low_v2_m!D47+temporary_pension_bonus_low!B47</f>
        <v>22793745.2739603</v>
      </c>
      <c r="G59" s="157" t="n">
        <f aca="false">low_v2_m!E47+temporary_pension_bonus_low!B47</f>
        <v>21843449.0812679</v>
      </c>
      <c r="H59" s="67" t="n">
        <f aca="false">F59-J59</f>
        <v>21612405.6196968</v>
      </c>
      <c r="I59" s="67" t="n">
        <f aca="false">G59-K59</f>
        <v>20697549.6166324</v>
      </c>
      <c r="J59" s="157" t="n">
        <f aca="false">low_v2_m!J47</f>
        <v>1181339.65426347</v>
      </c>
      <c r="K59" s="157" t="n">
        <f aca="false">low_v2_m!K47</f>
        <v>1145899.46463556</v>
      </c>
      <c r="L59" s="67" t="n">
        <f aca="false">H59-I59</f>
        <v>914856.003064465</v>
      </c>
      <c r="M59" s="67" t="n">
        <f aca="false">J59-K59</f>
        <v>35440.189627904</v>
      </c>
      <c r="N59" s="157" t="n">
        <f aca="false">SUM(low_v5_m!C47:J47)</f>
        <v>3156526.03173954</v>
      </c>
      <c r="O59" s="7"/>
      <c r="P59" s="7"/>
      <c r="Q59" s="67" t="n">
        <f aca="false">I59*5.5017049523</f>
        <v>113871811.226301</v>
      </c>
      <c r="R59" s="67"/>
      <c r="S59" s="67"/>
      <c r="T59" s="7"/>
      <c r="U59" s="7"/>
      <c r="V59" s="67" t="n">
        <f aca="false">K59*5.5017049523</f>
        <v>6304400.75942339</v>
      </c>
      <c r="W59" s="67" t="n">
        <f aca="false">M59*5.5017049523</f>
        <v>194981.46678629</v>
      </c>
      <c r="X59" s="67" t="n">
        <f aca="false">N59*5.1890047538+L59*5.5017049523</f>
        <v>21412496.3868911</v>
      </c>
      <c r="Y59" s="67" t="n">
        <f aca="false">N59*5.1890047538</f>
        <v>16379228.5841899</v>
      </c>
      <c r="Z59" s="67" t="n">
        <f aca="false">L59*5.5017049523</f>
        <v>5033267.80270115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low_v2_m!D48+temporary_pension_bonus_low!B48</f>
        <v>23078474.7191081</v>
      </c>
      <c r="G60" s="157" t="n">
        <f aca="false">low_v2_m!E48+temporary_pension_bonus_low!B48</f>
        <v>22115643.5632587</v>
      </c>
      <c r="H60" s="67" t="n">
        <f aca="false">F60-J60</f>
        <v>21828487.4683051</v>
      </c>
      <c r="I60" s="67" t="n">
        <f aca="false">G60-K60</f>
        <v>20903155.9299799</v>
      </c>
      <c r="J60" s="157" t="n">
        <f aca="false">low_v2_m!J48</f>
        <v>1249987.2508029</v>
      </c>
      <c r="K60" s="157" t="n">
        <f aca="false">low_v2_m!K48</f>
        <v>1212487.63327882</v>
      </c>
      <c r="L60" s="67" t="n">
        <f aca="false">H60-I60</f>
        <v>925331.538325254</v>
      </c>
      <c r="M60" s="67" t="n">
        <f aca="false">J60-K60</f>
        <v>37499.6175240874</v>
      </c>
      <c r="N60" s="157" t="n">
        <f aca="false">SUM(low_v5_m!C48:J48)</f>
        <v>3170466.78070403</v>
      </c>
      <c r="O60" s="7"/>
      <c r="P60" s="7"/>
      <c r="Q60" s="67" t="n">
        <f aca="false">I60*5.5017049523</f>
        <v>115002996.49867</v>
      </c>
      <c r="R60" s="67"/>
      <c r="S60" s="67"/>
      <c r="T60" s="7"/>
      <c r="U60" s="7"/>
      <c r="V60" s="67" t="n">
        <f aca="false">K60*5.5017049523</f>
        <v>6670749.21661256</v>
      </c>
      <c r="W60" s="67" t="n">
        <f aca="false">M60*5.5017049523</f>
        <v>206311.831441628</v>
      </c>
      <c r="X60" s="67" t="n">
        <f aca="false">N60*5.1890047538+L60*5.5017049523</f>
        <v>21542468.3037616</v>
      </c>
      <c r="Y60" s="67" t="n">
        <f aca="false">N60*5.1890047538</f>
        <v>16451567.1968382</v>
      </c>
      <c r="Z60" s="67" t="n">
        <f aca="false">L60*5.5017049523</f>
        <v>5090901.10692343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low_v2_m!D49+temporary_pension_bonus_low!B49</f>
        <v>23235640.0676587</v>
      </c>
      <c r="G61" s="157" t="n">
        <f aca="false">low_v2_m!E49+temporary_pension_bonus_low!B49</f>
        <v>22264852.6275621</v>
      </c>
      <c r="H61" s="67" t="n">
        <f aca="false">F61-J61</f>
        <v>21952393.0820451</v>
      </c>
      <c r="I61" s="67" t="n">
        <f aca="false">G61-K61</f>
        <v>21020103.0515169</v>
      </c>
      <c r="J61" s="157" t="n">
        <f aca="false">low_v2_m!J49</f>
        <v>1283246.98561359</v>
      </c>
      <c r="K61" s="157" t="n">
        <f aca="false">low_v2_m!K49</f>
        <v>1244749.57604518</v>
      </c>
      <c r="L61" s="67" t="n">
        <f aca="false">H61-I61</f>
        <v>932290.030528214</v>
      </c>
      <c r="M61" s="67" t="n">
        <f aca="false">J61-K61</f>
        <v>38497.4095684078</v>
      </c>
      <c r="N61" s="157" t="n">
        <f aca="false">SUM(low_v5_m!C49:J49)</f>
        <v>3105126.15716193</v>
      </c>
      <c r="O61" s="7"/>
      <c r="P61" s="7"/>
      <c r="Q61" s="67" t="n">
        <f aca="false">I61*5.5017049523</f>
        <v>115646405.056387</v>
      </c>
      <c r="R61" s="67"/>
      <c r="S61" s="67"/>
      <c r="T61" s="7"/>
      <c r="U61" s="7"/>
      <c r="V61" s="67" t="n">
        <f aca="false">K61*5.5017049523</f>
        <v>6848244.90690111</v>
      </c>
      <c r="W61" s="67" t="n">
        <f aca="false">M61*5.5017049523</f>
        <v>211801.388873231</v>
      </c>
      <c r="X61" s="67" t="n">
        <f aca="false">N61*5.1890047538+L61*5.5017049523</f>
        <v>21241699.0685989</v>
      </c>
      <c r="Y61" s="67" t="n">
        <f aca="false">N61*5.1890047538</f>
        <v>16112514.390662</v>
      </c>
      <c r="Z61" s="67" t="n">
        <f aca="false">L61*5.5017049523</f>
        <v>5129184.67793699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low_v2_m!D50+temporary_pension_bonus_low!B50</f>
        <v>23347833.0518026</v>
      </c>
      <c r="G62" s="155" t="n">
        <f aca="false">low_v2_m!E50+temporary_pension_bonus_low!B50</f>
        <v>22371496.8484751</v>
      </c>
      <c r="H62" s="8" t="n">
        <f aca="false">F62-J62</f>
        <v>21977805.6179513</v>
      </c>
      <c r="I62" s="8" t="n">
        <f aca="false">G62-K62</f>
        <v>21042570.2376394</v>
      </c>
      <c r="J62" s="155" t="n">
        <f aca="false">low_v2_m!J50</f>
        <v>1370027.43385127</v>
      </c>
      <c r="K62" s="155" t="n">
        <f aca="false">low_v2_m!K50</f>
        <v>1328926.61083574</v>
      </c>
      <c r="L62" s="8" t="n">
        <f aca="false">H62-I62</f>
        <v>935235.380311914</v>
      </c>
      <c r="M62" s="8" t="n">
        <f aca="false">J62-K62</f>
        <v>41100.8230155383</v>
      </c>
      <c r="N62" s="155" t="n">
        <f aca="false">SUM(low_v5_m!C50:J50)</f>
        <v>3752259.14934726</v>
      </c>
      <c r="O62" s="5"/>
      <c r="P62" s="5"/>
      <c r="Q62" s="8" t="n">
        <f aca="false">I62*5.5017049523</f>
        <v>115770012.885541</v>
      </c>
      <c r="R62" s="8"/>
      <c r="S62" s="8"/>
      <c r="T62" s="5"/>
      <c r="U62" s="5"/>
      <c r="V62" s="8" t="n">
        <f aca="false">K62*5.5017049523</f>
        <v>7311362.11607822</v>
      </c>
      <c r="W62" s="8" t="n">
        <f aca="false">M62*5.5017049523</f>
        <v>226124.601528193</v>
      </c>
      <c r="X62" s="8" t="n">
        <f aca="false">N62*5.1890047538+L62*5.5017049523</f>
        <v>24615879.6868807</v>
      </c>
      <c r="Y62" s="8" t="n">
        <f aca="false">N62*5.1890047538</f>
        <v>19470490.5634525</v>
      </c>
      <c r="Z62" s="8" t="n">
        <f aca="false">L62*5.5017049523</f>
        <v>5145389.12342823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low_v2_m!D51+temporary_pension_bonus_low!B51</f>
        <v>23489843.695288</v>
      </c>
      <c r="G63" s="157" t="n">
        <f aca="false">low_v2_m!E51+temporary_pension_bonus_low!B51</f>
        <v>22505981.5700467</v>
      </c>
      <c r="H63" s="67" t="n">
        <f aca="false">F63-J63</f>
        <v>22034496.9752676</v>
      </c>
      <c r="I63" s="67" t="n">
        <f aca="false">G63-K63</f>
        <v>21094295.2516269</v>
      </c>
      <c r="J63" s="157" t="n">
        <f aca="false">low_v2_m!J51</f>
        <v>1455346.7200204</v>
      </c>
      <c r="K63" s="157" t="n">
        <f aca="false">low_v2_m!K51</f>
        <v>1411686.31841978</v>
      </c>
      <c r="L63" s="67" t="n">
        <f aca="false">H63-I63</f>
        <v>940201.723640714</v>
      </c>
      <c r="M63" s="67" t="n">
        <f aca="false">J63-K63</f>
        <v>43660.4016006116</v>
      </c>
      <c r="N63" s="157" t="n">
        <f aca="false">SUM(low_v5_m!C51:J51)</f>
        <v>3077872.82797095</v>
      </c>
      <c r="O63" s="7"/>
      <c r="P63" s="7"/>
      <c r="Q63" s="67" t="n">
        <f aca="false">I63*5.5017049523</f>
        <v>116054588.651154</v>
      </c>
      <c r="R63" s="67"/>
      <c r="S63" s="67"/>
      <c r="T63" s="7"/>
      <c r="U63" s="7"/>
      <c r="V63" s="67" t="n">
        <f aca="false">K63*5.5017049523</f>
        <v>7766681.60914428</v>
      </c>
      <c r="W63" s="67" t="n">
        <f aca="false">M63*5.5017049523</f>
        <v>240206.647705492</v>
      </c>
      <c r="X63" s="67" t="n">
        <f aca="false">N63*5.1890047538+L63*5.5017049523</f>
        <v>21143809.2150482</v>
      </c>
      <c r="Y63" s="67" t="n">
        <f aca="false">N63*5.1890047538</f>
        <v>15971096.7359331</v>
      </c>
      <c r="Z63" s="67" t="n">
        <f aca="false">L63*5.5017049523</f>
        <v>5172712.47911511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low_v2_m!D52+temporary_pension_bonus_low!B52</f>
        <v>23556956.0919406</v>
      </c>
      <c r="G64" s="157" t="n">
        <f aca="false">low_v2_m!E52+temporary_pension_bonus_low!B52</f>
        <v>22570179.9070351</v>
      </c>
      <c r="H64" s="67" t="n">
        <f aca="false">F64-J64</f>
        <v>22020713.1383603</v>
      </c>
      <c r="I64" s="67" t="n">
        <f aca="false">G64-K64</f>
        <v>21080024.2420622</v>
      </c>
      <c r="J64" s="157" t="n">
        <f aca="false">low_v2_m!J52</f>
        <v>1536242.95358031</v>
      </c>
      <c r="K64" s="157" t="n">
        <f aca="false">low_v2_m!K52</f>
        <v>1490155.6649729</v>
      </c>
      <c r="L64" s="67" t="n">
        <f aca="false">H64-I64</f>
        <v>940688.896298092</v>
      </c>
      <c r="M64" s="67" t="n">
        <f aca="false">J64-K64</f>
        <v>46087.288607409</v>
      </c>
      <c r="N64" s="157" t="n">
        <f aca="false">SUM(low_v5_m!C52:J52)</f>
        <v>3083163.94586793</v>
      </c>
      <c r="O64" s="7"/>
      <c r="P64" s="7"/>
      <c r="Q64" s="67" t="n">
        <f aca="false">I64*5.5017049523</f>
        <v>115976073.767158</v>
      </c>
      <c r="R64" s="67"/>
      <c r="S64" s="67"/>
      <c r="T64" s="7"/>
      <c r="U64" s="7"/>
      <c r="V64" s="67" t="n">
        <f aca="false">K64*5.5017049523</f>
        <v>8198396.80167932</v>
      </c>
      <c r="W64" s="67" t="n">
        <f aca="false">M64*5.5017049523</f>
        <v>253558.663969461</v>
      </c>
      <c r="X64" s="67" t="n">
        <f aca="false">N64*5.1890047538+L64*5.5017049523</f>
        <v>21173945.1311903</v>
      </c>
      <c r="Y64" s="67" t="n">
        <f aca="false">N64*5.1890047538</f>
        <v>15998552.3718535</v>
      </c>
      <c r="Z64" s="67" t="n">
        <f aca="false">L64*5.5017049523</f>
        <v>5175392.75933683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low_v2_m!D53+temporary_pension_bonus_low!B53</f>
        <v>23772636.0908208</v>
      </c>
      <c r="G65" s="157" t="n">
        <f aca="false">low_v2_m!E53+temporary_pension_bonus_low!B53</f>
        <v>22775939.0687977</v>
      </c>
      <c r="H65" s="67" t="n">
        <f aca="false">F65-J65</f>
        <v>22136381.7366783</v>
      </c>
      <c r="I65" s="67" t="n">
        <f aca="false">G65-K65</f>
        <v>21188772.3452795</v>
      </c>
      <c r="J65" s="157" t="n">
        <f aca="false">low_v2_m!J53</f>
        <v>1636254.35414251</v>
      </c>
      <c r="K65" s="157" t="n">
        <f aca="false">low_v2_m!K53</f>
        <v>1587166.72351824</v>
      </c>
      <c r="L65" s="67" t="n">
        <f aca="false">H65-I65</f>
        <v>947609.391398832</v>
      </c>
      <c r="M65" s="67" t="n">
        <f aca="false">J65-K65</f>
        <v>49087.6306242754</v>
      </c>
      <c r="N65" s="157" t="n">
        <f aca="false">SUM(low_v5_m!C53:J53)</f>
        <v>3017498.26697148</v>
      </c>
      <c r="O65" s="7"/>
      <c r="P65" s="7"/>
      <c r="Q65" s="67" t="n">
        <f aca="false">I65*5.5017049523</f>
        <v>116574373.745182</v>
      </c>
      <c r="R65" s="67"/>
      <c r="S65" s="67"/>
      <c r="T65" s="7"/>
      <c r="U65" s="7"/>
      <c r="V65" s="67" t="n">
        <f aca="false">K65*5.5017049523</f>
        <v>8732123.02290606</v>
      </c>
      <c r="W65" s="67" t="n">
        <f aca="false">M65*5.5017049523</f>
        <v>270065.660502249</v>
      </c>
      <c r="X65" s="67" t="n">
        <f aca="false">N65*5.1890047538+L65*5.5017049523</f>
        <v>20871280.1334032</v>
      </c>
      <c r="Y65" s="67" t="n">
        <f aca="false">N65*5.1890047538</f>
        <v>15657812.8518982</v>
      </c>
      <c r="Z65" s="67" t="n">
        <f aca="false">L65*5.5017049523</f>
        <v>5213467.28150494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low_v2_m!D54+temporary_pension_bonus_low!B54</f>
        <v>24026696.4017716</v>
      </c>
      <c r="G66" s="155" t="n">
        <f aca="false">low_v2_m!E54+temporary_pension_bonus_low!B54</f>
        <v>23017628.2442464</v>
      </c>
      <c r="H66" s="8" t="n">
        <f aca="false">F66-J66</f>
        <v>22312323.4959038</v>
      </c>
      <c r="I66" s="8" t="n">
        <f aca="false">G66-K66</f>
        <v>21354686.5255546</v>
      </c>
      <c r="J66" s="155" t="n">
        <f aca="false">low_v2_m!J54</f>
        <v>1714372.90586784</v>
      </c>
      <c r="K66" s="155" t="n">
        <f aca="false">low_v2_m!K54</f>
        <v>1662941.7186918</v>
      </c>
      <c r="L66" s="8" t="n">
        <f aca="false">H66-I66</f>
        <v>957636.970349155</v>
      </c>
      <c r="M66" s="8" t="n">
        <f aca="false">J66-K66</f>
        <v>51431.1871760353</v>
      </c>
      <c r="N66" s="155" t="n">
        <f aca="false">SUM(low_v5_m!C54:J54)</f>
        <v>3674173.46598555</v>
      </c>
      <c r="O66" s="5"/>
      <c r="P66" s="5"/>
      <c r="Q66" s="8" t="n">
        <f aca="false">I66*5.5017049523</f>
        <v>117487184.612458</v>
      </c>
      <c r="R66" s="8"/>
      <c r="S66" s="8"/>
      <c r="T66" s="5"/>
      <c r="U66" s="5"/>
      <c r="V66" s="8" t="n">
        <f aca="false">K66*5.5017049523</f>
        <v>9149014.68911297</v>
      </c>
      <c r="W66" s="8" t="n">
        <f aca="false">M66*5.5017049523</f>
        <v>282959.217189061</v>
      </c>
      <c r="X66" s="8" t="n">
        <f aca="false">N66*5.1890047538+L66*5.5017049523</f>
        <v>24333939.6435604</v>
      </c>
      <c r="Y66" s="8" t="n">
        <f aca="false">N66*5.1890047538</f>
        <v>19065303.5812849</v>
      </c>
      <c r="Z66" s="8" t="n">
        <f aca="false">L66*5.5017049523</f>
        <v>5268636.06227552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low_v2_m!D55+temporary_pension_bonus_low!B55</f>
        <v>24174327.3703861</v>
      </c>
      <c r="G67" s="157" t="n">
        <f aca="false">low_v2_m!E55+temporary_pension_bonus_low!B55</f>
        <v>23158421.8889008</v>
      </c>
      <c r="H67" s="67" t="n">
        <f aca="false">F67-J67</f>
        <v>22380389.9047431</v>
      </c>
      <c r="I67" s="67" t="n">
        <f aca="false">G67-K67</f>
        <v>21418302.5472271</v>
      </c>
      <c r="J67" s="157" t="n">
        <f aca="false">low_v2_m!J55</f>
        <v>1793937.46564294</v>
      </c>
      <c r="K67" s="157" t="n">
        <f aca="false">low_v2_m!K55</f>
        <v>1740119.34167365</v>
      </c>
      <c r="L67" s="67" t="n">
        <f aca="false">H67-I67</f>
        <v>962087.357516021</v>
      </c>
      <c r="M67" s="67" t="n">
        <f aca="false">J67-K67</f>
        <v>53818.1239692878</v>
      </c>
      <c r="N67" s="157" t="n">
        <f aca="false">SUM(low_v5_m!C55:J55)</f>
        <v>3042241.67402788</v>
      </c>
      <c r="O67" s="7"/>
      <c r="P67" s="7"/>
      <c r="Q67" s="67" t="n">
        <f aca="false">I67*5.5017049523</f>
        <v>117837181.193939</v>
      </c>
      <c r="R67" s="67"/>
      <c r="S67" s="67"/>
      <c r="T67" s="7"/>
      <c r="U67" s="7"/>
      <c r="V67" s="67" t="n">
        <f aca="false">K67*5.5017049523</f>
        <v>9573623.19967896</v>
      </c>
      <c r="W67" s="67" t="n">
        <f aca="false">M67*5.5017049523</f>
        <v>296091.439165326</v>
      </c>
      <c r="X67" s="67" t="n">
        <f aca="false">N67*5.1890047538+L67*5.5017049523</f>
        <v>21079327.2881303</v>
      </c>
      <c r="Y67" s="67" t="n">
        <f aca="false">N67*5.1890047538</f>
        <v>15786206.5087391</v>
      </c>
      <c r="Z67" s="67" t="n">
        <f aca="false">L67*5.5017049523</f>
        <v>5293120.77939111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low_v2_m!D56+temporary_pension_bonus_low!B56</f>
        <v>24234511.038269</v>
      </c>
      <c r="G68" s="157" t="n">
        <f aca="false">low_v2_m!E56+temporary_pension_bonus_low!B56</f>
        <v>23214823.1403474</v>
      </c>
      <c r="H68" s="67" t="n">
        <f aca="false">F68-J68</f>
        <v>22375163.0396795</v>
      </c>
      <c r="I68" s="67" t="n">
        <f aca="false">G68-K68</f>
        <v>21411255.5817156</v>
      </c>
      <c r="J68" s="157" t="n">
        <f aca="false">low_v2_m!J56</f>
        <v>1859347.99858951</v>
      </c>
      <c r="K68" s="157" t="n">
        <f aca="false">low_v2_m!K56</f>
        <v>1803567.55863182</v>
      </c>
      <c r="L68" s="67" t="n">
        <f aca="false">H68-I68</f>
        <v>963907.457963943</v>
      </c>
      <c r="M68" s="67" t="n">
        <f aca="false">J68-K68</f>
        <v>55780.4399576853</v>
      </c>
      <c r="N68" s="157" t="n">
        <f aca="false">SUM(low_v5_m!C56:J56)</f>
        <v>3020046.61091322</v>
      </c>
      <c r="O68" s="7"/>
      <c r="P68" s="7"/>
      <c r="Q68" s="67" t="n">
        <f aca="false">I68*5.5017049523</f>
        <v>117798410.868886</v>
      </c>
      <c r="R68" s="67"/>
      <c r="S68" s="67"/>
      <c r="T68" s="7"/>
      <c r="U68" s="7"/>
      <c r="V68" s="67" t="n">
        <f aca="false">K68*5.5017049523</f>
        <v>9922696.56913232</v>
      </c>
      <c r="W68" s="67" t="n">
        <f aca="false">M68*5.5017049523</f>
        <v>306887.52275667</v>
      </c>
      <c r="X68" s="67" t="n">
        <f aca="false">N68*5.1890047538+L68*5.5017049523</f>
        <v>20974170.6557654</v>
      </c>
      <c r="Y68" s="67" t="n">
        <f aca="false">N68*5.1890047538</f>
        <v>15671036.2207263</v>
      </c>
      <c r="Z68" s="67" t="n">
        <f aca="false">L68*5.5017049523</f>
        <v>5303134.43503913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low_v2_m!D57+temporary_pension_bonus_low!B57</f>
        <v>24362330.9865417</v>
      </c>
      <c r="G69" s="157" t="n">
        <f aca="false">low_v2_m!E57+temporary_pension_bonus_low!B57</f>
        <v>23336585.7128276</v>
      </c>
      <c r="H69" s="67" t="n">
        <f aca="false">F69-J69</f>
        <v>22415866.3867322</v>
      </c>
      <c r="I69" s="67" t="n">
        <f aca="false">G69-K69</f>
        <v>21448515.0510124</v>
      </c>
      <c r="J69" s="157" t="n">
        <f aca="false">low_v2_m!J57</f>
        <v>1946464.59980948</v>
      </c>
      <c r="K69" s="157" t="n">
        <f aca="false">low_v2_m!K57</f>
        <v>1888070.66181519</v>
      </c>
      <c r="L69" s="67" t="n">
        <f aca="false">H69-I69</f>
        <v>967351.335719809</v>
      </c>
      <c r="M69" s="67" t="n">
        <f aca="false">J69-K69</f>
        <v>58393.9379942841</v>
      </c>
      <c r="N69" s="157" t="n">
        <f aca="false">SUM(low_v5_m!C57:J57)</f>
        <v>3031272.51142802</v>
      </c>
      <c r="O69" s="7"/>
      <c r="P69" s="7"/>
      <c r="Q69" s="67" t="n">
        <f aca="false">I69*5.5017049523</f>
        <v>118003401.475636</v>
      </c>
      <c r="R69" s="67"/>
      <c r="S69" s="67"/>
      <c r="T69" s="7"/>
      <c r="U69" s="7"/>
      <c r="V69" s="67" t="n">
        <f aca="false">K69*5.5017049523</f>
        <v>10387607.710401</v>
      </c>
      <c r="W69" s="67" t="n">
        <f aca="false">M69*5.5017049523</f>
        <v>321266.217847452</v>
      </c>
      <c r="X69" s="67" t="n">
        <f aca="false">N69*5.1890047538+L69*5.5017049523</f>
        <v>21051369.1062069</v>
      </c>
      <c r="Y69" s="67" t="n">
        <f aca="false">N69*5.1890047538</f>
        <v>15729287.4718633</v>
      </c>
      <c r="Z69" s="67" t="n">
        <f aca="false">L69*5.5017049523</f>
        <v>5322081.63434369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low_v2_m!D58+temporary_pension_bonus_low!B58</f>
        <v>24559331.4224025</v>
      </c>
      <c r="G70" s="155" t="n">
        <f aca="false">low_v2_m!E58+temporary_pension_bonus_low!B58</f>
        <v>23524530.1907613</v>
      </c>
      <c r="H70" s="8" t="n">
        <f aca="false">F70-J70</f>
        <v>22536997.6673534</v>
      </c>
      <c r="I70" s="8" t="n">
        <f aca="false">G70-K70</f>
        <v>21562866.4483637</v>
      </c>
      <c r="J70" s="155" t="n">
        <f aca="false">low_v2_m!J58</f>
        <v>2022333.7550491</v>
      </c>
      <c r="K70" s="155" t="n">
        <f aca="false">low_v2_m!K58</f>
        <v>1961663.74239762</v>
      </c>
      <c r="L70" s="8" t="n">
        <f aca="false">H70-I70</f>
        <v>974131.218989722</v>
      </c>
      <c r="M70" s="8" t="n">
        <f aca="false">J70-K70</f>
        <v>60670.0126514726</v>
      </c>
      <c r="N70" s="155" t="n">
        <f aca="false">SUM(low_v5_m!C58:J58)</f>
        <v>3624266.95151188</v>
      </c>
      <c r="O70" s="5"/>
      <c r="P70" s="5"/>
      <c r="Q70" s="8" t="n">
        <f aca="false">I70*5.5017049523</f>
        <v>118632529.124746</v>
      </c>
      <c r="R70" s="8"/>
      <c r="S70" s="8"/>
      <c r="T70" s="5"/>
      <c r="U70" s="5"/>
      <c r="V70" s="8" t="n">
        <f aca="false">K70*5.5017049523</f>
        <v>10792495.1262964</v>
      </c>
      <c r="W70" s="8" t="n">
        <f aca="false">M70*5.5017049523</f>
        <v>333788.50906071</v>
      </c>
      <c r="X70" s="8" t="n">
        <f aca="false">N70*5.1890047538+L70*5.5017049523</f>
        <v>24165720.9921412</v>
      </c>
      <c r="Y70" s="8" t="n">
        <f aca="false">N70*5.1890047538</f>
        <v>18806338.4404354</v>
      </c>
      <c r="Z70" s="8" t="n">
        <f aca="false">L70*5.5017049523</f>
        <v>5359382.55170579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low_v2_m!D59+temporary_pension_bonus_low!B59</f>
        <v>24722428.1231522</v>
      </c>
      <c r="G71" s="157" t="n">
        <f aca="false">low_v2_m!E59+temporary_pension_bonus_low!B59</f>
        <v>23680113.7531102</v>
      </c>
      <c r="H71" s="67" t="n">
        <f aca="false">F71-J71</f>
        <v>22673535.1969518</v>
      </c>
      <c r="I71" s="67" t="n">
        <f aca="false">G71-K71</f>
        <v>21692687.6146958</v>
      </c>
      <c r="J71" s="157" t="n">
        <f aca="false">low_v2_m!J59</f>
        <v>2048892.92620045</v>
      </c>
      <c r="K71" s="157" t="n">
        <f aca="false">low_v2_m!K59</f>
        <v>1987426.13841443</v>
      </c>
      <c r="L71" s="67" t="n">
        <f aca="false">H71-I71</f>
        <v>980847.582256004</v>
      </c>
      <c r="M71" s="67" t="n">
        <f aca="false">J71-K71</f>
        <v>61466.7877860137</v>
      </c>
      <c r="N71" s="157" t="n">
        <f aca="false">SUM(low_v5_m!C59:J59)</f>
        <v>3009370.90978385</v>
      </c>
      <c r="O71" s="7"/>
      <c r="P71" s="7"/>
      <c r="Q71" s="67" t="n">
        <f aca="false">I71*5.5017049523</f>
        <v>119346766.878469</v>
      </c>
      <c r="R71" s="67"/>
      <c r="S71" s="67"/>
      <c r="T71" s="7"/>
      <c r="U71" s="7"/>
      <c r="V71" s="67" t="n">
        <f aca="false">K71*5.5017049523</f>
        <v>10934232.2280452</v>
      </c>
      <c r="W71" s="67" t="n">
        <f aca="false">M71*5.5017049523</f>
        <v>338172.130764285</v>
      </c>
      <c r="X71" s="67" t="n">
        <f aca="false">N71*5.1890047538+L71*5.5017049523</f>
        <v>21011973.9575652</v>
      </c>
      <c r="Y71" s="67" t="n">
        <f aca="false">N71*5.1890047538</f>
        <v>15615639.9568158</v>
      </c>
      <c r="Z71" s="67" t="n">
        <f aca="false">L71*5.5017049523</f>
        <v>5396334.00074934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low_v2_m!D60+temporary_pension_bonus_low!B60</f>
        <v>24843455.5467626</v>
      </c>
      <c r="G72" s="157" t="n">
        <f aca="false">low_v2_m!E60+temporary_pension_bonus_low!B60</f>
        <v>23795911.2086142</v>
      </c>
      <c r="H72" s="67" t="n">
        <f aca="false">F72-J72</f>
        <v>22731626.2235039</v>
      </c>
      <c r="I72" s="67" t="n">
        <f aca="false">G72-K72</f>
        <v>21747436.7650533</v>
      </c>
      <c r="J72" s="157" t="n">
        <f aca="false">low_v2_m!J60</f>
        <v>2111829.3232587</v>
      </c>
      <c r="K72" s="157" t="n">
        <f aca="false">low_v2_m!K60</f>
        <v>2048474.44356094</v>
      </c>
      <c r="L72" s="67" t="n">
        <f aca="false">H72-I72</f>
        <v>984189.458450593</v>
      </c>
      <c r="M72" s="67" t="n">
        <f aca="false">J72-K72</f>
        <v>63354.879697761</v>
      </c>
      <c r="N72" s="157" t="n">
        <f aca="false">SUM(low_v5_m!C60:J60)</f>
        <v>2961572.96747723</v>
      </c>
      <c r="O72" s="7"/>
      <c r="P72" s="7"/>
      <c r="Q72" s="67" t="n">
        <f aca="false">I72*5.5017049523</f>
        <v>119647980.550125</v>
      </c>
      <c r="R72" s="67"/>
      <c r="S72" s="67"/>
      <c r="T72" s="7"/>
      <c r="U72" s="7"/>
      <c r="V72" s="67" t="n">
        <f aca="false">K72*5.5017049523</f>
        <v>11270101.9907992</v>
      </c>
      <c r="W72" s="67" t="n">
        <f aca="false">M72*5.5017049523</f>
        <v>348559.855385543</v>
      </c>
      <c r="X72" s="67" t="n">
        <f aca="false">N72*5.1890047538+L72*5.5017049523</f>
        <v>20782336.224524</v>
      </c>
      <c r="Y72" s="67" t="n">
        <f aca="false">N72*5.1890047538</f>
        <v>15367616.2069649</v>
      </c>
      <c r="Z72" s="67" t="n">
        <f aca="false">L72*5.5017049523</f>
        <v>5414720.01755908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low_v2_m!D61+temporary_pension_bonus_low!B61</f>
        <v>24901180.6623842</v>
      </c>
      <c r="G73" s="157" t="n">
        <f aca="false">low_v2_m!E61+temporary_pension_bonus_low!B61</f>
        <v>23851034.3505546</v>
      </c>
      <c r="H73" s="67" t="n">
        <f aca="false">F73-J73</f>
        <v>22720187.9543705</v>
      </c>
      <c r="I73" s="67" t="n">
        <f aca="false">G73-K73</f>
        <v>21735471.4237813</v>
      </c>
      <c r="J73" s="157" t="n">
        <f aca="false">low_v2_m!J61</f>
        <v>2180992.7080137</v>
      </c>
      <c r="K73" s="157" t="n">
        <f aca="false">low_v2_m!K61</f>
        <v>2115562.92677329</v>
      </c>
      <c r="L73" s="67" t="n">
        <f aca="false">H73-I73</f>
        <v>984716.530589174</v>
      </c>
      <c r="M73" s="67" t="n">
        <f aca="false">J73-K73</f>
        <v>65429.7812404111</v>
      </c>
      <c r="N73" s="157" t="n">
        <f aca="false">SUM(low_v5_m!C61:J61)</f>
        <v>2941240.65146648</v>
      </c>
      <c r="O73" s="7"/>
      <c r="P73" s="7"/>
      <c r="Q73" s="67" t="n">
        <f aca="false">I73*5.5017049523</f>
        <v>119582150.772793</v>
      </c>
      <c r="R73" s="67"/>
      <c r="S73" s="67"/>
      <c r="T73" s="7"/>
      <c r="U73" s="7"/>
      <c r="V73" s="67" t="n">
        <f aca="false">K73*5.5017049523</f>
        <v>11639203.0311309</v>
      </c>
      <c r="W73" s="67" t="n">
        <f aca="false">M73*5.5017049523</f>
        <v>359975.351478275</v>
      </c>
      <c r="X73" s="67" t="n">
        <f aca="false">N73*5.1890047538+L73*5.5017049523</f>
        <v>20679731.5354835</v>
      </c>
      <c r="Y73" s="67" t="n">
        <f aca="false">N73*5.1890047538</f>
        <v>15262111.7225294</v>
      </c>
      <c r="Z73" s="67" t="n">
        <f aca="false">L73*5.5017049523</f>
        <v>5417619.81295414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low_v2_m!D62+temporary_pension_bonus_low!B62</f>
        <v>25029093.3425575</v>
      </c>
      <c r="G74" s="155" t="n">
        <f aca="false">low_v2_m!E62+temporary_pension_bonus_low!B62</f>
        <v>23972663.6780704</v>
      </c>
      <c r="H74" s="8" t="n">
        <f aca="false">F74-J74</f>
        <v>22775555.9303822</v>
      </c>
      <c r="I74" s="8" t="n">
        <f aca="false">G74-K74</f>
        <v>21786732.3882605</v>
      </c>
      <c r="J74" s="155" t="n">
        <f aca="false">low_v2_m!J62</f>
        <v>2253537.4121752</v>
      </c>
      <c r="K74" s="155" t="n">
        <f aca="false">low_v2_m!K62</f>
        <v>2185931.28980995</v>
      </c>
      <c r="L74" s="8" t="n">
        <f aca="false">H74-I74</f>
        <v>988823.542121749</v>
      </c>
      <c r="M74" s="8" t="n">
        <f aca="false">J74-K74</f>
        <v>67606.1223652558</v>
      </c>
      <c r="N74" s="155" t="n">
        <f aca="false">SUM(low_v5_m!C62:J62)</f>
        <v>3578604.22694934</v>
      </c>
      <c r="O74" s="5"/>
      <c r="P74" s="5"/>
      <c r="Q74" s="8" t="n">
        <f aca="false">I74*5.5017049523</f>
        <v>119864173.474928</v>
      </c>
      <c r="R74" s="8"/>
      <c r="S74" s="8"/>
      <c r="T74" s="5"/>
      <c r="U74" s="5"/>
      <c r="V74" s="8" t="n">
        <f aca="false">K74*5.5017049523</f>
        <v>12026349.0025349</v>
      </c>
      <c r="W74" s="8" t="n">
        <f aca="false">M74*5.5017049523</f>
        <v>371948.938222728</v>
      </c>
      <c r="X74" s="8" t="n">
        <f aca="false">N74*5.1890047538+L74*5.5017049523</f>
        <v>24009609.7242509</v>
      </c>
      <c r="Y74" s="8" t="n">
        <f aca="false">N74*5.1890047538</f>
        <v>18569394.3456089</v>
      </c>
      <c r="Z74" s="8" t="n">
        <f aca="false">L74*5.5017049523</f>
        <v>5440215.37864206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low_v2_m!D63+temporary_pension_bonus_low!B63</f>
        <v>25178389.7680067</v>
      </c>
      <c r="G75" s="157" t="n">
        <f aca="false">low_v2_m!E63+temporary_pension_bonus_low!B63</f>
        <v>24114588.6646601</v>
      </c>
      <c r="H75" s="67" t="n">
        <f aca="false">F75-J75</f>
        <v>22860173.6617109</v>
      </c>
      <c r="I75" s="67" t="n">
        <f aca="false">G75-K75</f>
        <v>21865919.0415532</v>
      </c>
      <c r="J75" s="157" t="n">
        <f aca="false">low_v2_m!J63</f>
        <v>2318216.10629585</v>
      </c>
      <c r="K75" s="157" t="n">
        <f aca="false">low_v2_m!K63</f>
        <v>2248669.62310698</v>
      </c>
      <c r="L75" s="67" t="n">
        <f aca="false">H75-I75</f>
        <v>994254.620157734</v>
      </c>
      <c r="M75" s="67" t="n">
        <f aca="false">J75-K75</f>
        <v>69546.483188876</v>
      </c>
      <c r="N75" s="157" t="n">
        <f aca="false">SUM(low_v5_m!C63:J63)</f>
        <v>2973437.0050816</v>
      </c>
      <c r="O75" s="7"/>
      <c r="P75" s="7"/>
      <c r="Q75" s="67" t="n">
        <f aca="false">I75*5.5017049523</f>
        <v>120299835.077504</v>
      </c>
      <c r="R75" s="67"/>
      <c r="S75" s="67"/>
      <c r="T75" s="7"/>
      <c r="U75" s="7"/>
      <c r="V75" s="67" t="n">
        <f aca="false">K75*5.5017049523</f>
        <v>12371516.8015342</v>
      </c>
      <c r="W75" s="67" t="n">
        <f aca="false">M75*5.5017049523</f>
        <v>382624.230975287</v>
      </c>
      <c r="X75" s="67" t="n">
        <f aca="false">N75*5.1890047538+L75*5.5017049523</f>
        <v>20899274.3220622</v>
      </c>
      <c r="Y75" s="67" t="n">
        <f aca="false">N75*5.1890047538</f>
        <v>15429178.7544933</v>
      </c>
      <c r="Z75" s="67" t="n">
        <f aca="false">L75*5.5017049523</f>
        <v>5470095.56756896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low_v2_m!D64+temporary_pension_bonus_low!B64</f>
        <v>25338031.8859908</v>
      </c>
      <c r="G76" s="157" t="n">
        <f aca="false">low_v2_m!E64+temporary_pension_bonus_low!B64</f>
        <v>24265487.4127609</v>
      </c>
      <c r="H76" s="67" t="n">
        <f aca="false">F76-J76</f>
        <v>23021737.8999843</v>
      </c>
      <c r="I76" s="67" t="n">
        <f aca="false">G76-K76</f>
        <v>22018682.2463346</v>
      </c>
      <c r="J76" s="157" t="n">
        <f aca="false">low_v2_m!J64</f>
        <v>2316293.98600648</v>
      </c>
      <c r="K76" s="157" t="n">
        <f aca="false">low_v2_m!K64</f>
        <v>2246805.16642628</v>
      </c>
      <c r="L76" s="67" t="n">
        <f aca="false">H76-I76</f>
        <v>1003055.6536497</v>
      </c>
      <c r="M76" s="67" t="n">
        <f aca="false">J76-K76</f>
        <v>69488.8195801941</v>
      </c>
      <c r="N76" s="157" t="n">
        <f aca="false">SUM(low_v5_m!C64:J64)</f>
        <v>2934073.0679102</v>
      </c>
      <c r="O76" s="7"/>
      <c r="P76" s="7"/>
      <c r="Q76" s="67" t="n">
        <f aca="false">I76*5.5017049523</f>
        <v>121140293.157779</v>
      </c>
      <c r="R76" s="67"/>
      <c r="S76" s="67"/>
      <c r="T76" s="7"/>
      <c r="U76" s="7"/>
      <c r="V76" s="67" t="n">
        <f aca="false">K76*5.5017049523</f>
        <v>12361259.1109807</v>
      </c>
      <c r="W76" s="67" t="n">
        <f aca="false">M76*5.5017049523</f>
        <v>382306.982813835</v>
      </c>
      <c r="X76" s="67" t="n">
        <f aca="false">N76*5.1890047538+L76*5.5017049523</f>
        <v>20743435.3544996</v>
      </c>
      <c r="Y76" s="67" t="n">
        <f aca="false">N76*5.1890047538</f>
        <v>15224919.0973826</v>
      </c>
      <c r="Z76" s="67" t="n">
        <f aca="false">L76*5.5017049523</f>
        <v>5518516.25711708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low_v2_m!D65+temporary_pension_bonus_low!B65</f>
        <v>25419869.8379463</v>
      </c>
      <c r="G77" s="157" t="n">
        <f aca="false">low_v2_m!E65+temporary_pension_bonus_low!B65</f>
        <v>24342644.1658942</v>
      </c>
      <c r="H77" s="67" t="n">
        <f aca="false">F77-J77</f>
        <v>23068112.4308955</v>
      </c>
      <c r="I77" s="67" t="n">
        <f aca="false">G77-K77</f>
        <v>22061439.4810549</v>
      </c>
      <c r="J77" s="157" t="n">
        <f aca="false">low_v2_m!J65</f>
        <v>2351757.40705084</v>
      </c>
      <c r="K77" s="157" t="n">
        <f aca="false">low_v2_m!K65</f>
        <v>2281204.68483932</v>
      </c>
      <c r="L77" s="67" t="n">
        <f aca="false">H77-I77</f>
        <v>1006672.94984056</v>
      </c>
      <c r="M77" s="67" t="n">
        <f aca="false">J77-K77</f>
        <v>70552.7222115253</v>
      </c>
      <c r="N77" s="157" t="n">
        <f aca="false">SUM(low_v5_m!C65:J65)</f>
        <v>2907930.62087557</v>
      </c>
      <c r="O77" s="7"/>
      <c r="P77" s="7"/>
      <c r="Q77" s="67" t="n">
        <f aca="false">I77*5.5017049523</f>
        <v>121375530.847786</v>
      </c>
      <c r="R77" s="67"/>
      <c r="S77" s="67"/>
      <c r="T77" s="7"/>
      <c r="U77" s="7"/>
      <c r="V77" s="67" t="n">
        <f aca="false">K77*5.5017049523</f>
        <v>12550515.1117904</v>
      </c>
      <c r="W77" s="67" t="n">
        <f aca="false">M77*5.5017049523</f>
        <v>388160.261189395</v>
      </c>
      <c r="X77" s="67" t="n">
        <f aca="false">N77*5.1890047538+L77*5.5017049523</f>
        <v>20627683.3689282</v>
      </c>
      <c r="Y77" s="67" t="n">
        <f aca="false">N77*5.1890047538</f>
        <v>15089265.8154439</v>
      </c>
      <c r="Z77" s="67" t="n">
        <f aca="false">L77*5.5017049523</f>
        <v>5538417.55348428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low_v2_m!D66+temporary_pension_bonus_low!B66</f>
        <v>25593334.5803505</v>
      </c>
      <c r="G78" s="155" t="n">
        <f aca="false">low_v2_m!E66+temporary_pension_bonus_low!B66</f>
        <v>24507975.6035837</v>
      </c>
      <c r="H78" s="8" t="n">
        <f aca="false">F78-J78</f>
        <v>23168077.3126929</v>
      </c>
      <c r="I78" s="8" t="n">
        <f aca="false">G78-K78</f>
        <v>22155476.0539558</v>
      </c>
      <c r="J78" s="155" t="n">
        <f aca="false">low_v2_m!J66</f>
        <v>2425257.26765756</v>
      </c>
      <c r="K78" s="155" t="n">
        <f aca="false">low_v2_m!K66</f>
        <v>2352499.54962784</v>
      </c>
      <c r="L78" s="8" t="n">
        <f aca="false">H78-I78</f>
        <v>1012601.25873708</v>
      </c>
      <c r="M78" s="8" t="n">
        <f aca="false">J78-K78</f>
        <v>72757.7180297268</v>
      </c>
      <c r="N78" s="155" t="n">
        <f aca="false">SUM(low_v5_m!C66:J66)</f>
        <v>3518685.01354869</v>
      </c>
      <c r="O78" s="5"/>
      <c r="P78" s="5"/>
      <c r="Q78" s="8" t="n">
        <f aca="false">I78*5.5017049523</f>
        <v>121892892.326613</v>
      </c>
      <c r="R78" s="8"/>
      <c r="S78" s="8"/>
      <c r="T78" s="5"/>
      <c r="U78" s="5"/>
      <c r="V78" s="8" t="n">
        <f aca="false">K78*5.5017049523</f>
        <v>12942758.422471</v>
      </c>
      <c r="W78" s="8" t="n">
        <f aca="false">M78*5.5017049523</f>
        <v>400291.497602195</v>
      </c>
      <c r="X78" s="8" t="n">
        <f aca="false">N78*5.1890047538+L78*5.5017049523</f>
        <v>23829506.622328</v>
      </c>
      <c r="Y78" s="8" t="n">
        <f aca="false">N78*5.1890047538</f>
        <v>18258473.262429</v>
      </c>
      <c r="Z78" s="8" t="n">
        <f aca="false">L78*5.5017049523</f>
        <v>5571033.35989903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low_v2_m!D67+temporary_pension_bonus_low!B67</f>
        <v>25697084.5743202</v>
      </c>
      <c r="G79" s="157" t="n">
        <f aca="false">low_v2_m!E67+temporary_pension_bonus_low!B67</f>
        <v>24606602.2178109</v>
      </c>
      <c r="H79" s="67" t="n">
        <f aca="false">F79-J79</f>
        <v>23196690.5561422</v>
      </c>
      <c r="I79" s="67" t="n">
        <f aca="false">G79-K79</f>
        <v>22181220.0201783</v>
      </c>
      <c r="J79" s="157" t="n">
        <f aca="false">low_v2_m!J67</f>
        <v>2500394.01817801</v>
      </c>
      <c r="K79" s="157" t="n">
        <f aca="false">low_v2_m!K67</f>
        <v>2425382.19763267</v>
      </c>
      <c r="L79" s="67" t="n">
        <f aca="false">H79-I79</f>
        <v>1015470.53596393</v>
      </c>
      <c r="M79" s="67" t="n">
        <f aca="false">J79-K79</f>
        <v>75011.8205453404</v>
      </c>
      <c r="N79" s="157" t="n">
        <f aca="false">SUM(low_v5_m!C67:J67)</f>
        <v>2933607.45661626</v>
      </c>
      <c r="O79" s="7"/>
      <c r="P79" s="7"/>
      <c r="Q79" s="67" t="n">
        <f aca="false">I79*5.5017049523</f>
        <v>122034528.033071</v>
      </c>
      <c r="R79" s="67"/>
      <c r="S79" s="67"/>
      <c r="T79" s="7"/>
      <c r="U79" s="7"/>
      <c r="V79" s="67" t="n">
        <f aca="false">K79*5.5017049523</f>
        <v>13343737.2479359</v>
      </c>
      <c r="W79" s="67" t="n">
        <f aca="false">M79*5.5017049523</f>
        <v>412692.904575338</v>
      </c>
      <c r="X79" s="67" t="n">
        <f aca="false">N79*5.1890047538+L79*5.5017049523</f>
        <v>20809322.3147924</v>
      </c>
      <c r="Y79" s="67" t="n">
        <f aca="false">N79*5.1890047538</f>
        <v>15222503.0381649</v>
      </c>
      <c r="Z79" s="67" t="n">
        <f aca="false">L79*5.5017049523</f>
        <v>5586819.27662751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low_v2_m!D68+temporary_pension_bonus_low!B68</f>
        <v>25747647.1841522</v>
      </c>
      <c r="G80" s="157" t="n">
        <f aca="false">low_v2_m!E68+temporary_pension_bonus_low!B68</f>
        <v>24654666.8138188</v>
      </c>
      <c r="H80" s="67" t="n">
        <f aca="false">F80-J80</f>
        <v>23199601.9168209</v>
      </c>
      <c r="I80" s="67" t="n">
        <f aca="false">G80-K80</f>
        <v>22183062.9045075</v>
      </c>
      <c r="J80" s="157" t="n">
        <f aca="false">low_v2_m!J68</f>
        <v>2548045.2673313</v>
      </c>
      <c r="K80" s="157" t="n">
        <f aca="false">low_v2_m!K68</f>
        <v>2471603.90931136</v>
      </c>
      <c r="L80" s="67" t="n">
        <f aca="false">H80-I80</f>
        <v>1016539.01231346</v>
      </c>
      <c r="M80" s="67" t="n">
        <f aca="false">J80-K80</f>
        <v>76441.3580199396</v>
      </c>
      <c r="N80" s="157" t="n">
        <f aca="false">SUM(low_v5_m!C68:J68)</f>
        <v>2891025.98225788</v>
      </c>
      <c r="O80" s="7"/>
      <c r="P80" s="7"/>
      <c r="Q80" s="67" t="n">
        <f aca="false">I80*5.5017049523</f>
        <v>122044667.038911</v>
      </c>
      <c r="R80" s="67"/>
      <c r="S80" s="67"/>
      <c r="T80" s="7"/>
      <c r="U80" s="7"/>
      <c r="V80" s="67" t="n">
        <f aca="false">K80*5.5017049523</f>
        <v>13598035.4679823</v>
      </c>
      <c r="W80" s="67" t="n">
        <f aca="false">M80*5.5017049523</f>
        <v>420557.797978839</v>
      </c>
      <c r="X80" s="67" t="n">
        <f aca="false">N80*5.1890047538+L80*5.5017049523</f>
        <v>20594245.2835466</v>
      </c>
      <c r="Y80" s="67" t="n">
        <f aca="false">N80*5.1890047538</f>
        <v>15001547.5652955</v>
      </c>
      <c r="Z80" s="67" t="n">
        <f aca="false">L80*5.5017049523</f>
        <v>5592697.71825111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low_v2_m!D69+temporary_pension_bonus_low!B69</f>
        <v>25870690.2709886</v>
      </c>
      <c r="G81" s="157" t="n">
        <f aca="false">low_v2_m!E69+temporary_pension_bonus_low!B69</f>
        <v>24772012.2239754</v>
      </c>
      <c r="H81" s="67" t="n">
        <f aca="false">F81-J81</f>
        <v>23264418.3503104</v>
      </c>
      <c r="I81" s="67" t="n">
        <f aca="false">G81-K81</f>
        <v>22243928.4609175</v>
      </c>
      <c r="J81" s="157" t="n">
        <f aca="false">low_v2_m!J69</f>
        <v>2606271.9206782</v>
      </c>
      <c r="K81" s="157" t="n">
        <f aca="false">low_v2_m!K69</f>
        <v>2528083.76305785</v>
      </c>
      <c r="L81" s="67" t="n">
        <f aca="false">H81-I81</f>
        <v>1020489.88939293</v>
      </c>
      <c r="M81" s="67" t="n">
        <f aca="false">J81-K81</f>
        <v>78188.1576203462</v>
      </c>
      <c r="N81" s="157" t="n">
        <f aca="false">SUM(low_v5_m!C69:J69)</f>
        <v>2840789.81542182</v>
      </c>
      <c r="O81" s="7"/>
      <c r="P81" s="7"/>
      <c r="Q81" s="67" t="n">
        <f aca="false">I81*5.5017049523</f>
        <v>122379531.372037</v>
      </c>
      <c r="R81" s="67"/>
      <c r="S81" s="67"/>
      <c r="T81" s="7"/>
      <c r="U81" s="7"/>
      <c r="V81" s="67" t="n">
        <f aca="false">K81*5.5017049523</f>
        <v>13908770.9590446</v>
      </c>
      <c r="W81" s="67" t="n">
        <f aca="false">M81*5.5017049523</f>
        <v>430168.173991072</v>
      </c>
      <c r="X81" s="67" t="n">
        <f aca="false">N81*5.1890047538+L81*5.5017049523</f>
        <v>20355306.1350156</v>
      </c>
      <c r="Y81" s="67" t="n">
        <f aca="false">N81*5.1890047538</f>
        <v>14740871.8567704</v>
      </c>
      <c r="Z81" s="67" t="n">
        <f aca="false">L81*5.5017049523</f>
        <v>5614434.27824517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low_v2_m!D70+temporary_pension_bonus_low!B70</f>
        <v>26015207.9945888</v>
      </c>
      <c r="G82" s="155" t="n">
        <f aca="false">low_v2_m!E70+temporary_pension_bonus_low!B70</f>
        <v>24910159.6569409</v>
      </c>
      <c r="H82" s="8" t="n">
        <f aca="false">F82-J82</f>
        <v>23350585.7545661</v>
      </c>
      <c r="I82" s="8" t="n">
        <f aca="false">G82-K82</f>
        <v>22325476.084119</v>
      </c>
      <c r="J82" s="155" t="n">
        <f aca="false">low_v2_m!J70</f>
        <v>2664622.24002264</v>
      </c>
      <c r="K82" s="155" t="n">
        <f aca="false">low_v2_m!K70</f>
        <v>2584683.57282196</v>
      </c>
      <c r="L82" s="8" t="n">
        <f aca="false">H82-I82</f>
        <v>1025109.67044718</v>
      </c>
      <c r="M82" s="8" t="n">
        <f aca="false">J82-K82</f>
        <v>79938.6672006794</v>
      </c>
      <c r="N82" s="155" t="n">
        <f aca="false">SUM(low_v5_m!C70:J70)</f>
        <v>3397753.29302429</v>
      </c>
      <c r="O82" s="5"/>
      <c r="P82" s="5"/>
      <c r="Q82" s="8" t="n">
        <f aca="false">I82*5.5017049523</f>
        <v>122828182.334453</v>
      </c>
      <c r="R82" s="8"/>
      <c r="S82" s="8"/>
      <c r="T82" s="5"/>
      <c r="U82" s="5"/>
      <c r="V82" s="8" t="n">
        <f aca="false">K82*5.5017049523</f>
        <v>14220166.4127231</v>
      </c>
      <c r="W82" s="8" t="n">
        <f aca="false">M82*5.5017049523</f>
        <v>439798.96121824</v>
      </c>
      <c r="X82" s="8" t="n">
        <f aca="false">N82*5.1890047538+L82*5.5017049523</f>
        <v>23270808.9402925</v>
      </c>
      <c r="Y82" s="8" t="n">
        <f aca="false">N82*5.1890047538</f>
        <v>17630957.9897427</v>
      </c>
      <c r="Z82" s="8" t="n">
        <f aca="false">L82*5.5017049523</f>
        <v>5639850.95054986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low_v2_m!D71+temporary_pension_bonus_low!B71</f>
        <v>26160498.7960081</v>
      </c>
      <c r="G83" s="157" t="n">
        <f aca="false">low_v2_m!E71+temporary_pension_bonus_low!B71</f>
        <v>25048065.7466515</v>
      </c>
      <c r="H83" s="67" t="n">
        <f aca="false">F83-J83</f>
        <v>23421982.7807153</v>
      </c>
      <c r="I83" s="67" t="n">
        <f aca="false">G83-K83</f>
        <v>22391705.2118174</v>
      </c>
      <c r="J83" s="157" t="n">
        <f aca="false">low_v2_m!J71</f>
        <v>2738516.0152928</v>
      </c>
      <c r="K83" s="157" t="n">
        <f aca="false">low_v2_m!K71</f>
        <v>2656360.53483402</v>
      </c>
      <c r="L83" s="67" t="n">
        <f aca="false">H83-I83</f>
        <v>1030277.56889781</v>
      </c>
      <c r="M83" s="67" t="n">
        <f aca="false">J83-K83</f>
        <v>82155.4804587849</v>
      </c>
      <c r="N83" s="157" t="n">
        <f aca="false">SUM(low_v5_m!C71:J71)</f>
        <v>2753873.71851843</v>
      </c>
      <c r="O83" s="7"/>
      <c r="P83" s="7"/>
      <c r="Q83" s="67" t="n">
        <f aca="false">I83*5.5017049523</f>
        <v>123192555.454298</v>
      </c>
      <c r="R83" s="67"/>
      <c r="S83" s="67"/>
      <c r="T83" s="7"/>
      <c r="U83" s="7"/>
      <c r="V83" s="67" t="n">
        <f aca="false">K83*5.5017049523</f>
        <v>14614511.9095906</v>
      </c>
      <c r="W83" s="67" t="n">
        <f aca="false">M83*5.5017049523</f>
        <v>451995.213698682</v>
      </c>
      <c r="X83" s="67" t="n">
        <f aca="false">N83*5.1890047538+L83*5.5017049523</f>
        <v>19958147.0198057</v>
      </c>
      <c r="Y83" s="67" t="n">
        <f aca="false">N83*5.1890047538</f>
        <v>14289863.816757</v>
      </c>
      <c r="Z83" s="67" t="n">
        <f aca="false">L83*5.5017049523</f>
        <v>5668283.20304868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low_v2_m!D72+temporary_pension_bonus_low!B72</f>
        <v>26288102.9408038</v>
      </c>
      <c r="G84" s="157" t="n">
        <f aca="false">low_v2_m!E72+temporary_pension_bonus_low!B72</f>
        <v>25168942.2559616</v>
      </c>
      <c r="H84" s="67" t="n">
        <f aca="false">F84-J84</f>
        <v>23433896.8962178</v>
      </c>
      <c r="I84" s="67" t="n">
        <f aca="false">G84-K84</f>
        <v>22400362.3927132</v>
      </c>
      <c r="J84" s="157" t="n">
        <f aca="false">low_v2_m!J72</f>
        <v>2854206.04458592</v>
      </c>
      <c r="K84" s="157" t="n">
        <f aca="false">low_v2_m!K72</f>
        <v>2768579.86324835</v>
      </c>
      <c r="L84" s="67" t="n">
        <f aca="false">H84-I84</f>
        <v>1033534.50350462</v>
      </c>
      <c r="M84" s="67" t="n">
        <f aca="false">J84-K84</f>
        <v>85626.1813375773</v>
      </c>
      <c r="N84" s="157" t="n">
        <f aca="false">SUM(low_v5_m!C72:J72)</f>
        <v>2862918.11514194</v>
      </c>
      <c r="O84" s="7"/>
      <c r="P84" s="7"/>
      <c r="Q84" s="67" t="n">
        <f aca="false">I84*5.5017049523</f>
        <v>123240184.709305</v>
      </c>
      <c r="R84" s="67"/>
      <c r="S84" s="67"/>
      <c r="T84" s="7"/>
      <c r="U84" s="7"/>
      <c r="V84" s="67" t="n">
        <f aca="false">K84*5.5017049523</f>
        <v>15231909.5444715</v>
      </c>
      <c r="W84" s="67" t="n">
        <f aca="false">M84*5.5017049523</f>
        <v>471089.985911487</v>
      </c>
      <c r="X84" s="67" t="n">
        <f aca="false">N84*5.1890047538+L84*5.5017049523</f>
        <v>20541897.6055159</v>
      </c>
      <c r="Y84" s="67" t="n">
        <f aca="false">N84*5.1890047538</f>
        <v>14855695.7092117</v>
      </c>
      <c r="Z84" s="67" t="n">
        <f aca="false">L84*5.5017049523</f>
        <v>5686201.89630426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low_v2_m!D73+temporary_pension_bonus_low!B73</f>
        <v>26341210.8586286</v>
      </c>
      <c r="G85" s="157" t="n">
        <f aca="false">low_v2_m!E73+temporary_pension_bonus_low!B73</f>
        <v>25220126.4491205</v>
      </c>
      <c r="H85" s="67" t="n">
        <f aca="false">F85-J85</f>
        <v>23406440.3997255</v>
      </c>
      <c r="I85" s="67" t="n">
        <f aca="false">G85-K85</f>
        <v>22373399.1039845</v>
      </c>
      <c r="J85" s="157" t="n">
        <f aca="false">low_v2_m!J73</f>
        <v>2934770.45890314</v>
      </c>
      <c r="K85" s="157" t="n">
        <f aca="false">low_v2_m!K73</f>
        <v>2846727.34513604</v>
      </c>
      <c r="L85" s="67" t="n">
        <f aca="false">H85-I85</f>
        <v>1033041.295741</v>
      </c>
      <c r="M85" s="67" t="n">
        <f aca="false">J85-K85</f>
        <v>88043.113767094</v>
      </c>
      <c r="N85" s="157" t="n">
        <f aca="false">SUM(low_v5_m!C73:J73)</f>
        <v>2834832.37711052</v>
      </c>
      <c r="O85" s="7"/>
      <c r="P85" s="7"/>
      <c r="Q85" s="67" t="n">
        <f aca="false">I85*5.5017049523</f>
        <v>123091840.650176</v>
      </c>
      <c r="R85" s="67"/>
      <c r="S85" s="67"/>
      <c r="T85" s="7"/>
      <c r="U85" s="7"/>
      <c r="V85" s="67" t="n">
        <f aca="false">K85*5.5017049523</f>
        <v>15661853.9325828</v>
      </c>
      <c r="W85" s="67" t="n">
        <f aca="false">M85*5.5017049523</f>
        <v>484387.235028333</v>
      </c>
      <c r="X85" s="67" t="n">
        <f aca="false">N85*5.1890047538+L85*5.5017049523</f>
        <v>20393447.0937613</v>
      </c>
      <c r="Y85" s="67" t="n">
        <f aca="false">N85*5.1890047538</f>
        <v>14709958.6810527</v>
      </c>
      <c r="Z85" s="67" t="n">
        <f aca="false">L85*5.5017049523</f>
        <v>5683488.41270866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low_v2_m!D74+temporary_pension_bonus_low!B74</f>
        <v>26428793.4047012</v>
      </c>
      <c r="G86" s="155" t="n">
        <f aca="false">low_v2_m!E74+temporary_pension_bonus_low!B74</f>
        <v>25303998.7702439</v>
      </c>
      <c r="H86" s="8" t="n">
        <f aca="false">F86-J86</f>
        <v>23427200.5485238</v>
      </c>
      <c r="I86" s="8" t="n">
        <f aca="false">G86-K86</f>
        <v>22392453.6997519</v>
      </c>
      <c r="J86" s="155" t="n">
        <f aca="false">low_v2_m!J74</f>
        <v>3001592.85617741</v>
      </c>
      <c r="K86" s="155" t="n">
        <f aca="false">low_v2_m!K74</f>
        <v>2911545.07049209</v>
      </c>
      <c r="L86" s="8" t="n">
        <f aca="false">H86-I86</f>
        <v>1034746.84877192</v>
      </c>
      <c r="M86" s="8" t="n">
        <f aca="false">J86-K86</f>
        <v>90047.7856853227</v>
      </c>
      <c r="N86" s="155" t="n">
        <f aca="false">SUM(low_v5_m!C74:J74)</f>
        <v>3447610.49377508</v>
      </c>
      <c r="O86" s="5"/>
      <c r="P86" s="5"/>
      <c r="Q86" s="8" t="n">
        <f aca="false">I86*5.5017049523</f>
        <v>123196673.414073</v>
      </c>
      <c r="R86" s="8"/>
      <c r="S86" s="8"/>
      <c r="T86" s="5"/>
      <c r="U86" s="5"/>
      <c r="V86" s="8" t="n">
        <f aca="false">K86*5.5017049523</f>
        <v>16018461.933171</v>
      </c>
      <c r="W86" s="8" t="n">
        <f aca="false">M86*5.5017049523</f>
        <v>495416.348448589</v>
      </c>
      <c r="X86" s="8" t="n">
        <f aca="false">N86*5.1890047538+L86*5.5017049523</f>
        <v>23582539.1037149</v>
      </c>
      <c r="Y86" s="8" t="n">
        <f aca="false">N86*5.1890047538</f>
        <v>17889667.2414496</v>
      </c>
      <c r="Z86" s="8" t="n">
        <f aca="false">L86*5.5017049523</f>
        <v>5692871.86226528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low_v2_m!D75+temporary_pension_bonus_low!B75</f>
        <v>26514244.1342387</v>
      </c>
      <c r="G87" s="157" t="n">
        <f aca="false">low_v2_m!E75+temporary_pension_bonus_low!B75</f>
        <v>25385967.603689</v>
      </c>
      <c r="H87" s="67" t="n">
        <f aca="false">F87-J87</f>
        <v>23463643.0636721</v>
      </c>
      <c r="I87" s="67" t="n">
        <f aca="false">G87-K87</f>
        <v>22426884.5652395</v>
      </c>
      <c r="J87" s="157" t="n">
        <f aca="false">low_v2_m!J75</f>
        <v>3050601.07056654</v>
      </c>
      <c r="K87" s="157" t="n">
        <f aca="false">low_v2_m!K75</f>
        <v>2959083.03844954</v>
      </c>
      <c r="L87" s="67" t="n">
        <f aca="false">H87-I87</f>
        <v>1036758.49843268</v>
      </c>
      <c r="M87" s="67" t="n">
        <f aca="false">J87-K87</f>
        <v>91518.0321169957</v>
      </c>
      <c r="N87" s="157" t="n">
        <f aca="false">SUM(low_v5_m!C75:J75)</f>
        <v>2788215.86875891</v>
      </c>
      <c r="O87" s="7"/>
      <c r="P87" s="7"/>
      <c r="Q87" s="67" t="n">
        <f aca="false">I87*5.5017049523</f>
        <v>123386101.877238</v>
      </c>
      <c r="R87" s="67"/>
      <c r="S87" s="67"/>
      <c r="T87" s="7"/>
      <c r="U87" s="7"/>
      <c r="V87" s="67" t="n">
        <f aca="false">K87*5.5017049523</f>
        <v>16280001.8069048</v>
      </c>
      <c r="W87" s="67" t="n">
        <f aca="false">M87*5.5017049523</f>
        <v>503505.210522826</v>
      </c>
      <c r="X87" s="67" t="n">
        <f aca="false">N87*5.1890047538+L87*5.5017049523</f>
        <v>20172004.7627768</v>
      </c>
      <c r="Y87" s="67" t="n">
        <f aca="false">N87*5.1890047538</f>
        <v>14468065.3976106</v>
      </c>
      <c r="Z87" s="67" t="n">
        <f aca="false">L87*5.5017049523</f>
        <v>5703939.36516621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low_v2_m!D76+temporary_pension_bonus_low!B76</f>
        <v>26566154.0064839</v>
      </c>
      <c r="G88" s="157" t="n">
        <f aca="false">low_v2_m!E76+temporary_pension_bonus_low!B76</f>
        <v>25436365.5654657</v>
      </c>
      <c r="H88" s="67" t="n">
        <f aca="false">F88-J88</f>
        <v>23458095.8326675</v>
      </c>
      <c r="I88" s="67" t="n">
        <f aca="false">G88-K88</f>
        <v>22421549.1368638</v>
      </c>
      <c r="J88" s="157" t="n">
        <f aca="false">low_v2_m!J76</f>
        <v>3108058.17381643</v>
      </c>
      <c r="K88" s="157" t="n">
        <f aca="false">low_v2_m!K76</f>
        <v>3014816.42860194</v>
      </c>
      <c r="L88" s="67" t="n">
        <f aca="false">H88-I88</f>
        <v>1036546.69580372</v>
      </c>
      <c r="M88" s="67" t="n">
        <f aca="false">J88-K88</f>
        <v>93241.7452144921</v>
      </c>
      <c r="N88" s="157" t="n">
        <f aca="false">SUM(low_v5_m!C76:J76)</f>
        <v>2817879.98142048</v>
      </c>
      <c r="O88" s="7"/>
      <c r="P88" s="7"/>
      <c r="Q88" s="67" t="n">
        <f aca="false">I88*5.5017049523</f>
        <v>123356747.924521</v>
      </c>
      <c r="R88" s="67"/>
      <c r="S88" s="67"/>
      <c r="T88" s="7"/>
      <c r="U88" s="7"/>
      <c r="V88" s="67" t="n">
        <f aca="false">K88*5.5017049523</f>
        <v>16586630.4755147</v>
      </c>
      <c r="W88" s="67" t="n">
        <f aca="false">M88*5.5017049523</f>
        <v>512988.571407666</v>
      </c>
      <c r="X88" s="67" t="n">
        <f aca="false">N88*5.1890047538+L88*5.5017049523</f>
        <v>20324766.7088222</v>
      </c>
      <c r="Y88" s="67" t="n">
        <f aca="false">N88*5.1890047538</f>
        <v>14621992.6192287</v>
      </c>
      <c r="Z88" s="67" t="n">
        <f aca="false">L88*5.5017049523</f>
        <v>5702774.08959353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low_v2_m!D77+temporary_pension_bonus_low!B77</f>
        <v>26672414.9129487</v>
      </c>
      <c r="G89" s="157" t="n">
        <f aca="false">low_v2_m!E77+temporary_pension_bonus_low!B77</f>
        <v>25537028.1203414</v>
      </c>
      <c r="H89" s="67" t="n">
        <f aca="false">F89-J89</f>
        <v>23513838.1139518</v>
      </c>
      <c r="I89" s="67" t="n">
        <f aca="false">G89-K89</f>
        <v>22473208.6253144</v>
      </c>
      <c r="J89" s="157" t="n">
        <f aca="false">low_v2_m!J77</f>
        <v>3158576.7989969</v>
      </c>
      <c r="K89" s="157" t="n">
        <f aca="false">low_v2_m!K77</f>
        <v>3063819.495027</v>
      </c>
      <c r="L89" s="67" t="n">
        <f aca="false">H89-I89</f>
        <v>1040629.48863737</v>
      </c>
      <c r="M89" s="67" t="n">
        <f aca="false">J89-K89</f>
        <v>94757.3039699071</v>
      </c>
      <c r="N89" s="157" t="n">
        <f aca="false">SUM(low_v5_m!C77:J77)</f>
        <v>2794095.10468586</v>
      </c>
      <c r="O89" s="7"/>
      <c r="P89" s="7"/>
      <c r="Q89" s="67" t="n">
        <f aca="false">I89*5.5017049523</f>
        <v>123640963.187964</v>
      </c>
      <c r="R89" s="67"/>
      <c r="S89" s="67"/>
      <c r="T89" s="7"/>
      <c r="U89" s="7"/>
      <c r="V89" s="67" t="n">
        <f aca="false">K89*5.5017049523</f>
        <v>16856230.8887433</v>
      </c>
      <c r="W89" s="67" t="n">
        <f aca="false">M89*5.5017049523</f>
        <v>521326.728517834</v>
      </c>
      <c r="X89" s="67" t="n">
        <f aca="false">N89*5.1890047538+L89*5.5017049523</f>
        <v>20223809.1919298</v>
      </c>
      <c r="Y89" s="67" t="n">
        <f aca="false">N89*5.1890047538</f>
        <v>14498572.7807842</v>
      </c>
      <c r="Z89" s="67" t="n">
        <f aca="false">L89*5.5017049523</f>
        <v>5725236.41114561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low_v2_m!D78+temporary_pension_bonus_low!B78</f>
        <v>26778863.1066366</v>
      </c>
      <c r="G90" s="155" t="n">
        <f aca="false">low_v2_m!E78+temporary_pension_bonus_low!B78</f>
        <v>25638767.3798765</v>
      </c>
      <c r="H90" s="8" t="n">
        <f aca="false">F90-J90</f>
        <v>23577181.0702998</v>
      </c>
      <c r="I90" s="8" t="n">
        <f aca="false">G90-K90</f>
        <v>22533135.8046297</v>
      </c>
      <c r="J90" s="155" t="n">
        <f aca="false">low_v2_m!J78</f>
        <v>3201682.03633685</v>
      </c>
      <c r="K90" s="155" t="n">
        <f aca="false">low_v2_m!K78</f>
        <v>3105631.57524674</v>
      </c>
      <c r="L90" s="8" t="n">
        <f aca="false">H90-I90</f>
        <v>1044045.26567005</v>
      </c>
      <c r="M90" s="8" t="n">
        <f aca="false">J90-K90</f>
        <v>96050.4610901051</v>
      </c>
      <c r="N90" s="155" t="n">
        <f aca="false">SUM(low_v5_m!C78:J78)</f>
        <v>3420396.88250543</v>
      </c>
      <c r="O90" s="5"/>
      <c r="P90" s="5"/>
      <c r="Q90" s="8" t="n">
        <f aca="false">I90*5.5017049523</f>
        <v>123970664.84718</v>
      </c>
      <c r="R90" s="8"/>
      <c r="S90" s="8"/>
      <c r="T90" s="5"/>
      <c r="U90" s="5"/>
      <c r="V90" s="8" t="n">
        <f aca="false">K90*5.5017049523</f>
        <v>17086268.6175543</v>
      </c>
      <c r="W90" s="8" t="n">
        <f aca="false">M90*5.5017049523</f>
        <v>528441.29745013</v>
      </c>
      <c r="X90" s="8" t="n">
        <f aca="false">N90*5.1890047538+L90*5.5017049523</f>
        <v>23492484.6917657</v>
      </c>
      <c r="Y90" s="8" t="n">
        <f aca="false">N90*5.1890047538</f>
        <v>17748455.6832034</v>
      </c>
      <c r="Z90" s="8" t="n">
        <f aca="false">L90*5.5017049523</f>
        <v>5744029.0085623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low_v2_m!D79+temporary_pension_bonus_low!B79</f>
        <v>27000597.8948774</v>
      </c>
      <c r="G91" s="157" t="n">
        <f aca="false">low_v2_m!E79+temporary_pension_bonus_low!B79</f>
        <v>25849720.8521522</v>
      </c>
      <c r="H91" s="67" t="n">
        <f aca="false">F91-J91</f>
        <v>23747096.7328555</v>
      </c>
      <c r="I91" s="67" t="n">
        <f aca="false">G91-K91</f>
        <v>22693824.724991</v>
      </c>
      <c r="J91" s="157" t="n">
        <f aca="false">low_v2_m!J79</f>
        <v>3253501.16202188</v>
      </c>
      <c r="K91" s="157" t="n">
        <f aca="false">low_v2_m!K79</f>
        <v>3155896.12716122</v>
      </c>
      <c r="L91" s="67" t="n">
        <f aca="false">H91-I91</f>
        <v>1053272.00786448</v>
      </c>
      <c r="M91" s="67" t="n">
        <f aca="false">J91-K91</f>
        <v>97605.0348606561</v>
      </c>
      <c r="N91" s="157" t="n">
        <f aca="false">SUM(low_v5_m!C79:J79)</f>
        <v>2767865.64432756</v>
      </c>
      <c r="O91" s="7"/>
      <c r="P91" s="7"/>
      <c r="Q91" s="67" t="n">
        <f aca="false">I91*5.5017049523</f>
        <v>124854727.876111</v>
      </c>
      <c r="R91" s="67"/>
      <c r="S91" s="67"/>
      <c r="T91" s="7"/>
      <c r="U91" s="7"/>
      <c r="V91" s="67" t="n">
        <f aca="false">K91*5.5017049523</f>
        <v>17362809.3517473</v>
      </c>
      <c r="W91" s="67" t="n">
        <f aca="false">M91*5.5017049523</f>
        <v>536994.103662286</v>
      </c>
      <c r="X91" s="67" t="n">
        <f aca="false">N91*5.1890047538+L91*5.5017049523</f>
        <v>20157259.8080824</v>
      </c>
      <c r="Y91" s="67" t="n">
        <f aca="false">N91*5.1890047538</f>
        <v>14362467.9862954</v>
      </c>
      <c r="Z91" s="67" t="n">
        <f aca="false">L91*5.5017049523</f>
        <v>5794791.82178699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low_v2_m!D80+temporary_pension_bonus_low!B80</f>
        <v>27080453.8178701</v>
      </c>
      <c r="G92" s="157" t="n">
        <f aca="false">low_v2_m!E80+temporary_pension_bonus_low!B80</f>
        <v>25925271.0394223</v>
      </c>
      <c r="H92" s="67" t="n">
        <f aca="false">F92-J92</f>
        <v>23801139.0523678</v>
      </c>
      <c r="I92" s="67" t="n">
        <f aca="false">G92-K92</f>
        <v>22744335.7168852</v>
      </c>
      <c r="J92" s="157" t="n">
        <f aca="false">low_v2_m!J80</f>
        <v>3279314.76550225</v>
      </c>
      <c r="K92" s="157" t="n">
        <f aca="false">low_v2_m!K80</f>
        <v>3180935.32253719</v>
      </c>
      <c r="L92" s="67" t="n">
        <f aca="false">H92-I92</f>
        <v>1056803.33548264</v>
      </c>
      <c r="M92" s="67" t="n">
        <f aca="false">J92-K92</f>
        <v>98379.4429650675</v>
      </c>
      <c r="N92" s="157" t="n">
        <f aca="false">SUM(low_v5_m!C80:J80)</f>
        <v>2802884.09663159</v>
      </c>
      <c r="O92" s="7"/>
      <c r="P92" s="7"/>
      <c r="Q92" s="67" t="n">
        <f aca="false">I92*5.5017049523</f>
        <v>125132624.450361</v>
      </c>
      <c r="R92" s="67"/>
      <c r="S92" s="67"/>
      <c r="T92" s="7"/>
      <c r="U92" s="7"/>
      <c r="V92" s="67" t="n">
        <f aca="false">K92*5.5017049523</f>
        <v>17500567.6169488</v>
      </c>
      <c r="W92" s="67" t="n">
        <f aca="false">M92*5.5017049523</f>
        <v>541254.668565427</v>
      </c>
      <c r="X92" s="67" t="n">
        <f aca="false">N92*5.1890047538+L92*5.5017049523</f>
        <v>20358399.0462038</v>
      </c>
      <c r="Y92" s="67" t="n">
        <f aca="false">N92*5.1890047538</f>
        <v>14544178.9017718</v>
      </c>
      <c r="Z92" s="67" t="n">
        <f aca="false">L92*5.5017049523</f>
        <v>5814220.14443201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low_v2_m!D81+temporary_pension_bonus_low!B81</f>
        <v>27211035.3037058</v>
      </c>
      <c r="G93" s="157" t="n">
        <f aca="false">low_v2_m!E81+temporary_pension_bonus_low!B81</f>
        <v>26049858.1941131</v>
      </c>
      <c r="H93" s="67" t="n">
        <f aca="false">F93-J93</f>
        <v>23891224.7912387</v>
      </c>
      <c r="I93" s="67" t="n">
        <f aca="false">G93-K93</f>
        <v>22829641.99702</v>
      </c>
      <c r="J93" s="157" t="n">
        <f aca="false">low_v2_m!J81</f>
        <v>3319810.51246711</v>
      </c>
      <c r="K93" s="157" t="n">
        <f aca="false">low_v2_m!K81</f>
        <v>3220216.1970931</v>
      </c>
      <c r="L93" s="67" t="n">
        <f aca="false">H93-I93</f>
        <v>1061582.79421869</v>
      </c>
      <c r="M93" s="67" t="n">
        <f aca="false">J93-K93</f>
        <v>99594.3153740126</v>
      </c>
      <c r="N93" s="157" t="n">
        <f aca="false">SUM(low_v5_m!C81:J81)</f>
        <v>2724417.91701039</v>
      </c>
      <c r="O93" s="7"/>
      <c r="P93" s="7"/>
      <c r="Q93" s="67" t="n">
        <f aca="false">I93*5.5017049523</f>
        <v>125601954.434241</v>
      </c>
      <c r="R93" s="67"/>
      <c r="S93" s="67"/>
      <c r="T93" s="7"/>
      <c r="U93" s="7"/>
      <c r="V93" s="67" t="n">
        <f aca="false">K93*5.5017049523</f>
        <v>17716679.3990238</v>
      </c>
      <c r="W93" s="67" t="n">
        <f aca="false">M93*5.5017049523</f>
        <v>547938.538114133</v>
      </c>
      <c r="X93" s="67" t="n">
        <f aca="false">N93*5.1890047538+L93*5.5017049523</f>
        <v>19977532.8389343</v>
      </c>
      <c r="Y93" s="67" t="n">
        <f aca="false">N93*5.1890047538</f>
        <v>14137017.5227048</v>
      </c>
      <c r="Z93" s="67" t="n">
        <f aca="false">L93*5.5017049523</f>
        <v>5840515.31622945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low_v2_m!D82+temporary_pension_bonus_low!B82</f>
        <v>27347434.1971839</v>
      </c>
      <c r="G94" s="155" t="n">
        <f aca="false">low_v2_m!E82+temporary_pension_bonus_low!B82</f>
        <v>26180585.2078532</v>
      </c>
      <c r="H94" s="8" t="n">
        <f aca="false">F94-J94</f>
        <v>23933601.0333474</v>
      </c>
      <c r="I94" s="8" t="n">
        <f aca="false">G94-K94</f>
        <v>22869167.0389318</v>
      </c>
      <c r="J94" s="155" t="n">
        <f aca="false">low_v2_m!J82</f>
        <v>3413833.16383649</v>
      </c>
      <c r="K94" s="155" t="n">
        <f aca="false">low_v2_m!K82</f>
        <v>3311418.1689214</v>
      </c>
      <c r="L94" s="8" t="n">
        <f aca="false">H94-I94</f>
        <v>1064433.99441558</v>
      </c>
      <c r="M94" s="8" t="n">
        <f aca="false">J94-K94</f>
        <v>102414.994915095</v>
      </c>
      <c r="N94" s="155" t="n">
        <f aca="false">SUM(low_v5_m!C82:J82)</f>
        <v>3254567.64214455</v>
      </c>
      <c r="O94" s="5"/>
      <c r="P94" s="5"/>
      <c r="Q94" s="8" t="n">
        <f aca="false">I94*5.5017049523</f>
        <v>125819409.553067</v>
      </c>
      <c r="R94" s="8"/>
      <c r="S94" s="8"/>
      <c r="T94" s="5"/>
      <c r="U94" s="5"/>
      <c r="V94" s="8" t="n">
        <f aca="false">K94*5.5017049523</f>
        <v>18218445.7390911</v>
      </c>
      <c r="W94" s="8" t="n">
        <f aca="false">M94*5.5017049523</f>
        <v>563457.084714158</v>
      </c>
      <c r="X94" s="8" t="n">
        <f aca="false">N94*5.1890047538+L94*5.5017049523</f>
        <v>22744168.7451244</v>
      </c>
      <c r="Y94" s="8" t="n">
        <f aca="false">N94*5.1890047538</f>
        <v>16887966.9666517</v>
      </c>
      <c r="Z94" s="8" t="n">
        <f aca="false">L94*5.5017049523</f>
        <v>5856201.77847265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low_v2_m!D83+temporary_pension_bonus_low!B83</f>
        <v>27512015.9135479</v>
      </c>
      <c r="G95" s="157" t="n">
        <f aca="false">low_v2_m!E83+temporary_pension_bonus_low!B83</f>
        <v>26338255.1633188</v>
      </c>
      <c r="H95" s="67" t="n">
        <f aca="false">F95-J95</f>
        <v>23993896.5254929</v>
      </c>
      <c r="I95" s="67" t="n">
        <f aca="false">G95-K95</f>
        <v>22925679.3569054</v>
      </c>
      <c r="J95" s="157" t="n">
        <f aca="false">low_v2_m!J83</f>
        <v>3518119.38805501</v>
      </c>
      <c r="K95" s="157" t="n">
        <f aca="false">low_v2_m!K83</f>
        <v>3412575.80641336</v>
      </c>
      <c r="L95" s="67" t="n">
        <f aca="false">H95-I95</f>
        <v>1068217.16858745</v>
      </c>
      <c r="M95" s="67" t="n">
        <f aca="false">J95-K95</f>
        <v>105543.58164165</v>
      </c>
      <c r="N95" s="157" t="n">
        <f aca="false">SUM(low_v5_m!C83:J83)</f>
        <v>2747297.98429464</v>
      </c>
      <c r="O95" s="7"/>
      <c r="P95" s="7"/>
      <c r="Q95" s="67" t="n">
        <f aca="false">I95*5.5017049523</f>
        <v>126130323.652728</v>
      </c>
      <c r="R95" s="67"/>
      <c r="S95" s="67"/>
      <c r="T95" s="7"/>
      <c r="U95" s="7"/>
      <c r="V95" s="67" t="n">
        <f aca="false">K95*5.5017049523</f>
        <v>18774985.2142436</v>
      </c>
      <c r="W95" s="67" t="n">
        <f aca="false">M95*5.5017049523</f>
        <v>580669.645801344</v>
      </c>
      <c r="X95" s="67" t="n">
        <f aca="false">N95*5.1890047538+L95*5.5017049523</f>
        <v>20132757.9871595</v>
      </c>
      <c r="Y95" s="67" t="n">
        <f aca="false">N95*5.1890047538</f>
        <v>14255742.30061</v>
      </c>
      <c r="Z95" s="67" t="n">
        <f aca="false">L95*5.5017049523</f>
        <v>5877015.68654944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low_v2_m!D84+temporary_pension_bonus_low!B84</f>
        <v>27600070.7102014</v>
      </c>
      <c r="G96" s="157" t="n">
        <f aca="false">low_v2_m!E84+temporary_pension_bonus_low!B84</f>
        <v>26421908.6130058</v>
      </c>
      <c r="H96" s="67" t="n">
        <f aca="false">F96-J96</f>
        <v>24057593.125717</v>
      </c>
      <c r="I96" s="67" t="n">
        <f aca="false">G96-K96</f>
        <v>22985705.3560561</v>
      </c>
      <c r="J96" s="157" t="n">
        <f aca="false">low_v2_m!J84</f>
        <v>3542477.58448433</v>
      </c>
      <c r="K96" s="157" t="n">
        <f aca="false">low_v2_m!K84</f>
        <v>3436203.2569498</v>
      </c>
      <c r="L96" s="67" t="n">
        <f aca="false">H96-I96</f>
        <v>1071887.76966098</v>
      </c>
      <c r="M96" s="67" t="n">
        <f aca="false">J96-K96</f>
        <v>106274.32753453</v>
      </c>
      <c r="N96" s="157" t="n">
        <f aca="false">SUM(low_v5_m!C84:J84)</f>
        <v>2727179.40646292</v>
      </c>
      <c r="O96" s="7"/>
      <c r="P96" s="7"/>
      <c r="Q96" s="67" t="n">
        <f aca="false">I96*5.5017049523</f>
        <v>126460568.989522</v>
      </c>
      <c r="R96" s="67"/>
      <c r="S96" s="67"/>
      <c r="T96" s="7"/>
      <c r="U96" s="7"/>
      <c r="V96" s="67" t="n">
        <f aca="false">K96*5.5017049523</f>
        <v>18904976.4758701</v>
      </c>
      <c r="W96" s="67" t="n">
        <f aca="false">M96*5.5017049523</f>
        <v>584689.994099075</v>
      </c>
      <c r="X96" s="67" t="n">
        <f aca="false">N96*5.1890047538+L96*5.5017049523</f>
        <v>20048557.1552552</v>
      </c>
      <c r="Y96" s="67" t="n">
        <f aca="false">N96*5.1890047538</f>
        <v>14151346.9046016</v>
      </c>
      <c r="Z96" s="67" t="n">
        <f aca="false">L96*5.5017049523</f>
        <v>5897210.25065361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low_v2_m!D85+temporary_pension_bonus_low!B85</f>
        <v>27611893.6967143</v>
      </c>
      <c r="G97" s="157" t="n">
        <f aca="false">low_v2_m!E85+temporary_pension_bonus_low!B85</f>
        <v>26433403.3587843</v>
      </c>
      <c r="H97" s="67" t="n">
        <f aca="false">F97-J97</f>
        <v>24012731.3535227</v>
      </c>
      <c r="I97" s="67" t="n">
        <f aca="false">G97-K97</f>
        <v>22942215.8858885</v>
      </c>
      <c r="J97" s="157" t="n">
        <f aca="false">low_v2_m!J85</f>
        <v>3599162.34319158</v>
      </c>
      <c r="K97" s="157" t="n">
        <f aca="false">low_v2_m!K85</f>
        <v>3491187.47289583</v>
      </c>
      <c r="L97" s="67" t="n">
        <f aca="false">H97-I97</f>
        <v>1070515.46763418</v>
      </c>
      <c r="M97" s="67" t="n">
        <f aca="false">J97-K97</f>
        <v>107974.870295748</v>
      </c>
      <c r="N97" s="157" t="n">
        <f aca="false">SUM(low_v5_m!C85:J85)</f>
        <v>2726050.0623499</v>
      </c>
      <c r="O97" s="7"/>
      <c r="P97" s="7"/>
      <c r="Q97" s="67" t="n">
        <f aca="false">I97*5.5017049523</f>
        <v>126221302.756129</v>
      </c>
      <c r="R97" s="67"/>
      <c r="S97" s="67"/>
      <c r="T97" s="7"/>
      <c r="U97" s="7"/>
      <c r="V97" s="67" t="n">
        <f aca="false">K97*5.5017049523</f>
        <v>19207483.4090387</v>
      </c>
      <c r="W97" s="67" t="n">
        <f aca="false">M97*5.5017049523</f>
        <v>594045.878630065</v>
      </c>
      <c r="X97" s="67" t="n">
        <f aca="false">N97*5.1890047538+L97*5.5017049523</f>
        <v>20035146.9824271</v>
      </c>
      <c r="Y97" s="67" t="n">
        <f aca="false">N97*5.1890047538</f>
        <v>14145486.7326304</v>
      </c>
      <c r="Z97" s="67" t="n">
        <f aca="false">L97*5.5017049523</f>
        <v>5889660.24979671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low_v2_m!D86+temporary_pension_bonus_low!B86</f>
        <v>27675969.8902544</v>
      </c>
      <c r="G98" s="155" t="n">
        <f aca="false">low_v2_m!E86+temporary_pension_bonus_low!B86</f>
        <v>26495554.6620496</v>
      </c>
      <c r="H98" s="8" t="n">
        <f aca="false">F98-J98</f>
        <v>23972478.1764714</v>
      </c>
      <c r="I98" s="8" t="n">
        <f aca="false">G98-K98</f>
        <v>22903167.6996801</v>
      </c>
      <c r="J98" s="155" t="n">
        <f aca="false">low_v2_m!J86</f>
        <v>3703491.71378306</v>
      </c>
      <c r="K98" s="155" t="n">
        <f aca="false">low_v2_m!K86</f>
        <v>3592386.96236956</v>
      </c>
      <c r="L98" s="8" t="n">
        <f aca="false">H98-I98</f>
        <v>1069310.47679129</v>
      </c>
      <c r="M98" s="8" t="n">
        <f aca="false">J98-K98</f>
        <v>111104.751413492</v>
      </c>
      <c r="N98" s="155" t="n">
        <f aca="false">SUM(low_v5_m!C86:J86)</f>
        <v>3258656.80017123</v>
      </c>
      <c r="O98" s="5"/>
      <c r="P98" s="5"/>
      <c r="Q98" s="8" t="n">
        <f aca="false">I98*5.5017049523</f>
        <v>126006471.156687</v>
      </c>
      <c r="R98" s="8"/>
      <c r="S98" s="8"/>
      <c r="T98" s="5"/>
      <c r="U98" s="5"/>
      <c r="V98" s="8" t="n">
        <f aca="false">K98*5.5017049523</f>
        <v>19764253.1414466</v>
      </c>
      <c r="W98" s="8" t="n">
        <f aca="false">M98*5.5017049523</f>
        <v>611265.561075667</v>
      </c>
      <c r="X98" s="8" t="n">
        <f aca="false">N98*5.1890047538+L98*5.5017049523</f>
        <v>22792216.3728001</v>
      </c>
      <c r="Y98" s="8" t="n">
        <f aca="false">N98*5.1890047538</f>
        <v>16909185.6270912</v>
      </c>
      <c r="Z98" s="8" t="n">
        <f aca="false">L98*5.5017049523</f>
        <v>5883030.74570893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low_v2_m!D87+temporary_pension_bonus_low!B87</f>
        <v>27740336.2616877</v>
      </c>
      <c r="G99" s="157" t="n">
        <f aca="false">low_v2_m!E87+temporary_pension_bonus_low!B87</f>
        <v>26557748.6530321</v>
      </c>
      <c r="H99" s="67" t="n">
        <f aca="false">F99-J99</f>
        <v>23969811.1839379</v>
      </c>
      <c r="I99" s="67" t="n">
        <f aca="false">G99-K99</f>
        <v>22900339.3276147</v>
      </c>
      <c r="J99" s="157" t="n">
        <f aca="false">low_v2_m!J87</f>
        <v>3770525.07774983</v>
      </c>
      <c r="K99" s="157" t="n">
        <f aca="false">low_v2_m!K87</f>
        <v>3657409.32541734</v>
      </c>
      <c r="L99" s="67" t="n">
        <f aca="false">H99-I99</f>
        <v>1069471.85632314</v>
      </c>
      <c r="M99" s="67" t="n">
        <f aca="false">J99-K99</f>
        <v>113115.752332496</v>
      </c>
      <c r="N99" s="157" t="n">
        <f aca="false">SUM(low_v5_m!C87:J87)</f>
        <v>2653447.99865442</v>
      </c>
      <c r="O99" s="7"/>
      <c r="P99" s="7"/>
      <c r="Q99" s="67" t="n">
        <f aca="false">I99*5.5017049523</f>
        <v>125990910.288089</v>
      </c>
      <c r="R99" s="67"/>
      <c r="S99" s="67"/>
      <c r="T99" s="7"/>
      <c r="U99" s="7"/>
      <c r="V99" s="67" t="n">
        <f aca="false">K99*5.5017049523</f>
        <v>20121986.9982368</v>
      </c>
      <c r="W99" s="67" t="n">
        <f aca="false">M99*5.5017049523</f>
        <v>622329.494790831</v>
      </c>
      <c r="X99" s="67" t="n">
        <f aca="false">N99*5.1890047538+L99*5.5017049523</f>
        <v>19652672.8872574</v>
      </c>
      <c r="Y99" s="67" t="n">
        <f aca="false">N99*5.1890047538</f>
        <v>13768754.2789789</v>
      </c>
      <c r="Z99" s="67" t="n">
        <f aca="false">L99*5.5017049523</f>
        <v>5883918.6082785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low_v2_m!D88+temporary_pension_bonus_low!B88</f>
        <v>27721832.1752422</v>
      </c>
      <c r="G100" s="157" t="n">
        <f aca="false">low_v2_m!E88+temporary_pension_bonus_low!B88</f>
        <v>26541304.4002238</v>
      </c>
      <c r="H100" s="67" t="n">
        <f aca="false">F100-J100</f>
        <v>23907722.1002954</v>
      </c>
      <c r="I100" s="67" t="n">
        <f aca="false">G100-K100</f>
        <v>22841617.6275254</v>
      </c>
      <c r="J100" s="157" t="n">
        <f aca="false">low_v2_m!J88</f>
        <v>3814110.07494682</v>
      </c>
      <c r="K100" s="157" t="n">
        <f aca="false">low_v2_m!K88</f>
        <v>3699686.77269842</v>
      </c>
      <c r="L100" s="67" t="n">
        <f aca="false">H100-I100</f>
        <v>1066104.47276996</v>
      </c>
      <c r="M100" s="67" t="n">
        <f aca="false">J100-K100</f>
        <v>114423.302248404</v>
      </c>
      <c r="N100" s="157" t="n">
        <f aca="false">SUM(low_v5_m!C88:J88)</f>
        <v>2656725.98962148</v>
      </c>
      <c r="O100" s="7"/>
      <c r="P100" s="7"/>
      <c r="Q100" s="67" t="n">
        <f aca="false">I100*5.5017049523</f>
        <v>125667840.819899</v>
      </c>
      <c r="R100" s="67"/>
      <c r="S100" s="67"/>
      <c r="T100" s="7"/>
      <c r="U100" s="7"/>
      <c r="V100" s="67" t="n">
        <f aca="false">K100*5.5017049523</f>
        <v>20354585.0393137</v>
      </c>
      <c r="W100" s="67" t="n">
        <f aca="false">M100*5.5017049523</f>
        <v>629523.248638566</v>
      </c>
      <c r="X100" s="67" t="n">
        <f aca="false">N100*5.1890047538+L100*5.5017049523</f>
        <v>19651156.0471975</v>
      </c>
      <c r="Y100" s="67" t="n">
        <f aca="false">N100*5.1890047538</f>
        <v>13785763.7896899</v>
      </c>
      <c r="Z100" s="67" t="n">
        <f aca="false">L100*5.5017049523</f>
        <v>5865392.25750765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low_v2_m!D89+temporary_pension_bonus_low!B89</f>
        <v>27889081.2129235</v>
      </c>
      <c r="G101" s="157" t="n">
        <f aca="false">low_v2_m!E89+temporary_pension_bonus_low!B89</f>
        <v>26701016.3939933</v>
      </c>
      <c r="H101" s="67" t="n">
        <f aca="false">F101-J101</f>
        <v>24007697.9121445</v>
      </c>
      <c r="I101" s="67" t="n">
        <f aca="false">G101-K101</f>
        <v>22936074.5922376</v>
      </c>
      <c r="J101" s="157" t="n">
        <f aca="false">low_v2_m!J89</f>
        <v>3881383.300779</v>
      </c>
      <c r="K101" s="157" t="n">
        <f aca="false">low_v2_m!K89</f>
        <v>3764941.80175563</v>
      </c>
      <c r="L101" s="67" t="n">
        <f aca="false">H101-I101</f>
        <v>1071623.31990692</v>
      </c>
      <c r="M101" s="67" t="n">
        <f aca="false">J101-K101</f>
        <v>116441.49902337</v>
      </c>
      <c r="N101" s="157" t="n">
        <f aca="false">SUM(low_v5_m!C89:J89)</f>
        <v>2710481.39750421</v>
      </c>
      <c r="O101" s="7"/>
      <c r="P101" s="7"/>
      <c r="Q101" s="67" t="n">
        <f aca="false">I101*5.5017049523</f>
        <v>126187515.170436</v>
      </c>
      <c r="R101" s="67"/>
      <c r="S101" s="67"/>
      <c r="T101" s="7"/>
      <c r="U101" s="7"/>
      <c r="V101" s="67" t="n">
        <f aca="false">K101*5.5017049523</f>
        <v>20713598.9558403</v>
      </c>
      <c r="W101" s="67" t="n">
        <f aca="false">M101*5.5017049523</f>
        <v>640626.77183011</v>
      </c>
      <c r="X101" s="67" t="n">
        <f aca="false">N101*5.1890047538+L101*5.5017049523</f>
        <v>19960456.1828679</v>
      </c>
      <c r="Y101" s="67" t="n">
        <f aca="false">N101*5.1890047538</f>
        <v>14064700.8567358</v>
      </c>
      <c r="Z101" s="67" t="n">
        <f aca="false">L101*5.5017049523</f>
        <v>5895755.32613209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low_v2_m!D90+temporary_pension_bonus_low!B90</f>
        <v>27935953.1302635</v>
      </c>
      <c r="G102" s="155" t="n">
        <f aca="false">low_v2_m!E90+temporary_pension_bonus_low!B90</f>
        <v>26745733.2821919</v>
      </c>
      <c r="H102" s="8" t="n">
        <f aca="false">F102-J102</f>
        <v>24017001.6304262</v>
      </c>
      <c r="I102" s="8" t="n">
        <f aca="false">G102-K102</f>
        <v>22944350.3273497</v>
      </c>
      <c r="J102" s="155" t="n">
        <f aca="false">low_v2_m!J90</f>
        <v>3918951.4998373</v>
      </c>
      <c r="K102" s="155" t="n">
        <f aca="false">low_v2_m!K90</f>
        <v>3801382.95484218</v>
      </c>
      <c r="L102" s="8" t="n">
        <f aca="false">H102-I102</f>
        <v>1072651.30307646</v>
      </c>
      <c r="M102" s="8" t="n">
        <f aca="false">J102-K102</f>
        <v>117568.544995118</v>
      </c>
      <c r="N102" s="155" t="n">
        <f aca="false">SUM(low_v5_m!C90:J90)</f>
        <v>3252079.76340374</v>
      </c>
      <c r="O102" s="5"/>
      <c r="P102" s="5"/>
      <c r="Q102" s="8" t="n">
        <f aca="false">I102*5.5017049523</f>
        <v>126233045.823286</v>
      </c>
      <c r="R102" s="8"/>
      <c r="S102" s="8"/>
      <c r="T102" s="5"/>
      <c r="U102" s="5"/>
      <c r="V102" s="8" t="n">
        <f aca="false">K102*5.5017049523</f>
        <v>20914087.428244</v>
      </c>
      <c r="W102" s="8" t="n">
        <f aca="false">M102*5.5017049523</f>
        <v>646827.446234346</v>
      </c>
      <c r="X102" s="8" t="n">
        <f aca="false">N102*5.1890047538+L102*5.5017049523</f>
        <v>22776468.3382656</v>
      </c>
      <c r="Y102" s="8" t="n">
        <f aca="false">N102*5.1890047538</f>
        <v>16875057.3520388</v>
      </c>
      <c r="Z102" s="8" t="n">
        <f aca="false">L102*5.5017049523</f>
        <v>5901410.98622681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low_v2_m!D91+temporary_pension_bonus_low!B91</f>
        <v>28060160.9108657</v>
      </c>
      <c r="G103" s="157" t="n">
        <f aca="false">low_v2_m!E91+temporary_pension_bonus_low!B91</f>
        <v>26864736.6146483</v>
      </c>
      <c r="H103" s="67" t="n">
        <f aca="false">F103-J103</f>
        <v>24031619.468121</v>
      </c>
      <c r="I103" s="67" t="n">
        <f aca="false">G103-K103</f>
        <v>22957051.4151858</v>
      </c>
      <c r="J103" s="157" t="n">
        <f aca="false">low_v2_m!J91</f>
        <v>4028541.44274477</v>
      </c>
      <c r="K103" s="157" t="n">
        <f aca="false">low_v2_m!K91</f>
        <v>3907685.19946243</v>
      </c>
      <c r="L103" s="67" t="n">
        <f aca="false">H103-I103</f>
        <v>1074568.05293513</v>
      </c>
      <c r="M103" s="67" t="n">
        <f aca="false">J103-K103</f>
        <v>120856.243282343</v>
      </c>
      <c r="N103" s="157" t="n">
        <f aca="false">SUM(low_v5_m!C91:J91)</f>
        <v>2694158.67429774</v>
      </c>
      <c r="O103" s="7"/>
      <c r="P103" s="7"/>
      <c r="Q103" s="67" t="n">
        <f aca="false">I103*5.5017049523</f>
        <v>126302923.461134</v>
      </c>
      <c r="R103" s="67"/>
      <c r="S103" s="67"/>
      <c r="T103" s="7"/>
      <c r="U103" s="7"/>
      <c r="V103" s="67" t="n">
        <f aca="false">K103*5.5017049523</f>
        <v>21498931.0139118</v>
      </c>
      <c r="W103" s="67" t="n">
        <f aca="false">M103*5.5017049523</f>
        <v>664915.392182842</v>
      </c>
      <c r="X103" s="67" t="n">
        <f aca="false">N103*5.1890047538+L103*5.5017049523</f>
        <v>19891958.5468391</v>
      </c>
      <c r="Y103" s="67" t="n">
        <f aca="false">N103*5.1890047538</f>
        <v>13980002.1684225</v>
      </c>
      <c r="Z103" s="67" t="n">
        <f aca="false">L103*5.5017049523</f>
        <v>5911956.3784166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low_v2_m!D92+temporary_pension_bonus_low!B92</f>
        <v>28109641.1589498</v>
      </c>
      <c r="G104" s="157" t="n">
        <f aca="false">low_v2_m!E92+temporary_pension_bonus_low!B92</f>
        <v>26912773.945839</v>
      </c>
      <c r="H104" s="67" t="n">
        <f aca="false">F104-J104</f>
        <v>24001331.2646218</v>
      </c>
      <c r="I104" s="67" t="n">
        <f aca="false">G104-K104</f>
        <v>22927713.3483409</v>
      </c>
      <c r="J104" s="157" t="n">
        <f aca="false">low_v2_m!J92</f>
        <v>4108309.89432802</v>
      </c>
      <c r="K104" s="157" t="n">
        <f aca="false">low_v2_m!K92</f>
        <v>3985060.59749818</v>
      </c>
      <c r="L104" s="67" t="n">
        <f aca="false">H104-I104</f>
        <v>1073617.9162809</v>
      </c>
      <c r="M104" s="67" t="n">
        <f aca="false">J104-K104</f>
        <v>123249.29682984</v>
      </c>
      <c r="N104" s="157" t="n">
        <f aca="false">SUM(low_v5_m!C92:J92)</f>
        <v>2728598.7836211</v>
      </c>
      <c r="O104" s="7"/>
      <c r="P104" s="7"/>
      <c r="Q104" s="67" t="n">
        <f aca="false">I104*5.5017049523</f>
        <v>126141514.073482</v>
      </c>
      <c r="R104" s="67"/>
      <c r="S104" s="67"/>
      <c r="T104" s="7"/>
      <c r="U104" s="7"/>
      <c r="V104" s="67" t="n">
        <f aca="false">K104*5.5017049523</f>
        <v>21924627.6244713</v>
      </c>
      <c r="W104" s="67" t="n">
        <f aca="false">M104*5.5017049523</f>
        <v>678081.266736224</v>
      </c>
      <c r="X104" s="67" t="n">
        <f aca="false">N104*5.1890047538+L104*5.5017049523</f>
        <v>20065441.0663034</v>
      </c>
      <c r="Y104" s="67" t="n">
        <f aca="false">N104*5.1890047538</f>
        <v>14158712.0594228</v>
      </c>
      <c r="Z104" s="67" t="n">
        <f aca="false">L104*5.5017049523</f>
        <v>5906729.00688065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low_v2_m!D93+temporary_pension_bonus_low!B93</f>
        <v>28326858.863188</v>
      </c>
      <c r="G105" s="157" t="n">
        <f aca="false">low_v2_m!E93+temporary_pension_bonus_low!B93</f>
        <v>27119948.7524446</v>
      </c>
      <c r="H105" s="67" t="n">
        <f aca="false">F105-J105</f>
        <v>24142633.8254352</v>
      </c>
      <c r="I105" s="67" t="n">
        <f aca="false">G105-K105</f>
        <v>23061250.4658244</v>
      </c>
      <c r="J105" s="157" t="n">
        <f aca="false">low_v2_m!J93</f>
        <v>4184225.03775279</v>
      </c>
      <c r="K105" s="157" t="n">
        <f aca="false">low_v2_m!K93</f>
        <v>4058698.28662021</v>
      </c>
      <c r="L105" s="67" t="n">
        <f aca="false">H105-I105</f>
        <v>1081383.35961081</v>
      </c>
      <c r="M105" s="67" t="n">
        <f aca="false">J105-K105</f>
        <v>125526.751132584</v>
      </c>
      <c r="N105" s="157" t="n">
        <f aca="false">SUM(low_v5_m!C93:J93)</f>
        <v>2671119.55143918</v>
      </c>
      <c r="O105" s="7"/>
      <c r="P105" s="7"/>
      <c r="Q105" s="67" t="n">
        <f aca="false">I105*5.5017049523</f>
        <v>126876195.894057</v>
      </c>
      <c r="R105" s="67"/>
      <c r="S105" s="67"/>
      <c r="T105" s="7"/>
      <c r="U105" s="7"/>
      <c r="V105" s="67" t="n">
        <f aca="false">K105*5.5017049523</f>
        <v>22329760.4633899</v>
      </c>
      <c r="W105" s="67" t="n">
        <f aca="false">M105*5.5017049523</f>
        <v>690611.148352266</v>
      </c>
      <c r="X105" s="67" t="n">
        <f aca="false">N105*5.1890047538+L105*5.5017049523</f>
        <v>19809904.2352916</v>
      </c>
      <c r="Y105" s="67" t="n">
        <f aca="false">N105*5.1890047538</f>
        <v>13860452.050386</v>
      </c>
      <c r="Z105" s="67" t="n">
        <f aca="false">L105*5.5017049523</f>
        <v>5949452.18490561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low_v2_m!D94+temporary_pension_bonus_low!B94</f>
        <v>28361123.7548534</v>
      </c>
      <c r="G106" s="155" t="n">
        <f aca="false">low_v2_m!E94+temporary_pension_bonus_low!B94</f>
        <v>27153936.0628368</v>
      </c>
      <c r="H106" s="8" t="n">
        <f aca="false">F106-J106</f>
        <v>24090638.164708</v>
      </c>
      <c r="I106" s="8" t="n">
        <f aca="false">G106-K106</f>
        <v>23011565.0403958</v>
      </c>
      <c r="J106" s="155" t="n">
        <f aca="false">low_v2_m!J94</f>
        <v>4270485.59014535</v>
      </c>
      <c r="K106" s="155" t="n">
        <f aca="false">low_v2_m!K94</f>
        <v>4142371.02244099</v>
      </c>
      <c r="L106" s="8" t="n">
        <f aca="false">H106-I106</f>
        <v>1079073.12431222</v>
      </c>
      <c r="M106" s="8" t="n">
        <f aca="false">J106-K106</f>
        <v>128114.567704361</v>
      </c>
      <c r="N106" s="155" t="n">
        <f aca="false">SUM(low_v5_m!C94:J94)</f>
        <v>3284049.17159952</v>
      </c>
      <c r="O106" s="5"/>
      <c r="P106" s="5"/>
      <c r="Q106" s="8" t="n">
        <f aca="false">I106*5.5017049523</f>
        <v>126602841.342919</v>
      </c>
      <c r="R106" s="8"/>
      <c r="S106" s="8"/>
      <c r="T106" s="5"/>
      <c r="U106" s="5"/>
      <c r="V106" s="8" t="n">
        <f aca="false">K106*5.5017049523</f>
        <v>22790103.1684276</v>
      </c>
      <c r="W106" s="8" t="n">
        <f aca="false">M106*5.5017049523</f>
        <v>704848.551600856</v>
      </c>
      <c r="X106" s="8" t="n">
        <f aca="false">N106*5.1890047538+L106*5.5017049523</f>
        <v>22977688.7150652</v>
      </c>
      <c r="Y106" s="8" t="n">
        <f aca="false">N106*5.1890047538</f>
        <v>17040946.7631429</v>
      </c>
      <c r="Z106" s="8" t="n">
        <f aca="false">L106*5.5017049523</f>
        <v>5936741.95192236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low_v2_m!D95+temporary_pension_bonus_low!B95</f>
        <v>28495748.3503815</v>
      </c>
      <c r="G107" s="157" t="n">
        <f aca="false">low_v2_m!E95+temporary_pension_bonus_low!B95</f>
        <v>27282710.3683914</v>
      </c>
      <c r="H107" s="67" t="n">
        <f aca="false">F107-J107</f>
        <v>24184895.5061789</v>
      </c>
      <c r="I107" s="67" t="n">
        <f aca="false">G107-K107</f>
        <v>23101183.1095149</v>
      </c>
      <c r="J107" s="157" t="n">
        <f aca="false">low_v2_m!J95</f>
        <v>4310852.84420257</v>
      </c>
      <c r="K107" s="157" t="n">
        <f aca="false">low_v2_m!K95</f>
        <v>4181527.25887649</v>
      </c>
      <c r="L107" s="67" t="n">
        <f aca="false">H107-I107</f>
        <v>1083712.39666396</v>
      </c>
      <c r="M107" s="67" t="n">
        <f aca="false">J107-K107</f>
        <v>129325.585326078</v>
      </c>
      <c r="N107" s="157" t="n">
        <f aca="false">SUM(low_v5_m!C95:J95)</f>
        <v>2619142.54680188</v>
      </c>
      <c r="O107" s="7"/>
      <c r="P107" s="7"/>
      <c r="Q107" s="67" t="n">
        <f aca="false">I107*5.5017049523</f>
        <v>127095893.517607</v>
      </c>
      <c r="R107" s="67"/>
      <c r="S107" s="67"/>
      <c r="T107" s="7"/>
      <c r="U107" s="7"/>
      <c r="V107" s="67" t="n">
        <f aca="false">K107*5.5017049523</f>
        <v>23005529.2283382</v>
      </c>
      <c r="W107" s="67" t="n">
        <f aca="false">M107*5.5017049523</f>
        <v>711511.213247579</v>
      </c>
      <c r="X107" s="67" t="n">
        <f aca="false">N107*5.1890047538+L107*5.5017049523</f>
        <v>19553008.9858298</v>
      </c>
      <c r="Y107" s="67" t="n">
        <f aca="false">N107*5.1890047538</f>
        <v>13590743.1262348</v>
      </c>
      <c r="Z107" s="67" t="n">
        <f aca="false">L107*5.5017049523</f>
        <v>5962265.85959499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low_v2_m!D96+temporary_pension_bonus_low!B96</f>
        <v>28511753.1424004</v>
      </c>
      <c r="G108" s="157" t="n">
        <f aca="false">low_v2_m!E96+temporary_pension_bonus_low!B96</f>
        <v>27298966.8744782</v>
      </c>
      <c r="H108" s="67" t="n">
        <f aca="false">F108-J108</f>
        <v>24146170.1617058</v>
      </c>
      <c r="I108" s="67" t="n">
        <f aca="false">G108-K108</f>
        <v>23064351.3832044</v>
      </c>
      <c r="J108" s="157" t="n">
        <f aca="false">low_v2_m!J96</f>
        <v>4365582.98069465</v>
      </c>
      <c r="K108" s="157" t="n">
        <f aca="false">low_v2_m!K96</f>
        <v>4234615.49127381</v>
      </c>
      <c r="L108" s="67" t="n">
        <f aca="false">H108-I108</f>
        <v>1081818.77850144</v>
      </c>
      <c r="M108" s="67" t="n">
        <f aca="false">J108-K108</f>
        <v>130967.48942084</v>
      </c>
      <c r="N108" s="157" t="n">
        <f aca="false">SUM(low_v5_m!C96:J96)</f>
        <v>2701503.5280209</v>
      </c>
      <c r="O108" s="7"/>
      <c r="P108" s="7"/>
      <c r="Q108" s="67" t="n">
        <f aca="false">I108*5.5017049523</f>
        <v>126893256.226563</v>
      </c>
      <c r="R108" s="67"/>
      <c r="S108" s="67"/>
      <c r="T108" s="7"/>
      <c r="U108" s="7"/>
      <c r="V108" s="67" t="n">
        <f aca="false">K108*5.5017049523</f>
        <v>23297605.0194274</v>
      </c>
      <c r="W108" s="67" t="n">
        <f aca="false">M108*5.5017049523</f>
        <v>720544.485136931</v>
      </c>
      <c r="X108" s="67" t="n">
        <f aca="false">N108*5.1890047538+L108*5.5017049523</f>
        <v>19969962.3804804</v>
      </c>
      <c r="Y108" s="67" t="n">
        <f aca="false">N108*5.1890047538</f>
        <v>14018114.6493079</v>
      </c>
      <c r="Z108" s="67" t="n">
        <f aca="false">L108*5.5017049523</f>
        <v>5951847.73117249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low_v2_m!D97+temporary_pension_bonus_low!B97</f>
        <v>28553065.4089248</v>
      </c>
      <c r="G109" s="157" t="n">
        <f aca="false">low_v2_m!E97+temporary_pension_bonus_low!B97</f>
        <v>27338090.7640238</v>
      </c>
      <c r="H109" s="67" t="n">
        <f aca="false">F109-J109</f>
        <v>24157355.4459736</v>
      </c>
      <c r="I109" s="67" t="n">
        <f aca="false">G109-K109</f>
        <v>23074252.0999611</v>
      </c>
      <c r="J109" s="157" t="n">
        <f aca="false">low_v2_m!J97</f>
        <v>4395709.96295121</v>
      </c>
      <c r="K109" s="157" t="n">
        <f aca="false">low_v2_m!K97</f>
        <v>4263838.66406268</v>
      </c>
      <c r="L109" s="67" t="n">
        <f aca="false">H109-I109</f>
        <v>1083103.34601251</v>
      </c>
      <c r="M109" s="67" t="n">
        <f aca="false">J109-K109</f>
        <v>131871.298888536</v>
      </c>
      <c r="N109" s="157" t="n">
        <f aca="false">SUM(low_v5_m!C97:J97)</f>
        <v>2666225.92689207</v>
      </c>
      <c r="O109" s="7"/>
      <c r="P109" s="7"/>
      <c r="Q109" s="67" t="n">
        <f aca="false">I109*5.5017049523</f>
        <v>126947727.048975</v>
      </c>
      <c r="R109" s="67"/>
      <c r="S109" s="67"/>
      <c r="T109" s="7"/>
      <c r="U109" s="7"/>
      <c r="V109" s="67" t="n">
        <f aca="false">K109*5.5017049523</f>
        <v>23458382.2938818</v>
      </c>
      <c r="W109" s="67" t="n">
        <f aca="false">M109*5.5017049523</f>
        <v>725516.978161293</v>
      </c>
      <c r="X109" s="67" t="n">
        <f aca="false">N109*5.1890047538+L109*5.5017049523</f>
        <v>19793974.0519575</v>
      </c>
      <c r="Y109" s="67" t="n">
        <f aca="false">N109*5.1890047538</f>
        <v>13835059.0093477</v>
      </c>
      <c r="Z109" s="67" t="n">
        <f aca="false">L109*5.5017049523</f>
        <v>5958915.04260975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low_v2_m!D98+temporary_pension_bonus_low!B98</f>
        <v>28729538.3969601</v>
      </c>
      <c r="G110" s="155" t="n">
        <f aca="false">low_v2_m!E98+temporary_pension_bonus_low!B98</f>
        <v>27507359.1462141</v>
      </c>
      <c r="H110" s="8" t="n">
        <f aca="false">F110-J110</f>
        <v>24226100.3822016</v>
      </c>
      <c r="I110" s="8" t="n">
        <f aca="false">G110-K110</f>
        <v>23139024.2718983</v>
      </c>
      <c r="J110" s="155" t="n">
        <f aca="false">low_v2_m!J98</f>
        <v>4503438.01475851</v>
      </c>
      <c r="K110" s="155" t="n">
        <f aca="false">low_v2_m!K98</f>
        <v>4368334.87431576</v>
      </c>
      <c r="L110" s="8" t="n">
        <f aca="false">H110-I110</f>
        <v>1087076.11030322</v>
      </c>
      <c r="M110" s="8" t="n">
        <f aca="false">J110-K110</f>
        <v>135103.140442755</v>
      </c>
      <c r="N110" s="155" t="n">
        <f aca="false">SUM(low_v5_m!C98:J98)</f>
        <v>3288622.09803905</v>
      </c>
      <c r="O110" s="5"/>
      <c r="P110" s="5"/>
      <c r="Q110" s="8" t="n">
        <f aca="false">I110*5.5017049523</f>
        <v>127304084.428093</v>
      </c>
      <c r="R110" s="8"/>
      <c r="S110" s="8"/>
      <c r="T110" s="5"/>
      <c r="U110" s="5"/>
      <c r="V110" s="8" t="n">
        <f aca="false">K110*5.5017049523</f>
        <v>24033289.6113278</v>
      </c>
      <c r="W110" s="8" t="n">
        <f aca="false">M110*5.5017049523</f>
        <v>743297.616845188</v>
      </c>
      <c r="X110" s="8" t="n">
        <f aca="false">N110*5.1890047538+L110*5.5017049523</f>
        <v>23045447.7197586</v>
      </c>
      <c r="Y110" s="8" t="n">
        <f aca="false">N110*5.1890047538</f>
        <v>17064675.7001764</v>
      </c>
      <c r="Z110" s="8" t="n">
        <f aca="false">L110*5.5017049523</f>
        <v>5980772.01958226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low_v2_m!D99+temporary_pension_bonus_low!B99</f>
        <v>28906048.8741135</v>
      </c>
      <c r="G111" s="157" t="n">
        <f aca="false">low_v2_m!E99+temporary_pension_bonus_low!B99</f>
        <v>27677085.7110039</v>
      </c>
      <c r="H111" s="67" t="n">
        <f aca="false">F111-J111</f>
        <v>24278674.6644245</v>
      </c>
      <c r="I111" s="67" t="n">
        <f aca="false">G111-K111</f>
        <v>23188532.7276056</v>
      </c>
      <c r="J111" s="157" t="n">
        <f aca="false">low_v2_m!J99</f>
        <v>4627374.20968905</v>
      </c>
      <c r="K111" s="157" t="n">
        <f aca="false">low_v2_m!K99</f>
        <v>4488552.98339838</v>
      </c>
      <c r="L111" s="67" t="n">
        <f aca="false">H111-I111</f>
        <v>1090141.93681893</v>
      </c>
      <c r="M111" s="67" t="n">
        <f aca="false">J111-K111</f>
        <v>138821.226290671</v>
      </c>
      <c r="N111" s="157" t="n">
        <f aca="false">SUM(low_v5_m!C99:J99)</f>
        <v>2674919.68125832</v>
      </c>
      <c r="O111" s="7"/>
      <c r="P111" s="7"/>
      <c r="Q111" s="67" t="n">
        <f aca="false">I111*5.5017049523</f>
        <v>127576465.344038</v>
      </c>
      <c r="R111" s="67"/>
      <c r="S111" s="67"/>
      <c r="T111" s="7"/>
      <c r="U111" s="7"/>
      <c r="V111" s="67" t="n">
        <f aca="false">K111*5.5017049523</f>
        <v>24694694.1774238</v>
      </c>
      <c r="W111" s="67" t="n">
        <f aca="false">M111*5.5017049523</f>
        <v>763753.428167744</v>
      </c>
      <c r="X111" s="67" t="n">
        <f aca="false">N111*5.1890047538+L111*5.5017049523</f>
        <v>19877810.2345892</v>
      </c>
      <c r="Y111" s="67" t="n">
        <f aca="false">N111*5.1890047538</f>
        <v>13880170.9420826</v>
      </c>
      <c r="Z111" s="67" t="n">
        <f aca="false">L111*5.5017049523</f>
        <v>5997639.29250665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low_v2_m!D100+temporary_pension_bonus_low!B100</f>
        <v>29002825.3096926</v>
      </c>
      <c r="G112" s="157" t="n">
        <f aca="false">low_v2_m!E100+temporary_pension_bonus_low!B100</f>
        <v>27769783.2618548</v>
      </c>
      <c r="H112" s="67" t="n">
        <f aca="false">F112-J112</f>
        <v>24317155.5451854</v>
      </c>
      <c r="I112" s="67" t="n">
        <f aca="false">G112-K112</f>
        <v>23224683.5902828</v>
      </c>
      <c r="J112" s="157" t="n">
        <f aca="false">low_v2_m!J100</f>
        <v>4685669.76450723</v>
      </c>
      <c r="K112" s="157" t="n">
        <f aca="false">low_v2_m!K100</f>
        <v>4545099.67157201</v>
      </c>
      <c r="L112" s="67" t="n">
        <f aca="false">H112-I112</f>
        <v>1092471.95490256</v>
      </c>
      <c r="M112" s="67" t="n">
        <f aca="false">J112-K112</f>
        <v>140570.092935217</v>
      </c>
      <c r="N112" s="157" t="n">
        <f aca="false">SUM(low_v5_m!C100:J100)</f>
        <v>2678365.58861075</v>
      </c>
      <c r="O112" s="7"/>
      <c r="P112" s="7"/>
      <c r="Q112" s="67" t="n">
        <f aca="false">I112*5.5017049523</f>
        <v>127775356.72426</v>
      </c>
      <c r="R112" s="67"/>
      <c r="S112" s="67"/>
      <c r="T112" s="7"/>
      <c r="U112" s="7"/>
      <c r="V112" s="67" t="n">
        <f aca="false">K112*5.5017049523</f>
        <v>25005797.3717848</v>
      </c>
      <c r="W112" s="67" t="n">
        <f aca="false">M112*5.5017049523</f>
        <v>773375.176446953</v>
      </c>
      <c r="X112" s="67" t="n">
        <f aca="false">N112*5.1890047538+L112*5.5017049523</f>
        <v>19908510.1362518</v>
      </c>
      <c r="Y112" s="67" t="n">
        <f aca="false">N112*5.1890047538</f>
        <v>13898051.7717155</v>
      </c>
      <c r="Z112" s="67" t="n">
        <f aca="false">L112*5.5017049523</f>
        <v>6010458.36453629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low_v2_m!D101+temporary_pension_bonus_low!B101</f>
        <v>29063753.7892828</v>
      </c>
      <c r="G113" s="157" t="n">
        <f aca="false">low_v2_m!E101+temporary_pension_bonus_low!B101</f>
        <v>27829313.0965995</v>
      </c>
      <c r="H113" s="67" t="n">
        <f aca="false">F113-J113</f>
        <v>24318392.8779324</v>
      </c>
      <c r="I113" s="67" t="n">
        <f aca="false">G113-K113</f>
        <v>23226313.0125896</v>
      </c>
      <c r="J113" s="157" t="n">
        <f aca="false">low_v2_m!J101</f>
        <v>4745360.91135036</v>
      </c>
      <c r="K113" s="157" t="n">
        <f aca="false">low_v2_m!K101</f>
        <v>4603000.08400985</v>
      </c>
      <c r="L113" s="67" t="n">
        <f aca="false">H113-I113</f>
        <v>1092079.86534283</v>
      </c>
      <c r="M113" s="67" t="n">
        <f aca="false">J113-K113</f>
        <v>142360.827340511</v>
      </c>
      <c r="N113" s="157" t="n">
        <f aca="false">SUM(low_v5_m!C101:J101)</f>
        <v>2653942.64777562</v>
      </c>
      <c r="O113" s="7"/>
      <c r="P113" s="7"/>
      <c r="Q113" s="67" t="n">
        <f aca="false">I113*5.5017049523</f>
        <v>127784321.325034</v>
      </c>
      <c r="R113" s="67"/>
      <c r="S113" s="67"/>
      <c r="T113" s="7"/>
      <c r="U113" s="7"/>
      <c r="V113" s="67" t="n">
        <f aca="false">K113*5.5017049523</f>
        <v>25324348.3576343</v>
      </c>
      <c r="W113" s="67" t="n">
        <f aca="false">M113*5.5017049523</f>
        <v>783227.268792813</v>
      </c>
      <c r="X113" s="67" t="n">
        <f aca="false">N113*5.1890047538+L113*5.5017049523</f>
        <v>19779622.219084</v>
      </c>
      <c r="Y113" s="67" t="n">
        <f aca="false">N113*5.1890047538</f>
        <v>13771321.0156202</v>
      </c>
      <c r="Z113" s="67" t="n">
        <f aca="false">L113*5.5017049523</f>
        <v>6008301.20346376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low_v2_m!D102+temporary_pension_bonus_low!B102</f>
        <v>29163782.8848606</v>
      </c>
      <c r="G114" s="155" t="n">
        <f aca="false">low_v2_m!E102+temporary_pension_bonus_low!B102</f>
        <v>27925430.4936581</v>
      </c>
      <c r="H114" s="8" t="n">
        <f aca="false">F114-J114</f>
        <v>24366616.3581223</v>
      </c>
      <c r="I114" s="8" t="n">
        <f aca="false">G114-K114</f>
        <v>23272178.962722</v>
      </c>
      <c r="J114" s="155" t="n">
        <f aca="false">low_v2_m!J102</f>
        <v>4797166.52673823</v>
      </c>
      <c r="K114" s="155" t="n">
        <f aca="false">low_v2_m!K102</f>
        <v>4653251.53093608</v>
      </c>
      <c r="L114" s="8" t="n">
        <f aca="false">H114-I114</f>
        <v>1094437.39540031</v>
      </c>
      <c r="M114" s="8" t="n">
        <f aca="false">J114-K114</f>
        <v>143914.995802147</v>
      </c>
      <c r="N114" s="155" t="n">
        <f aca="false">SUM(low_v5_m!C102:J102)</f>
        <v>3239289.47686391</v>
      </c>
      <c r="O114" s="5"/>
      <c r="P114" s="5"/>
      <c r="Q114" s="8" t="n">
        <f aca="false">I114*5.5017049523</f>
        <v>128036662.25002</v>
      </c>
      <c r="R114" s="8"/>
      <c r="S114" s="8"/>
      <c r="T114" s="5"/>
      <c r="U114" s="5"/>
      <c r="V114" s="8" t="n">
        <f aca="false">K114*5.5017049523</f>
        <v>25600816.9920486</v>
      </c>
      <c r="W114" s="8" t="n">
        <f aca="false">M114*5.5017049523</f>
        <v>791777.845114908</v>
      </c>
      <c r="X114" s="8" t="n">
        <f aca="false">N114*5.1890047538+L114*5.5017049523</f>
        <v>22829960.1326373</v>
      </c>
      <c r="Y114" s="8" t="n">
        <f aca="false">N114*5.1890047538</f>
        <v>16808688.4943811</v>
      </c>
      <c r="Z114" s="8" t="n">
        <f aca="false">L114*5.5017049523</f>
        <v>6021271.63825621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low_v2_m!D103+temporary_pension_bonus_low!B103</f>
        <v>29240971.403794</v>
      </c>
      <c r="G115" s="157" t="n">
        <f aca="false">low_v2_m!E103+temporary_pension_bonus_low!B103</f>
        <v>27999433.0616272</v>
      </c>
      <c r="H115" s="67" t="n">
        <f aca="false">F115-J115</f>
        <v>24357309.3392524</v>
      </c>
      <c r="I115" s="67" t="n">
        <f aca="false">G115-K115</f>
        <v>23262280.8590219</v>
      </c>
      <c r="J115" s="157" t="n">
        <f aca="false">low_v2_m!J103</f>
        <v>4883662.06454163</v>
      </c>
      <c r="K115" s="157" t="n">
        <f aca="false">low_v2_m!K103</f>
        <v>4737152.20260538</v>
      </c>
      <c r="L115" s="67" t="n">
        <f aca="false">H115-I115</f>
        <v>1095028.48023053</v>
      </c>
      <c r="M115" s="67" t="n">
        <f aca="false">J115-K115</f>
        <v>146509.861936249</v>
      </c>
      <c r="N115" s="157" t="n">
        <f aca="false">SUM(low_v5_m!C103:J103)</f>
        <v>2654895.34058183</v>
      </c>
      <c r="O115" s="7"/>
      <c r="P115" s="7"/>
      <c r="Q115" s="67" t="n">
        <f aca="false">I115*5.5017049523</f>
        <v>127982205.803874</v>
      </c>
      <c r="R115" s="67"/>
      <c r="S115" s="67"/>
      <c r="T115" s="7"/>
      <c r="U115" s="7"/>
      <c r="V115" s="67" t="n">
        <f aca="false">K115*5.5017049523</f>
        <v>26062413.7328729</v>
      </c>
      <c r="W115" s="67" t="n">
        <f aca="false">M115*5.5017049523</f>
        <v>806054.03297545</v>
      </c>
      <c r="X115" s="67" t="n">
        <f aca="false">N115*5.1890047538+L115*5.5017049523</f>
        <v>19800788.1557144</v>
      </c>
      <c r="Y115" s="67" t="n">
        <f aca="false">N115*5.1890047538</f>
        <v>13776264.5431206</v>
      </c>
      <c r="Z115" s="67" t="n">
        <f aca="false">L115*5.5017049523</f>
        <v>6024523.61259382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low_v2_m!D104+temporary_pension_bonus_low!B104</f>
        <v>29314290.2344998</v>
      </c>
      <c r="G116" s="157" t="n">
        <f aca="false">low_v2_m!E104+temporary_pension_bonus_low!B104</f>
        <v>28069643.9202557</v>
      </c>
      <c r="H116" s="67" t="n">
        <f aca="false">F116-J116</f>
        <v>24389500.2960842</v>
      </c>
      <c r="I116" s="67" t="n">
        <f aca="false">G116-K116</f>
        <v>23292597.6799924</v>
      </c>
      <c r="J116" s="157" t="n">
        <f aca="false">low_v2_m!J104</f>
        <v>4924789.93841568</v>
      </c>
      <c r="K116" s="157" t="n">
        <f aca="false">low_v2_m!K104</f>
        <v>4777046.24026321</v>
      </c>
      <c r="L116" s="67" t="n">
        <f aca="false">H116-I116</f>
        <v>1096902.61609171</v>
      </c>
      <c r="M116" s="67" t="n">
        <f aca="false">J116-K116</f>
        <v>147743.69815247</v>
      </c>
      <c r="N116" s="157" t="n">
        <f aca="false">SUM(low_v5_m!C104:J104)</f>
        <v>2632836.37244106</v>
      </c>
      <c r="O116" s="7"/>
      <c r="P116" s="7"/>
      <c r="Q116" s="67" t="n">
        <f aca="false">I116*5.5017049523</f>
        <v>128149000.007946</v>
      </c>
      <c r="R116" s="67"/>
      <c r="S116" s="67"/>
      <c r="T116" s="7"/>
      <c r="U116" s="7"/>
      <c r="V116" s="67" t="n">
        <f aca="false">K116*5.5017049523</f>
        <v>26281898.9574222</v>
      </c>
      <c r="W116" s="67" t="n">
        <f aca="false">M116*5.5017049523</f>
        <v>812842.235796563</v>
      </c>
      <c r="X116" s="67" t="n">
        <f aca="false">N116*5.1890047538+L116*5.5017049523</f>
        <v>19696635.0077168</v>
      </c>
      <c r="Y116" s="67" t="n">
        <f aca="false">N116*5.1890047538</f>
        <v>13661800.4525742</v>
      </c>
      <c r="Z116" s="67" t="n">
        <f aca="false">L116*5.5017049523</f>
        <v>6034834.55514256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low_v2_m!D105+temporary_pension_bonus_low!B105</f>
        <v>29503330.3444563</v>
      </c>
      <c r="G117" s="157" t="n">
        <f aca="false">low_v2_m!E105+temporary_pension_bonus_low!B105</f>
        <v>28250654.734617</v>
      </c>
      <c r="H117" s="67" t="n">
        <f aca="false">F117-J117</f>
        <v>24491155.6207705</v>
      </c>
      <c r="I117" s="67" t="n">
        <f aca="false">G117-K117</f>
        <v>23388845.2526418</v>
      </c>
      <c r="J117" s="157" t="n">
        <f aca="false">low_v2_m!J105</f>
        <v>5012174.72368578</v>
      </c>
      <c r="K117" s="157" t="n">
        <f aca="false">low_v2_m!K105</f>
        <v>4861809.4819752</v>
      </c>
      <c r="L117" s="67" t="n">
        <f aca="false">H117-I117</f>
        <v>1102310.36812869</v>
      </c>
      <c r="M117" s="67" t="n">
        <f aca="false">J117-K117</f>
        <v>150365.241710573</v>
      </c>
      <c r="N117" s="157" t="n">
        <f aca="false">SUM(low_v5_m!C105:J105)</f>
        <v>2681277.59740839</v>
      </c>
      <c r="O117" s="7"/>
      <c r="P117" s="7"/>
      <c r="Q117" s="67" t="n">
        <f aca="false">I117*5.5017049523</f>
        <v>128678525.755038</v>
      </c>
      <c r="R117" s="67"/>
      <c r="S117" s="67"/>
      <c r="T117" s="7"/>
      <c r="U117" s="7"/>
      <c r="V117" s="67" t="n">
        <f aca="false">K117*5.5017049523</f>
        <v>26748241.3041221</v>
      </c>
      <c r="W117" s="67" t="n">
        <f aca="false">M117*5.5017049523</f>
        <v>827265.194972843</v>
      </c>
      <c r="X117" s="67" t="n">
        <f aca="false">N117*5.1890047538+L117*5.5017049523</f>
        <v>19977748.6105149</v>
      </c>
      <c r="Y117" s="67" t="n">
        <f aca="false">N117*5.1890047538</f>
        <v>13913162.1992096</v>
      </c>
      <c r="Z117" s="67" t="n">
        <f aca="false">L117*5.5017049523</f>
        <v>6064586.41130527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14" activeCellId="0" sqref="J14"/>
    </sheetView>
  </sheetViews>
  <sheetFormatPr defaultColWidth="9.1640625" defaultRowHeight="12.8" zeroHeight="false" outlineLevelRow="0" outlineLevelCol="0"/>
  <cols>
    <col collapsed="false" customWidth="true" hidden="false" outlineLevel="0" max="7" min="6" style="109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09" width="17.35"/>
    <col collapsed="false" customWidth="true" hidden="false" outlineLevel="0" max="11" min="11" style="109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09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35"/>
      <c r="AC1" s="135"/>
      <c r="AD1" s="135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35"/>
      <c r="AC2" s="135"/>
      <c r="AD2" s="135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50.2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2"/>
      <c r="AB3" s="142"/>
      <c r="AC3" s="142"/>
      <c r="AD3" s="142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50"/>
      <c r="AB4" s="150"/>
      <c r="AC4" s="150"/>
      <c r="AD4" s="150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  <c r="AA5" s="150"/>
      <c r="AB5" s="150"/>
      <c r="AC5" s="150"/>
      <c r="AD5" s="150"/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  <c r="AA6" s="150"/>
      <c r="AB6" s="150"/>
      <c r="AC6" s="150"/>
      <c r="AD6" s="150"/>
    </row>
    <row r="7" customFormat="false" ht="12.8" hidden="false" customHeight="false" outlineLevel="0" collapsed="false"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  <c r="AA7" s="150"/>
      <c r="AB7" s="150"/>
      <c r="AC7" s="150"/>
      <c r="AD7" s="150"/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  <c r="AA8" s="150"/>
      <c r="AB8" s="150"/>
      <c r="AC8" s="150"/>
      <c r="AD8" s="150"/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  <c r="AA9" s="150"/>
      <c r="AB9" s="150"/>
      <c r="AC9" s="150"/>
      <c r="AD9" s="150"/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  <c r="AA10" s="150"/>
      <c r="AB10" s="150"/>
      <c r="AC10" s="150"/>
      <c r="AD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  <c r="AA11" s="150"/>
      <c r="AB11" s="150"/>
      <c r="AC11" s="150"/>
      <c r="AD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  <c r="AA12" s="150"/>
      <c r="AB12" s="150"/>
      <c r="AC12" s="150"/>
      <c r="AD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  <c r="AA13" s="150"/>
      <c r="AB13" s="150"/>
      <c r="AC13" s="150"/>
      <c r="AD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central_v2_m!B2+temporary_pension_bonus_central!B2</f>
        <v>17715091.2971215</v>
      </c>
      <c r="G14" s="154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central_v2_m!J2</f>
        <v>0</v>
      </c>
      <c r="K14" s="155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central_v2_m!B3+temporary_pension_bonus_central!B3</f>
        <v>20422747.1350974</v>
      </c>
      <c r="G15" s="156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central_v2_m!J3</f>
        <v>0</v>
      </c>
      <c r="K15" s="157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central_v2_m!B4+temporary_pension_bonus_central!B4</f>
        <v>19803746.8364793</v>
      </c>
      <c r="G16" s="156" t="n">
        <f aca="false">central_v2_m!C4+temporary_pension_bonus_central!B4</f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7" t="n">
        <f aca="false">central_v2_m!J4</f>
        <v>0</v>
      </c>
      <c r="K16" s="157" t="n">
        <f aca="false">central_v2_m!K4</f>
        <v>0</v>
      </c>
      <c r="L16" s="67" t="n">
        <f aca="false">H16-I16</f>
        <v>777485.531692129</v>
      </c>
      <c r="M16" s="67" t="n">
        <f aca="false">J16-K16</f>
        <v>0</v>
      </c>
      <c r="N16" s="157" t="n">
        <f aca="false">SUM(central_v5_m!C4:J4)</f>
        <v>2919136.76234831</v>
      </c>
      <c r="O16" s="158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4277496.00005218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central_v2_m!B5+temporary_pension_bonus_central!B5</f>
        <v>21428421.3166265</v>
      </c>
      <c r="G17" s="156" t="n">
        <f aca="false">central_v2_m!C5+temporary_pension_bonus_central!B5</f>
        <v>20585938.194183</v>
      </c>
      <c r="H17" s="67" t="n">
        <f aca="false">F17-J17</f>
        <v>21428421.3166265</v>
      </c>
      <c r="I17" s="67" t="n">
        <f aca="false">G17-K17</f>
        <v>20585938.194183</v>
      </c>
      <c r="J17" s="157" t="n">
        <f aca="false">central_v2_m!J5</f>
        <v>0</v>
      </c>
      <c r="K17" s="157" t="n">
        <f aca="false">central_v2_m!K5</f>
        <v>0</v>
      </c>
      <c r="L17" s="67" t="n">
        <f aca="false">H17-I17</f>
        <v>842483.122443434</v>
      </c>
      <c r="M17" s="67" t="n">
        <f aca="false">J17-K17</f>
        <v>0</v>
      </c>
      <c r="N17" s="157" t="n">
        <f aca="false">SUM(central_v5_m!C5:J5)</f>
        <v>2757062.56989139</v>
      </c>
      <c r="O17" s="158" t="n">
        <v>111875162.875528</v>
      </c>
      <c r="Q17" s="67" t="n">
        <f aca="false">I17*5.5017049523</f>
        <v>113257758.110678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4635093.56697621</v>
      </c>
      <c r="AA17" s="67"/>
      <c r="AB17" s="67"/>
      <c r="AC17" s="67"/>
      <c r="AD17" s="67"/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central_v2_m!B6+temporary_pension_bonus_central!B6</f>
        <v>18797781.9121755</v>
      </c>
      <c r="G18" s="154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central_v2_m!J6</f>
        <v>0</v>
      </c>
      <c r="K18" s="155" t="n">
        <f aca="false">central_v2_m!K6</f>
        <v>0</v>
      </c>
      <c r="L18" s="8" t="n">
        <f aca="false">H18-I18</f>
        <v>737462.751726612</v>
      </c>
      <c r="M18" s="8" t="n">
        <f aca="false">J18-K18</f>
        <v>0</v>
      </c>
      <c r="N18" s="155" t="n">
        <f aca="false">SUM(central_v5_m!C6:J6)</f>
        <v>2795658.97722293</v>
      </c>
      <c r="O18" s="159" t="n">
        <v>91414555.2301573</v>
      </c>
      <c r="P18" s="5"/>
      <c r="Q18" s="8" t="n">
        <f aca="false">I18*5.5017049523</f>
        <v>99362547.3651601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4057302.47331109</v>
      </c>
      <c r="AA18" s="8"/>
      <c r="AB18" s="8"/>
      <c r="AC18" s="8"/>
      <c r="AD18" s="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central_v2_m!B7+temporary_pension_bonus_central!B7</f>
        <v>19382726.663389</v>
      </c>
      <c r="G19" s="156" t="n">
        <f aca="false">central_v2_m!C7+temporary_pension_bonus_central!B7</f>
        <v>18620395.5505172</v>
      </c>
      <c r="H19" s="67" t="n">
        <f aca="false">F19-J19</f>
        <v>19382726.663389</v>
      </c>
      <c r="I19" s="67" t="n">
        <f aca="false">G19-K19</f>
        <v>18620395.5505172</v>
      </c>
      <c r="J19" s="157" t="n">
        <f aca="false">central_v2_m!J7</f>
        <v>0</v>
      </c>
      <c r="K19" s="157" t="n">
        <f aca="false">central_v2_m!K7</f>
        <v>0</v>
      </c>
      <c r="L19" s="67" t="n">
        <f aca="false">H19-I19</f>
        <v>762331.112871733</v>
      </c>
      <c r="M19" s="67" t="n">
        <f aca="false">J19-K19</f>
        <v>0</v>
      </c>
      <c r="N19" s="157" t="n">
        <f aca="false">SUM(central_v5_m!C7:J7)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102443922.414066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4194120.85897878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central_v2_m!D8+temporary_pension_bonus_central!B8</f>
        <v>18504303.1925063</v>
      </c>
      <c r="G20" s="157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central_v2_m!J8</f>
        <v>0</v>
      </c>
      <c r="K20" s="157" t="n">
        <f aca="false">central_v2_m!K8</f>
        <v>0</v>
      </c>
      <c r="L20" s="67" t="n">
        <f aca="false">H20-I20</f>
        <v>730280.338931322</v>
      </c>
      <c r="M20" s="67" t="n">
        <f aca="false">J20-K20</f>
        <v>0</v>
      </c>
      <c r="N20" s="157" t="n">
        <f aca="false">SUM(central_v5_m!C8:J8)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97787429.5558071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4017786.95726578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central_v2_m!D9+temporary_pension_bonus_central!B9</f>
        <v>20255770.5244997</v>
      </c>
      <c r="G21" s="157" t="n">
        <f aca="false">central_v2_m!E9+temporary_pension_bonus_central!B9</f>
        <v>19454044.6742435</v>
      </c>
      <c r="H21" s="67" t="n">
        <f aca="false">F21-J21</f>
        <v>20218322.2317033</v>
      </c>
      <c r="I21" s="67" t="n">
        <f aca="false">G21-K21</f>
        <v>19417719.830231</v>
      </c>
      <c r="J21" s="157" t="n">
        <f aca="false">central_v2_m!J9</f>
        <v>37448.2927964077</v>
      </c>
      <c r="K21" s="157" t="n">
        <f aca="false">central_v2_m!K9</f>
        <v>36324.8440125154</v>
      </c>
      <c r="L21" s="67" t="n">
        <f aca="false">H21-I21</f>
        <v>800602.401472308</v>
      </c>
      <c r="M21" s="67" t="n">
        <f aca="false">J21-K21</f>
        <v>1123.44878389224</v>
      </c>
      <c r="N21" s="157" t="n">
        <f aca="false">SUM(central_v5_m!C9:J9)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4404678.19700347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central_v2_m!D10+temporary_pension_bonus_central!B10</f>
        <v>19378703.2560285</v>
      </c>
      <c r="G22" s="155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central_v2_m!J10</f>
        <v>68744.4841315014</v>
      </c>
      <c r="K22" s="155" t="n">
        <f aca="false">central_v2_m!K10</f>
        <v>66682.1496075563</v>
      </c>
      <c r="L22" s="8" t="n">
        <f aca="false">H22-I22</f>
        <v>765085.873759937</v>
      </c>
      <c r="M22" s="8" t="n">
        <f aca="false">J22-K22</f>
        <v>2062.33452394504</v>
      </c>
      <c r="N22" s="155" t="n">
        <f aca="false">SUM(central_v5_m!C10:J10)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4209276.74059982</v>
      </c>
      <c r="AA22" s="8"/>
      <c r="AB22" s="8"/>
      <c r="AC22" s="8"/>
      <c r="AD22" s="8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central_v2_m!D11+temporary_pension_bonus_central!B11</f>
        <v>20711369.2321362</v>
      </c>
      <c r="G23" s="157" t="n">
        <f aca="false">central_v2_m!E11+temporary_pension_bonus_central!B11</f>
        <v>19889627.5289472</v>
      </c>
      <c r="H23" s="67" t="n">
        <f aca="false">F23-J23</f>
        <v>20605962.8217595</v>
      </c>
      <c r="I23" s="67" t="n">
        <f aca="false">G23-K23</f>
        <v>19787383.3108819</v>
      </c>
      <c r="J23" s="157" t="n">
        <f aca="false">central_v2_m!J11</f>
        <v>105406.410376622</v>
      </c>
      <c r="K23" s="157" t="n">
        <f aca="false">central_v2_m!K11</f>
        <v>102244.218065323</v>
      </c>
      <c r="L23" s="67" t="n">
        <f aca="false">H23-I23</f>
        <v>818579.510877647</v>
      </c>
      <c r="M23" s="67" t="n">
        <f aca="false">J23-K23</f>
        <v>3162.19231129867</v>
      </c>
      <c r="N23" s="157" t="n">
        <f aca="false">SUM(central_v5_m!C11:J11)</f>
        <v>3939404.98436416</v>
      </c>
      <c r="O23" s="158" t="n">
        <v>118311548.494431</v>
      </c>
      <c r="P23" s="7"/>
      <c r="Q23" s="67" t="n">
        <f aca="false">I23*5.5017049523</f>
        <v>108864344.754537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24945174.1398559</v>
      </c>
      <c r="Y23" s="67" t="n">
        <f aca="false">N23*5.1890047538</f>
        <v>20441591.1910091</v>
      </c>
      <c r="Z23" s="67" t="n">
        <f aca="false">L23*5.5017049523</f>
        <v>4503582.94884686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central_v2_m!D12+temporary_pension_bonus_central!B12</f>
        <v>19898364.4949311</v>
      </c>
      <c r="G24" s="157" t="n">
        <f aca="false">central_v2_m!E12+temporary_pension_bonus_central!B12</f>
        <v>19108228.3816652</v>
      </c>
      <c r="H24" s="67" t="n">
        <f aca="false">F24-J24</f>
        <v>19745296.2237905</v>
      </c>
      <c r="I24" s="67" t="n">
        <f aca="false">G24-K24</f>
        <v>18959752.1586589</v>
      </c>
      <c r="J24" s="157" t="n">
        <f aca="false">central_v2_m!J12</f>
        <v>153068.271140567</v>
      </c>
      <c r="K24" s="157" t="n">
        <f aca="false">central_v2_m!K12</f>
        <v>148476.22300635</v>
      </c>
      <c r="L24" s="67" t="n">
        <f aca="false">H24-I24</f>
        <v>785544.065131638</v>
      </c>
      <c r="M24" s="67" t="n">
        <f aca="false">J24-K24</f>
        <v>4592.04813421701</v>
      </c>
      <c r="N24" s="157" t="n">
        <f aca="false">SUM(central_v5_m!C12:J12)</f>
        <v>3599614.55233288</v>
      </c>
      <c r="O24" s="158" t="n">
        <v>103254577.736778</v>
      </c>
      <c r="P24" s="7"/>
      <c r="Q24" s="67" t="n">
        <f aca="false">I24*5.5017049523</f>
        <v>104310962.345674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4321831.67338461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central_v2_m!D13+temporary_pension_bonus_central!B13</f>
        <v>21659293.098367</v>
      </c>
      <c r="G25" s="157" t="n">
        <f aca="false">central_v2_m!E13+temporary_pension_bonus_central!B13</f>
        <v>20796911.2885284</v>
      </c>
      <c r="H25" s="67" t="n">
        <f aca="false">F25-J25</f>
        <v>21463576.1140757</v>
      </c>
      <c r="I25" s="67" t="n">
        <f aca="false">G25-K25</f>
        <v>20607065.8137659</v>
      </c>
      <c r="J25" s="157" t="n">
        <f aca="false">central_v2_m!J13</f>
        <v>195716.984291222</v>
      </c>
      <c r="K25" s="157" t="n">
        <f aca="false">central_v2_m!K13</f>
        <v>189845.474762486</v>
      </c>
      <c r="L25" s="67" t="n">
        <f aca="false">H25-I25</f>
        <v>856510.300309796</v>
      </c>
      <c r="M25" s="67" t="n">
        <f aca="false">J25-K25</f>
        <v>5871.50952873667</v>
      </c>
      <c r="N25" s="157" t="n">
        <f aca="false">SUM(central_v5_m!C13:J13)</f>
        <v>4012507.36812272</v>
      </c>
      <c r="O25" s="160" t="n">
        <v>124728426.724285</v>
      </c>
      <c r="Q25" s="67" t="n">
        <f aca="false">I25*5.5017049523</f>
        <v>113373996.039968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25533186.7687567</v>
      </c>
      <c r="Y25" s="67" t="n">
        <f aca="false">N25*5.1890047538</f>
        <v>20820919.8078463</v>
      </c>
      <c r="Z25" s="67" t="n">
        <f aca="false">L25*5.5017049523</f>
        <v>4712266.96091036</v>
      </c>
      <c r="AA25" s="67"/>
      <c r="AB25" s="67"/>
      <c r="AC25" s="67"/>
      <c r="AD25" s="67"/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central_v2_m!D14+temporary_pension_bonus_central!B14</f>
        <v>20174391.26279</v>
      </c>
      <c r="G26" s="155" t="n">
        <f aca="false">central_v2_m!E14+temporary_pension_bonus_central!B14</f>
        <v>19371112.7687214</v>
      </c>
      <c r="H26" s="8" t="n">
        <f aca="false">F26-J26</f>
        <v>19974770.161722</v>
      </c>
      <c r="I26" s="8" t="n">
        <f aca="false">G26-K26</f>
        <v>19177480.3006854</v>
      </c>
      <c r="J26" s="155" t="n">
        <f aca="false">central_v2_m!J14</f>
        <v>199621.10106806</v>
      </c>
      <c r="K26" s="155" t="n">
        <f aca="false">central_v2_m!K14</f>
        <v>193632.468036018</v>
      </c>
      <c r="L26" s="8" t="n">
        <f aca="false">H26-I26</f>
        <v>797289.861036599</v>
      </c>
      <c r="M26" s="8" t="n">
        <f aca="false">J26-K26</f>
        <v>5988.63303204181</v>
      </c>
      <c r="N26" s="155" t="n">
        <f aca="false">SUM(central_v5_m!C14:J14)</f>
        <v>4266228.99960084</v>
      </c>
      <c r="O26" s="5"/>
      <c r="P26" s="5"/>
      <c r="Q26" s="8" t="n">
        <f aca="false">I26*5.5017049523</f>
        <v>105508838.342916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4386453.57688363</v>
      </c>
      <c r="AA26" s="8"/>
      <c r="AB26" s="8"/>
      <c r="AC26" s="8"/>
      <c r="AD26" s="8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central_v2_m!D15+temporary_pension_bonus_central!B15</f>
        <v>20314049.93243</v>
      </c>
      <c r="G27" s="157" t="n">
        <f aca="false">central_v2_m!E15+temporary_pension_bonus_central!B15</f>
        <v>19516530.1579267</v>
      </c>
      <c r="H27" s="67" t="n">
        <f aca="false">F27-J27</f>
        <v>20096288.0338491</v>
      </c>
      <c r="I27" s="67" t="n">
        <f aca="false">G27-K27</f>
        <v>19305301.1163032</v>
      </c>
      <c r="J27" s="157" t="n">
        <f aca="false">central_v2_m!J15</f>
        <v>217761.898580891</v>
      </c>
      <c r="K27" s="157" t="n">
        <f aca="false">central_v2_m!K15</f>
        <v>211229.041623464</v>
      </c>
      <c r="L27" s="67" t="n">
        <f aca="false">H27-I27</f>
        <v>790986.917545866</v>
      </c>
      <c r="M27" s="67" t="n">
        <f aca="false">J27-K27</f>
        <v>6532.85695742682</v>
      </c>
      <c r="N27" s="157" t="n">
        <f aca="false">SUM(central_v5_m!C15:J15)</f>
        <v>3669736.53404985</v>
      </c>
      <c r="O27" s="7"/>
      <c r="P27" s="7"/>
      <c r="Q27" s="67" t="n">
        <f aca="false">I27*5.5017049523</f>
        <v>106212070.757208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central_v2_m!D16+temporary_pension_bonus_central!B16</f>
        <v>19050994.9160722</v>
      </c>
      <c r="G28" s="157" t="n">
        <f aca="false">central_v2_m!E16+temporary_pension_bonus_central!B16</f>
        <v>18292973.2702277</v>
      </c>
      <c r="H28" s="67" t="n">
        <f aca="false">F28-J28</f>
        <v>18815947.792848</v>
      </c>
      <c r="I28" s="67" t="n">
        <f aca="false">G28-K28</f>
        <v>18064977.5607002</v>
      </c>
      <c r="J28" s="157" t="n">
        <f aca="false">central_v2_m!J16</f>
        <v>235047.123224172</v>
      </c>
      <c r="K28" s="157" t="n">
        <f aca="false">central_v2_m!K16</f>
        <v>227995.709527446</v>
      </c>
      <c r="L28" s="67" t="n">
        <f aca="false">H28-I28</f>
        <v>750970.232147772</v>
      </c>
      <c r="M28" s="67" t="n">
        <f aca="false">J28-K28</f>
        <v>7051.41369672515</v>
      </c>
      <c r="N28" s="157" t="n">
        <f aca="false">SUM(central_v5_m!C16:J16)</f>
        <v>3308279.04526512</v>
      </c>
      <c r="O28" s="7"/>
      <c r="P28" s="7"/>
      <c r="Q28" s="67" t="n">
        <f aca="false">I28*5.5017049523</f>
        <v>99388176.5088929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4131616.64523728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central_v2_m!D17+temporary_pension_bonus_central!B17</f>
        <v>17490439.3900687</v>
      </c>
      <c r="G29" s="157" t="n">
        <f aca="false">central_v2_m!E17+temporary_pension_bonus_central!B17</f>
        <v>16796377.2975098</v>
      </c>
      <c r="H29" s="67" t="n">
        <f aca="false">F29-J29</f>
        <v>17250048.0680317</v>
      </c>
      <c r="I29" s="67" t="n">
        <f aca="false">G29-K29</f>
        <v>16563197.7151338</v>
      </c>
      <c r="J29" s="157" t="n">
        <f aca="false">central_v2_m!J17</f>
        <v>240391.322037069</v>
      </c>
      <c r="K29" s="157" t="n">
        <f aca="false">central_v2_m!K17</f>
        <v>233179.582375956</v>
      </c>
      <c r="L29" s="67" t="n">
        <f aca="false">H29-I29</f>
        <v>686850.35289784</v>
      </c>
      <c r="M29" s="67" t="n">
        <f aca="false">J29-K29</f>
        <v>7211.73966111208</v>
      </c>
      <c r="N29" s="157" t="n">
        <f aca="false">SUM(central_v5_m!C17:J17)</f>
        <v>3051396.7057971</v>
      </c>
      <c r="O29" s="7"/>
      <c r="P29" s="7"/>
      <c r="Q29" s="67" t="n">
        <f aca="false">I29*5.5017049523</f>
        <v>91125826.8952758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3778847.98802705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central_v2_m!D18+temporary_pension_bonus_central!B18</f>
        <v>17349305.2240574</v>
      </c>
      <c r="G30" s="155" t="n">
        <f aca="false">central_v2_m!E18+temporary_pension_bonus_central!B18</f>
        <v>16659961.0542035</v>
      </c>
      <c r="H30" s="8" t="n">
        <f aca="false">F30-J30</f>
        <v>17153552.6932872</v>
      </c>
      <c r="I30" s="8" t="n">
        <f aca="false">G30-K30</f>
        <v>16470081.0993564</v>
      </c>
      <c r="J30" s="155" t="n">
        <f aca="false">central_v2_m!J18</f>
        <v>195752.530770185</v>
      </c>
      <c r="K30" s="155" t="n">
        <f aca="false">central_v2_m!K18</f>
        <v>189879.95484708</v>
      </c>
      <c r="L30" s="8" t="n">
        <f aca="false">H30-I30</f>
        <v>683471.593930818</v>
      </c>
      <c r="M30" s="8" t="n">
        <f aca="false">J30-K30</f>
        <v>5872.57592310553</v>
      </c>
      <c r="N30" s="155" t="n">
        <f aca="false">SUM(central_v5_m!C18:J18)</f>
        <v>3574517.52676076</v>
      </c>
      <c r="O30" s="5"/>
      <c r="P30" s="5"/>
      <c r="Q30" s="8" t="n">
        <f aca="false">I30*5.5017049523</f>
        <v>90613526.7491118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22308447.4919885</v>
      </c>
      <c r="Y30" s="8" t="n">
        <f aca="false">N30*5.1890047538</f>
        <v>18548188.438903</v>
      </c>
      <c r="Z30" s="8" t="n">
        <f aca="false">L30*5.5017049523</f>
        <v>3760259.05308556</v>
      </c>
      <c r="AA30" s="8"/>
      <c r="AB30" s="8"/>
      <c r="AC30" s="8"/>
      <c r="AD30" s="8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central_v2_m!D19+temporary_pension_bonus_central!B19</f>
        <v>17520986.58392</v>
      </c>
      <c r="G31" s="157" t="n">
        <f aca="false">central_v2_m!E19+temporary_pension_bonus_central!B19</f>
        <v>16823832.6850283</v>
      </c>
      <c r="H31" s="67" t="n">
        <f aca="false">F31-J31</f>
        <v>17320128.5894144</v>
      </c>
      <c r="I31" s="67" t="n">
        <f aca="false">G31-K31</f>
        <v>16629000.430358</v>
      </c>
      <c r="J31" s="157" t="n">
        <f aca="false">central_v2_m!J19</f>
        <v>200857.994505559</v>
      </c>
      <c r="K31" s="157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SUM(central_v5_m!C19:J19)</f>
        <v>3250287.77850783</v>
      </c>
      <c r="O31" s="7"/>
      <c r="P31" s="7"/>
      <c r="Q31" s="67" t="n">
        <f aca="false">I31*5.5017049523</f>
        <v>91487854.0194992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central_v2_m!D20+temporary_pension_bonus_central!B20</f>
        <v>17915077.6973653</v>
      </c>
      <c r="G32" s="157" t="n">
        <f aca="false">central_v2_m!E20+temporary_pension_bonus_central!B20</f>
        <v>17200747.3101925</v>
      </c>
      <c r="H32" s="67" t="n">
        <f aca="false">F32-J32</f>
        <v>17723220.7026303</v>
      </c>
      <c r="I32" s="67" t="n">
        <f aca="false">G32-K32</f>
        <v>17014646.0252996</v>
      </c>
      <c r="J32" s="157" t="n">
        <f aca="false">central_v2_m!J20</f>
        <v>191856.994735014</v>
      </c>
      <c r="K32" s="157" t="n">
        <f aca="false">central_v2_m!K20</f>
        <v>186101.284892964</v>
      </c>
      <c r="L32" s="67" t="n">
        <f aca="false">H32-I32</f>
        <v>708574.67733077</v>
      </c>
      <c r="M32" s="67" t="n">
        <f aca="false">J32-K32</f>
        <v>5755.70984205039</v>
      </c>
      <c r="N32" s="157" t="n">
        <f aca="false">SUM(central_v5_m!C20:J20)</f>
        <v>3177620.63583764</v>
      </c>
      <c r="O32" s="7"/>
      <c r="P32" s="7"/>
      <c r="Q32" s="67" t="n">
        <f aca="false">I32*5.5017049523</f>
        <v>93609562.2990221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20387057.3964795</v>
      </c>
      <c r="Y32" s="67" t="n">
        <f aca="false">N32*5.1890047538</f>
        <v>16488688.5851345</v>
      </c>
      <c r="Z32" s="67" t="n">
        <f aca="false">L32*5.5017049523</f>
        <v>3898368.81134507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central_v2_m!D21+temporary_pension_bonus_central!B21</f>
        <v>17719542.0514623</v>
      </c>
      <c r="G33" s="157" t="n">
        <f aca="false">central_v2_m!E21+temporary_pension_bonus_central!B21</f>
        <v>17011789.1241134</v>
      </c>
      <c r="H33" s="67" t="n">
        <f aca="false">F33-J33</f>
        <v>17512877.2293107</v>
      </c>
      <c r="I33" s="67" t="n">
        <f aca="false">G33-K33</f>
        <v>16811324.2466264</v>
      </c>
      <c r="J33" s="157" t="n">
        <f aca="false">central_v2_m!J21</f>
        <v>206664.82215155</v>
      </c>
      <c r="K33" s="157" t="n">
        <f aca="false">central_v2_m!K21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57" t="n">
        <f aca="false">SUM(central_v5_m!C21:J21)</f>
        <v>3280735.81389867</v>
      </c>
      <c r="O33" s="7"/>
      <c r="P33" s="7"/>
      <c r="Q33" s="67" t="n">
        <f aca="false">I33*5.5017049523</f>
        <v>92490945.8623858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20883491.2534172</v>
      </c>
      <c r="Y33" s="67" t="n">
        <f aca="false">N33*5.1890047538</f>
        <v>17023753.7342821</v>
      </c>
      <c r="Z33" s="67" t="n">
        <f aca="false">L33*5.5017049523</f>
        <v>3859737.51913509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central_v2_m!D22+temporary_pension_bonus_central!B22</f>
        <v>18157284.8730794</v>
      </c>
      <c r="G34" s="155" t="n">
        <f aca="false">central_v2_m!E22+temporary_pension_bonus_central!B22</f>
        <v>17431515.8355952</v>
      </c>
      <c r="H34" s="8" t="n">
        <f aca="false">F34-J34</f>
        <v>17916940.5693137</v>
      </c>
      <c r="I34" s="8" t="n">
        <f aca="false">G34-K34</f>
        <v>17198381.8609424</v>
      </c>
      <c r="J34" s="155" t="n">
        <f aca="false">central_v2_m!J22</f>
        <v>240344.303765718</v>
      </c>
      <c r="K34" s="155" t="n">
        <f aca="false">central_v2_m!K22</f>
        <v>233133.974652747</v>
      </c>
      <c r="L34" s="8" t="n">
        <f aca="false">H34-I34</f>
        <v>718558.708371256</v>
      </c>
      <c r="M34" s="8" t="n">
        <f aca="false">J34-K34</f>
        <v>7210.32911297155</v>
      </c>
      <c r="N34" s="155" t="n">
        <f aca="false">SUM(central_v5_m!C22:J22)</f>
        <v>3557927.96491551</v>
      </c>
      <c r="O34" s="5"/>
      <c r="P34" s="5"/>
      <c r="Q34" s="8" t="n">
        <f aca="false">I34*5.5017049523</f>
        <v>94620422.6558933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22415403.127989</v>
      </c>
      <c r="Y34" s="8" t="n">
        <f aca="false">N34*5.1890047538</f>
        <v>18462105.1236246</v>
      </c>
      <c r="Z34" s="8" t="n">
        <f aca="false">L34*5.5017049523</f>
        <v>3953298.00436443</v>
      </c>
      <c r="AA34" s="8"/>
      <c r="AB34" s="8"/>
      <c r="AC34" s="8"/>
      <c r="AD34" s="8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central_v2_m!D23+temporary_pension_bonus_central!B23</f>
        <v>18573096.6956837</v>
      </c>
      <c r="G35" s="157" t="n">
        <f aca="false">central_v2_m!E23+temporary_pension_bonus_central!B23</f>
        <v>17829684.5120978</v>
      </c>
      <c r="H35" s="67" t="n">
        <f aca="false">F35-J35</f>
        <v>18309813.7897968</v>
      </c>
      <c r="I35" s="67" t="n">
        <f aca="false">G35-K35</f>
        <v>17574300.0933875</v>
      </c>
      <c r="J35" s="157" t="n">
        <f aca="false">central_v2_m!J23</f>
        <v>263282.905886904</v>
      </c>
      <c r="K35" s="157" t="n">
        <f aca="false">central_v2_m!K23</f>
        <v>255384.418710297</v>
      </c>
      <c r="L35" s="67" t="n">
        <f aca="false">H35-I35</f>
        <v>735513.696409278</v>
      </c>
      <c r="M35" s="67" t="n">
        <f aca="false">J35-K35</f>
        <v>7898.48717660704</v>
      </c>
      <c r="N35" s="157" t="n">
        <f aca="false">SUM(central_v5_m!C23:J23)</f>
        <v>2851269.38018764</v>
      </c>
      <c r="O35" s="7"/>
      <c r="P35" s="7"/>
      <c r="Q35" s="67" t="n">
        <f aca="false">I35*5.5017049523</f>
        <v>96688613.8569962</v>
      </c>
      <c r="R35" s="67"/>
      <c r="S35" s="67"/>
      <c r="T35" s="7"/>
      <c r="U35" s="7"/>
      <c r="V35" s="67" t="n">
        <f aca="false">K35*5.5017049523</f>
        <v>1405049.7211587</v>
      </c>
      <c r="W35" s="67" t="n">
        <f aca="false">M35*5.5017049523</f>
        <v>43455.146015217</v>
      </c>
      <c r="X35" s="67" t="n">
        <f aca="false">N35*5.1890047538+L35*5.5017049523</f>
        <v>18841829.7141774</v>
      </c>
      <c r="Y35" s="67" t="n">
        <f aca="false">N35*5.1890047538</f>
        <v>14795250.368158</v>
      </c>
      <c r="Z35" s="67" t="n">
        <f aca="false">L35*5.5017049523</f>
        <v>4046579.3460194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central_v2_m!D24+temporary_pension_bonus_central!B24</f>
        <v>19591943.2990678</v>
      </c>
      <c r="G36" s="157" t="n">
        <f aca="false">central_v2_m!E24+temporary_pension_bonus_central!B24</f>
        <v>18805923.3266691</v>
      </c>
      <c r="H36" s="67" t="n">
        <f aca="false">F36-J36</f>
        <v>19294321.7105369</v>
      </c>
      <c r="I36" s="67" t="n">
        <f aca="false">G36-K36</f>
        <v>18517230.3857942</v>
      </c>
      <c r="J36" s="157" t="n">
        <f aca="false">central_v2_m!J24</f>
        <v>297621.588530879</v>
      </c>
      <c r="K36" s="157" t="n">
        <f aca="false">central_v2_m!K24</f>
        <v>288692.940874953</v>
      </c>
      <c r="L36" s="67" t="n">
        <f aca="false">H36-I36</f>
        <v>777091.324742716</v>
      </c>
      <c r="M36" s="67" t="n">
        <f aca="false">J36-K36</f>
        <v>8928.64765592641</v>
      </c>
      <c r="N36" s="157" t="n">
        <f aca="false">SUM(central_v5_m!C24:J24)</f>
        <v>3064348.86359403</v>
      </c>
      <c r="O36" s="7"/>
      <c r="P36" s="7"/>
      <c r="Q36" s="67" t="n">
        <f aca="false">I36*5.5017049523</f>
        <v>101876338.116404</v>
      </c>
      <c r="R36" s="67"/>
      <c r="S36" s="67"/>
      <c r="T36" s="7"/>
      <c r="U36" s="7"/>
      <c r="V36" s="67" t="n">
        <f aca="false">K36*5.5017049523</f>
        <v>1588303.38250578</v>
      </c>
      <c r="W36" s="67" t="n">
        <f aca="false">M36*5.5017049523</f>
        <v>49122.7850259521</v>
      </c>
      <c r="X36" s="67" t="n">
        <f aca="false">N36*5.1890047538+L36*5.5017049523</f>
        <v>20176248.0102174</v>
      </c>
      <c r="Y36" s="67" t="n">
        <f aca="false">N36*5.1890047538</f>
        <v>15900920.820491</v>
      </c>
      <c r="Z36" s="67" t="n">
        <f aca="false">L36*5.5017049523</f>
        <v>4275327.18972637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central_v2_m!D25+temporary_pension_bonus_central!B25</f>
        <v>19650900.2644202</v>
      </c>
      <c r="G37" s="157" t="n">
        <f aca="false">central_v2_m!E25+temporary_pension_bonus_central!B25</f>
        <v>18860298.1319437</v>
      </c>
      <c r="H37" s="67" t="n">
        <f aca="false">F37-J37</f>
        <v>19334521.4634611</v>
      </c>
      <c r="I37" s="67" t="n">
        <f aca="false">G37-K37</f>
        <v>18553410.6950133</v>
      </c>
      <c r="J37" s="157" t="n">
        <f aca="false">central_v2_m!J25</f>
        <v>316378.800959176</v>
      </c>
      <c r="K37" s="157" t="n">
        <f aca="false">central_v2_m!K25</f>
        <v>306887.4369304</v>
      </c>
      <c r="L37" s="67" t="n">
        <f aca="false">H37-I37</f>
        <v>781110.768447757</v>
      </c>
      <c r="M37" s="67" t="n">
        <f aca="false">J37-K37</f>
        <v>9491.36402877519</v>
      </c>
      <c r="N37" s="157" t="n">
        <f aca="false">SUM(central_v5_m!C25:J25)</f>
        <v>3078630.63415544</v>
      </c>
      <c r="O37" s="7"/>
      <c r="P37" s="7"/>
      <c r="Q37" s="67" t="n">
        <f aca="false">I37*5.5017049523</f>
        <v>102075391.50281</v>
      </c>
      <c r="R37" s="67"/>
      <c r="S37" s="67"/>
      <c r="T37" s="7"/>
      <c r="U37" s="7"/>
      <c r="V37" s="67" t="n">
        <f aca="false">K37*5.5017049523</f>
        <v>1688404.13155864</v>
      </c>
      <c r="W37" s="67" t="n">
        <f aca="false">M37*5.5017049523</f>
        <v>52218.6844811946</v>
      </c>
      <c r="X37" s="67" t="n">
        <f aca="false">N37*5.1890047538+L37*5.5017049523</f>
        <v>20272469.9788908</v>
      </c>
      <c r="Y37" s="67" t="n">
        <f aca="false">N37*5.1890047538</f>
        <v>15975028.9958269</v>
      </c>
      <c r="Z37" s="67" t="n">
        <f aca="false">L37*5.5017049523</f>
        <v>4297440.98306388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central_v2_m!D26+temporary_pension_bonus_central!B26</f>
        <v>19213923.8823642</v>
      </c>
      <c r="G38" s="155" t="n">
        <f aca="false">central_v2_m!E26+temporary_pension_bonus_central!B26</f>
        <v>18438105.2503101</v>
      </c>
      <c r="H38" s="8" t="n">
        <f aca="false">F38-J38</f>
        <v>18882065.1483923</v>
      </c>
      <c r="I38" s="8" t="n">
        <f aca="false">G38-K38</f>
        <v>18116202.2783573</v>
      </c>
      <c r="J38" s="155" t="n">
        <f aca="false">central_v2_m!J26</f>
        <v>331858.733971962</v>
      </c>
      <c r="K38" s="155" t="n">
        <f aca="false">central_v2_m!K26</f>
        <v>321902.971952803</v>
      </c>
      <c r="L38" s="8" t="n">
        <f aca="false">H38-I38</f>
        <v>765862.870034937</v>
      </c>
      <c r="M38" s="8" t="n">
        <f aca="false">J38-K38</f>
        <v>9955.76201915892</v>
      </c>
      <c r="N38" s="155" t="n">
        <f aca="false">SUM(central_v5_m!C26:J26)</f>
        <v>3587952.24219551</v>
      </c>
      <c r="O38" s="5"/>
      <c r="P38" s="5"/>
      <c r="Q38" s="8" t="n">
        <f aca="false">I38*5.5017049523</f>
        <v>99669999.7917071</v>
      </c>
      <c r="R38" s="8"/>
      <c r="S38" s="8"/>
      <c r="T38" s="5"/>
      <c r="U38" s="5"/>
      <c r="V38" s="8" t="n">
        <f aca="false">K38*5.5017049523</f>
        <v>1771015.17495283</v>
      </c>
      <c r="W38" s="8" t="n">
        <f aca="false">M38*5.5017049523</f>
        <v>54773.6652047269</v>
      </c>
      <c r="X38" s="8" t="n">
        <f aca="false">N38*5.1890047538+L38*5.5017049523</f>
        <v>22831452.7860138</v>
      </c>
      <c r="Y38" s="8" t="n">
        <f aca="false">N38*5.1890047538</f>
        <v>18617901.2411599</v>
      </c>
      <c r="Z38" s="8" t="n">
        <f aca="false">L38*5.5017049523</f>
        <v>4213551.5448539</v>
      </c>
      <c r="AA38" s="8"/>
      <c r="AB38" s="8"/>
      <c r="AC38" s="8"/>
      <c r="AD38" s="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central_v2_m!D27+temporary_pension_bonus_central!B27</f>
        <v>19453984.8093879</v>
      </c>
      <c r="G39" s="157" t="n">
        <f aca="false">central_v2_m!E27+temporary_pension_bonus_central!B27</f>
        <v>18666897.2382647</v>
      </c>
      <c r="H39" s="67" t="n">
        <f aca="false">F39-J39</f>
        <v>19106365.7550425</v>
      </c>
      <c r="I39" s="67" t="n">
        <f aca="false">G39-K39</f>
        <v>18329706.7555496</v>
      </c>
      <c r="J39" s="157" t="n">
        <f aca="false">central_v2_m!J27</f>
        <v>347619.054345481</v>
      </c>
      <c r="K39" s="157" t="n">
        <f aca="false">central_v2_m!K27</f>
        <v>337190.482715116</v>
      </c>
      <c r="L39" s="67" t="n">
        <f aca="false">H39-I39</f>
        <v>776658.999492858</v>
      </c>
      <c r="M39" s="67" t="n">
        <f aca="false">J39-K39</f>
        <v>10428.5716303644</v>
      </c>
      <c r="N39" s="157" t="n">
        <f aca="false">SUM(central_v5_m!C27:J27)</f>
        <v>3015890.3598077</v>
      </c>
      <c r="O39" s="7"/>
      <c r="P39" s="7"/>
      <c r="Q39" s="67" t="n">
        <f aca="false">I39*5.5017049523</f>
        <v>100844638.431214</v>
      </c>
      <c r="R39" s="67"/>
      <c r="S39" s="67"/>
      <c r="T39" s="7"/>
      <c r="U39" s="7"/>
      <c r="V39" s="67" t="n">
        <f aca="false">K39*5.5017049523</f>
        <v>1855122.54862218</v>
      </c>
      <c r="W39" s="67" t="n">
        <f aca="false">M39*5.5017049523</f>
        <v>57374.9241841911</v>
      </c>
      <c r="X39" s="67" t="n">
        <f aca="false">N39*5.1890047538+L39*5.5017049523</f>
        <v>19922418.0777399</v>
      </c>
      <c r="Y39" s="67" t="n">
        <f aca="false">N39*5.1890047538</f>
        <v>15649469.4139817</v>
      </c>
      <c r="Z39" s="67" t="n">
        <f aca="false">L39*5.5017049523</f>
        <v>4272948.66375822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central_v2_m!D28+temporary_pension_bonus_central!B28</f>
        <v>19766834.5079743</v>
      </c>
      <c r="G40" s="157" t="n">
        <f aca="false">central_v2_m!E28+temporary_pension_bonus_central!B28</f>
        <v>18965160.5656725</v>
      </c>
      <c r="H40" s="67" t="n">
        <f aca="false">F40-J40</f>
        <v>19376479.134464</v>
      </c>
      <c r="I40" s="67" t="n">
        <f aca="false">G40-K40</f>
        <v>18586515.8533676</v>
      </c>
      <c r="J40" s="157" t="n">
        <f aca="false">central_v2_m!J28</f>
        <v>390355.373510246</v>
      </c>
      <c r="K40" s="157" t="n">
        <f aca="false">central_v2_m!K28</f>
        <v>378644.712304939</v>
      </c>
      <c r="L40" s="67" t="n">
        <f aca="false">H40-I40</f>
        <v>789963.28109644</v>
      </c>
      <c r="M40" s="67" t="n">
        <f aca="false">J40-K40</f>
        <v>11710.6612053073</v>
      </c>
      <c r="N40" s="157" t="n">
        <f aca="false">SUM(central_v5_m!C28:J28)</f>
        <v>2995323.00627798</v>
      </c>
      <c r="O40" s="7"/>
      <c r="P40" s="7"/>
      <c r="Q40" s="67" t="n">
        <f aca="false">I40*5.5017049523</f>
        <v>102257526.316475</v>
      </c>
      <c r="R40" s="67"/>
      <c r="S40" s="67"/>
      <c r="T40" s="7"/>
      <c r="U40" s="7"/>
      <c r="V40" s="67" t="n">
        <f aca="false">K40*5.5017049523</f>
        <v>2083191.48885029</v>
      </c>
      <c r="W40" s="67" t="n">
        <f aca="false">M40*5.5017049523</f>
        <v>64428.6027479466</v>
      </c>
      <c r="X40" s="67" t="n">
        <f aca="false">N40*5.1890047538+L40*5.5017049523</f>
        <v>19888890.2144864</v>
      </c>
      <c r="Y40" s="67" t="n">
        <f aca="false">N40*5.1890047538</f>
        <v>15542745.3187429</v>
      </c>
      <c r="Z40" s="67" t="n">
        <f aca="false">L40*5.5017049523</f>
        <v>4346144.89574344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central_v2_m!D29+temporary_pension_bonus_central!B29</f>
        <v>20058784.6001482</v>
      </c>
      <c r="G41" s="157" t="n">
        <f aca="false">central_v2_m!E29+temporary_pension_bonus_central!B29</f>
        <v>19243997.4792632</v>
      </c>
      <c r="H41" s="67" t="n">
        <f aca="false">F41-J41</f>
        <v>19652417.3263202</v>
      </c>
      <c r="I41" s="67" t="n">
        <f aca="false">G41-K41</f>
        <v>18849821.2236501</v>
      </c>
      <c r="J41" s="157" t="n">
        <f aca="false">central_v2_m!J29</f>
        <v>406367.273827972</v>
      </c>
      <c r="K41" s="157" t="n">
        <f aca="false">central_v2_m!K29</f>
        <v>394176.255613132</v>
      </c>
      <c r="L41" s="67" t="n">
        <f aca="false">H41-I41</f>
        <v>802596.102670167</v>
      </c>
      <c r="M41" s="67" t="n">
        <f aca="false">J41-K41</f>
        <v>12191.0182148393</v>
      </c>
      <c r="N41" s="157" t="n">
        <f aca="false">SUM(central_v5_m!C29:J29)</f>
        <v>3069874.16743526</v>
      </c>
      <c r="O41" s="7"/>
      <c r="P41" s="7"/>
      <c r="Q41" s="67" t="n">
        <f aca="false">I41*5.5017049523</f>
        <v>103706154.776125</v>
      </c>
      <c r="R41" s="67"/>
      <c r="S41" s="67"/>
      <c r="T41" s="7"/>
      <c r="U41" s="7"/>
      <c r="V41" s="67" t="n">
        <f aca="false">K41*5.5017049523</f>
        <v>2168641.45758584</v>
      </c>
      <c r="W41" s="67" t="n">
        <f aca="false">M41*5.5017049523</f>
        <v>67071.3852861608</v>
      </c>
      <c r="X41" s="67" t="n">
        <f aca="false">N41*5.1890047538+L41*5.5017049523</f>
        <v>20345238.6011465</v>
      </c>
      <c r="Y41" s="67" t="n">
        <f aca="false">N41*5.1890047538</f>
        <v>15929591.6483894</v>
      </c>
      <c r="Z41" s="67" t="n">
        <f aca="false">L41*5.5017049523</f>
        <v>4415646.95275714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central_v2_m!D30+temporary_pension_bonus_central!B30</f>
        <v>20306248.0416034</v>
      </c>
      <c r="G42" s="155" t="n">
        <f aca="false">central_v2_m!E30+temporary_pension_bonus_central!B30</f>
        <v>19479648.4073943</v>
      </c>
      <c r="H42" s="8" t="n">
        <f aca="false">F42-J42</f>
        <v>19878459.4066284</v>
      </c>
      <c r="I42" s="8" t="n">
        <f aca="false">G42-K42</f>
        <v>19064693.4314685</v>
      </c>
      <c r="J42" s="155" t="n">
        <f aca="false">central_v2_m!J30</f>
        <v>427788.634975057</v>
      </c>
      <c r="K42" s="155" t="n">
        <f aca="false">central_v2_m!K30</f>
        <v>414954.975925805</v>
      </c>
      <c r="L42" s="8" t="n">
        <f aca="false">H42-I42</f>
        <v>813765.975159876</v>
      </c>
      <c r="M42" s="8" t="n">
        <f aca="false">J42-K42</f>
        <v>12833.6590492518</v>
      </c>
      <c r="N42" s="155" t="n">
        <f aca="false">SUM(central_v5_m!C30:J30)</f>
        <v>3756372.34178395</v>
      </c>
      <c r="O42" s="5"/>
      <c r="P42" s="5"/>
      <c r="Q42" s="8" t="n">
        <f aca="false">I42*5.5017049523</f>
        <v>104888318.265991</v>
      </c>
      <c r="R42" s="8"/>
      <c r="S42" s="8"/>
      <c r="T42" s="5"/>
      <c r="U42" s="5"/>
      <c r="V42" s="8" t="n">
        <f aca="false">K42*5.5017049523</f>
        <v>2282959.84603253</v>
      </c>
      <c r="W42" s="8" t="n">
        <f aca="false">M42*5.5017049523</f>
        <v>70607.0055473981</v>
      </c>
      <c r="X42" s="8" t="n">
        <f aca="false">N42*5.1890047538+L42*5.5017049523</f>
        <v>23968934.2341101</v>
      </c>
      <c r="Y42" s="8" t="n">
        <f aca="false">N42*5.1890047538</f>
        <v>19491833.9385597</v>
      </c>
      <c r="Z42" s="8" t="n">
        <f aca="false">L42*5.5017049523</f>
        <v>4477100.29555033</v>
      </c>
      <c r="AA42" s="8"/>
      <c r="AB42" s="8"/>
      <c r="AC42" s="8"/>
      <c r="AD42" s="8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central_v2_m!D31+temporary_pension_bonus_central!B31</f>
        <v>20507823.8259593</v>
      </c>
      <c r="G43" s="157" t="n">
        <f aca="false">central_v2_m!E31+temporary_pension_bonus_central!B31</f>
        <v>19671473.4915065</v>
      </c>
      <c r="H43" s="67" t="n">
        <f aca="false">F43-J43</f>
        <v>20056948.4310027</v>
      </c>
      <c r="I43" s="67" t="n">
        <f aca="false">G43-K43</f>
        <v>19234124.3583986</v>
      </c>
      <c r="J43" s="157" t="n">
        <f aca="false">central_v2_m!J31</f>
        <v>450875.394956614</v>
      </c>
      <c r="K43" s="157" t="n">
        <f aca="false">central_v2_m!K31</f>
        <v>437349.133107915</v>
      </c>
      <c r="L43" s="67" t="n">
        <f aca="false">H43-I43</f>
        <v>822824.072604097</v>
      </c>
      <c r="M43" s="67" t="n">
        <f aca="false">J43-K43</f>
        <v>13526.2618486983</v>
      </c>
      <c r="N43" s="157" t="n">
        <f aca="false">SUM(central_v5_m!C31:J31)</f>
        <v>3103364.80477347</v>
      </c>
      <c r="O43" s="7"/>
      <c r="P43" s="7"/>
      <c r="Q43" s="67" t="n">
        <f aca="false">I43*5.5017049523</f>
        <v>105820477.235755</v>
      </c>
      <c r="R43" s="67"/>
      <c r="S43" s="67"/>
      <c r="T43" s="7"/>
      <c r="U43" s="7"/>
      <c r="V43" s="67" t="n">
        <f aca="false">K43*5.5017049523</f>
        <v>2406165.89150393</v>
      </c>
      <c r="W43" s="67" t="n">
        <f aca="false">M43*5.5017049523</f>
        <v>74417.5017990901</v>
      </c>
      <c r="X43" s="67" t="n">
        <f aca="false">N43*5.1890047538+L43*5.5017049523</f>
        <v>20630309.9998628</v>
      </c>
      <c r="Y43" s="67" t="n">
        <f aca="false">N43*5.1890047538</f>
        <v>16103374.7247451</v>
      </c>
      <c r="Z43" s="67" t="n">
        <f aca="false">L43*5.5017049523</f>
        <v>4526935.27511762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central_v2_m!D32+temporary_pension_bonus_central!B32</f>
        <v>20648646.9629024</v>
      </c>
      <c r="G44" s="157" t="n">
        <f aca="false">central_v2_m!E32+temporary_pension_bonus_central!B32</f>
        <v>19805608.9670226</v>
      </c>
      <c r="H44" s="67" t="n">
        <f aca="false">F44-J44</f>
        <v>20171640.6175693</v>
      </c>
      <c r="I44" s="67" t="n">
        <f aca="false">G44-K44</f>
        <v>19342912.8120495</v>
      </c>
      <c r="J44" s="157" t="n">
        <f aca="false">central_v2_m!J32</f>
        <v>477006.345333094</v>
      </c>
      <c r="K44" s="157" t="n">
        <f aca="false">central_v2_m!K32</f>
        <v>462696.154973101</v>
      </c>
      <c r="L44" s="67" t="n">
        <f aca="false">H44-I44</f>
        <v>828727.805519801</v>
      </c>
      <c r="M44" s="67" t="n">
        <f aca="false">J44-K44</f>
        <v>14310.1903599928</v>
      </c>
      <c r="N44" s="157" t="n">
        <f aca="false">SUM(central_v5_m!C32:J32)</f>
        <v>3022374.73229173</v>
      </c>
      <c r="O44" s="7"/>
      <c r="P44" s="7"/>
      <c r="Q44" s="67" t="n">
        <f aca="false">I44*5.5017049523</f>
        <v>106418999.20996</v>
      </c>
      <c r="R44" s="67"/>
      <c r="S44" s="67"/>
      <c r="T44" s="7"/>
      <c r="U44" s="7"/>
      <c r="V44" s="67" t="n">
        <f aca="false">K44*5.5017049523</f>
        <v>2545617.72722568</v>
      </c>
      <c r="W44" s="67" t="n">
        <f aca="false">M44*5.5017049523</f>
        <v>78730.4451719281</v>
      </c>
      <c r="X44" s="67" t="n">
        <f aca="false">N44*5.1890047538+L44*5.5017049523</f>
        <v>20242532.7253638</v>
      </c>
      <c r="Y44" s="67" t="n">
        <f aca="false">N44*5.1890047538</f>
        <v>15683116.8536268</v>
      </c>
      <c r="Z44" s="67" t="n">
        <f aca="false">L44*5.5017049523</f>
        <v>4559415.871737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central_v2_m!D33+temporary_pension_bonus_central!B33</f>
        <v>20735802.8479635</v>
      </c>
      <c r="G45" s="157" t="n">
        <f aca="false">central_v2_m!E33+temporary_pension_bonus_central!B33</f>
        <v>19888153.4298237</v>
      </c>
      <c r="H45" s="67" t="n">
        <f aca="false">F45-J45</f>
        <v>20235633.039979</v>
      </c>
      <c r="I45" s="67" t="n">
        <f aca="false">G45-K45</f>
        <v>19402988.7160787</v>
      </c>
      <c r="J45" s="157" t="n">
        <f aca="false">central_v2_m!J33</f>
        <v>500169.807984465</v>
      </c>
      <c r="K45" s="157" t="n">
        <f aca="false">central_v2_m!K33</f>
        <v>485164.713744932</v>
      </c>
      <c r="L45" s="67" t="n">
        <f aca="false">H45-I45</f>
        <v>832644.323900282</v>
      </c>
      <c r="M45" s="67" t="n">
        <f aca="false">J45-K45</f>
        <v>15005.0942395341</v>
      </c>
      <c r="N45" s="157" t="n">
        <f aca="false">SUM(central_v5_m!C33:J33)</f>
        <v>3082329.3741741</v>
      </c>
      <c r="O45" s="7"/>
      <c r="P45" s="7"/>
      <c r="Q45" s="67" t="n">
        <f aca="false">I45*5.5017049523</f>
        <v>106749519.108671</v>
      </c>
      <c r="R45" s="67"/>
      <c r="S45" s="67"/>
      <c r="T45" s="7"/>
      <c r="U45" s="7"/>
      <c r="V45" s="67" t="n">
        <f aca="false">K45*5.5017049523</f>
        <v>2669233.1082917</v>
      </c>
      <c r="W45" s="67" t="n">
        <f aca="false">M45*5.5017049523</f>
        <v>82553.6012873727</v>
      </c>
      <c r="X45" s="67" t="n">
        <f aca="false">N45*5.1890047538+L45*5.5017049523</f>
        <v>20575185.1756735</v>
      </c>
      <c r="Y45" s="67" t="n">
        <f aca="false">N45*5.1890047538</f>
        <v>15994221.7753668</v>
      </c>
      <c r="Z45" s="67" t="n">
        <f aca="false">L45*5.5017049523</f>
        <v>4580963.40030667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central_v2_m!D34+temporary_pension_bonus_central!B34</f>
        <v>20878449.5974657</v>
      </c>
      <c r="G46" s="155" t="n">
        <f aca="false">central_v2_m!E34+temporary_pension_bonus_central!B34</f>
        <v>20023502.5627044</v>
      </c>
      <c r="H46" s="8" t="n">
        <f aca="false">F46-J46</f>
        <v>20371246.1988681</v>
      </c>
      <c r="I46" s="8" t="n">
        <f aca="false">G46-K46</f>
        <v>19531515.2660648</v>
      </c>
      <c r="J46" s="155" t="n">
        <f aca="false">central_v2_m!J34</f>
        <v>507203.398597552</v>
      </c>
      <c r="K46" s="155" t="n">
        <f aca="false">central_v2_m!K34</f>
        <v>491987.296639625</v>
      </c>
      <c r="L46" s="8" t="n">
        <f aca="false">H46-I46</f>
        <v>839730.93280334</v>
      </c>
      <c r="M46" s="8" t="n">
        <f aca="false">J46-K46</f>
        <v>15216.1019579265</v>
      </c>
      <c r="N46" s="155" t="n">
        <f aca="false">SUM(central_v5_m!C34:J34)</f>
        <v>3736452.44944498</v>
      </c>
      <c r="O46" s="5"/>
      <c r="P46" s="5"/>
      <c r="Q46" s="8" t="n">
        <f aca="false">I46*5.5017049523</f>
        <v>107456634.265232</v>
      </c>
      <c r="R46" s="8"/>
      <c r="S46" s="8"/>
      <c r="T46" s="5"/>
      <c r="U46" s="5"/>
      <c r="V46" s="8" t="n">
        <f aca="false">K46*5.5017049523</f>
        <v>2706768.94639092</v>
      </c>
      <c r="W46" s="8" t="n">
        <f aca="false">M46*5.5017049523</f>
        <v>83714.5034966261</v>
      </c>
      <c r="X46" s="8" t="n">
        <f aca="false">N46*5.1890047538+L46*5.5017049523</f>
        <v>24008421.3541213</v>
      </c>
      <c r="Y46" s="8" t="n">
        <f aca="false">N46*5.1890047538</f>
        <v>19388469.5225176</v>
      </c>
      <c r="Z46" s="8" t="n">
        <f aca="false">L46*5.5017049523</f>
        <v>4619951.83160364</v>
      </c>
      <c r="AA46" s="8"/>
      <c r="AB46" s="8"/>
      <c r="AC46" s="8"/>
      <c r="AD46" s="8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central_v2_m!D35+temporary_pension_bonus_central!B35</f>
        <v>21063299.9229035</v>
      </c>
      <c r="G47" s="157" t="n">
        <f aca="false">central_v2_m!E35+temporary_pension_bonus_central!B35</f>
        <v>20199298.9326983</v>
      </c>
      <c r="H47" s="67" t="n">
        <f aca="false">F47-J47</f>
        <v>20531485.8227203</v>
      </c>
      <c r="I47" s="67" t="n">
        <f aca="false">G47-K47</f>
        <v>19683439.2555205</v>
      </c>
      <c r="J47" s="157" t="n">
        <f aca="false">central_v2_m!J35</f>
        <v>531814.100183239</v>
      </c>
      <c r="K47" s="157" t="n">
        <f aca="false">central_v2_m!K35</f>
        <v>515859.677177742</v>
      </c>
      <c r="L47" s="67" t="n">
        <f aca="false">H47-I47</f>
        <v>848046.567199733</v>
      </c>
      <c r="M47" s="67" t="n">
        <f aca="false">J47-K47</f>
        <v>15954.4230054972</v>
      </c>
      <c r="N47" s="157" t="n">
        <f aca="false">SUM(central_v5_m!C35:J35)</f>
        <v>3097242.68442021</v>
      </c>
      <c r="O47" s="7"/>
      <c r="P47" s="7"/>
      <c r="Q47" s="67" t="n">
        <f aca="false">I47*5.5017049523</f>
        <v>108292475.230394</v>
      </c>
      <c r="R47" s="67"/>
      <c r="S47" s="67"/>
      <c r="T47" s="7"/>
      <c r="U47" s="7"/>
      <c r="V47" s="67" t="n">
        <f aca="false">K47*5.5017049523</f>
        <v>2838107.74062066</v>
      </c>
      <c r="W47" s="67" t="n">
        <f aca="false">M47*5.5017049523</f>
        <v>87776.528060433</v>
      </c>
      <c r="X47" s="67" t="n">
        <f aca="false">N47*5.1890047538+L47*5.5017049523</f>
        <v>20737309.0116725</v>
      </c>
      <c r="Y47" s="67" t="n">
        <f aca="false">N47*5.1890047538</f>
        <v>16071607.0131287</v>
      </c>
      <c r="Z47" s="67" t="n">
        <f aca="false">L47*5.5017049523</f>
        <v>4665701.99854379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central_v2_m!D36+temporary_pension_bonus_central!B36</f>
        <v>21182743.6757635</v>
      </c>
      <c r="G48" s="157" t="n">
        <f aca="false">central_v2_m!E36+temporary_pension_bonus_central!B36</f>
        <v>20312357.0158473</v>
      </c>
      <c r="H48" s="67" t="n">
        <f aca="false">F48-J48</f>
        <v>20633340.6089284</v>
      </c>
      <c r="I48" s="67" t="n">
        <f aca="false">G48-K48</f>
        <v>19779436.0410173</v>
      </c>
      <c r="J48" s="157" t="n">
        <f aca="false">central_v2_m!J36</f>
        <v>549403.066835096</v>
      </c>
      <c r="K48" s="157" t="n">
        <f aca="false">central_v2_m!K36</f>
        <v>532920.974830043</v>
      </c>
      <c r="L48" s="67" t="n">
        <f aca="false">H48-I48</f>
        <v>853904.567911111</v>
      </c>
      <c r="M48" s="67" t="n">
        <f aca="false">J48-K48</f>
        <v>16482.092005053</v>
      </c>
      <c r="N48" s="157" t="n">
        <f aca="false">SUM(central_v5_m!C36:J36)</f>
        <v>3050371.18352819</v>
      </c>
      <c r="O48" s="7"/>
      <c r="P48" s="7"/>
      <c r="Q48" s="67" t="n">
        <f aca="false">I48*5.5017049523</f>
        <v>108820621.220566</v>
      </c>
      <c r="R48" s="67"/>
      <c r="S48" s="67"/>
      <c r="T48" s="7"/>
      <c r="U48" s="7"/>
      <c r="V48" s="67" t="n">
        <f aca="false">K48*5.5017049523</f>
        <v>2931973.96640699</v>
      </c>
      <c r="W48" s="67" t="n">
        <f aca="false">M48*5.5017049523</f>
        <v>90679.6072084641</v>
      </c>
      <c r="X48" s="67" t="n">
        <f aca="false">N48*5.1890047538+L48*5.5017049523</f>
        <v>20526321.5622504</v>
      </c>
      <c r="Y48" s="67" t="n">
        <f aca="false">N48*5.1890047538</f>
        <v>15828390.5721823</v>
      </c>
      <c r="Z48" s="67" t="n">
        <f aca="false">L48*5.5017049523</f>
        <v>4697930.99006815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central_v2_m!D37+temporary_pension_bonus_central!B37</f>
        <v>21295693.0153545</v>
      </c>
      <c r="G49" s="157" t="n">
        <f aca="false">central_v2_m!E37+temporary_pension_bonus_central!B37</f>
        <v>20419473.1236449</v>
      </c>
      <c r="H49" s="67" t="n">
        <f aca="false">F49-J49</f>
        <v>20716973.8118275</v>
      </c>
      <c r="I49" s="67" t="n">
        <f aca="false">G49-K49</f>
        <v>19858115.4962237</v>
      </c>
      <c r="J49" s="157" t="n">
        <f aca="false">central_v2_m!J37</f>
        <v>578719.203527021</v>
      </c>
      <c r="K49" s="157" t="n">
        <f aca="false">central_v2_m!K37</f>
        <v>561357.627421211</v>
      </c>
      <c r="L49" s="67" t="n">
        <f aca="false">H49-I49</f>
        <v>858858.315603804</v>
      </c>
      <c r="M49" s="67" t="n">
        <f aca="false">J49-K49</f>
        <v>17361.5761058107</v>
      </c>
      <c r="N49" s="157" t="n">
        <f aca="false">SUM(central_v5_m!C37:J37)</f>
        <v>3036324.63400913</v>
      </c>
      <c r="O49" s="7"/>
      <c r="P49" s="7"/>
      <c r="Q49" s="67" t="n">
        <f aca="false">I49*5.5017049523</f>
        <v>109253492.368919</v>
      </c>
      <c r="R49" s="67"/>
      <c r="S49" s="67"/>
      <c r="T49" s="7"/>
      <c r="U49" s="7"/>
      <c r="V49" s="67" t="n">
        <f aca="false">K49*5.5017049523</f>
        <v>3088424.03879465</v>
      </c>
      <c r="W49" s="67" t="n">
        <f aca="false">M49*5.5017049523</f>
        <v>95518.2692410721</v>
      </c>
      <c r="X49" s="67" t="n">
        <f aca="false">N49*5.1890047538+L49*5.5017049523</f>
        <v>20480688.0082349</v>
      </c>
      <c r="Y49" s="67" t="n">
        <f aca="false">N49*5.1890047538</f>
        <v>15755502.9599534</v>
      </c>
      <c r="Z49" s="67" t="n">
        <f aca="false">L49*5.5017049523</f>
        <v>4725185.04828148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central_v2_m!D38+temporary_pension_bonus_central!B38</f>
        <v>21466146.6535784</v>
      </c>
      <c r="G50" s="155" t="n">
        <f aca="false">central_v2_m!E38+temporary_pension_bonus_central!B38</f>
        <v>20580788.2830038</v>
      </c>
      <c r="H50" s="8" t="n">
        <f aca="false">F50-J50</f>
        <v>20871978.6185964</v>
      </c>
      <c r="I50" s="8" t="n">
        <f aca="false">G50-K50</f>
        <v>20004445.2890712</v>
      </c>
      <c r="J50" s="155" t="n">
        <f aca="false">central_v2_m!J38</f>
        <v>594168.034982067</v>
      </c>
      <c r="K50" s="155" t="n">
        <f aca="false">central_v2_m!K38</f>
        <v>576342.993932605</v>
      </c>
      <c r="L50" s="8" t="n">
        <f aca="false">H50-I50</f>
        <v>867533.329525162</v>
      </c>
      <c r="M50" s="8" t="n">
        <f aca="false">J50-K50</f>
        <v>17825.041049462</v>
      </c>
      <c r="N50" s="155" t="n">
        <f aca="false">SUM(central_v5_m!C38:J38)</f>
        <v>3727896.54892523</v>
      </c>
      <c r="O50" s="5"/>
      <c r="P50" s="5"/>
      <c r="Q50" s="8" t="n">
        <f aca="false">I50*5.5017049523</f>
        <v>110058555.714898</v>
      </c>
      <c r="R50" s="8"/>
      <c r="S50" s="8"/>
      <c r="T50" s="5"/>
      <c r="U50" s="5"/>
      <c r="V50" s="8" t="n">
        <f aca="false">K50*5.5017049523</f>
        <v>3170869.10394242</v>
      </c>
      <c r="W50" s="8" t="n">
        <f aca="false">M50*5.5017049523</f>
        <v>98068.1166167761</v>
      </c>
      <c r="X50" s="8" t="n">
        <f aca="false">N50*5.1890047538+L50*5.5017049523</f>
        <v>24116985.3293815</v>
      </c>
      <c r="Y50" s="8" t="n">
        <f aca="false">N50*5.1890047538</f>
        <v>19344072.9140476</v>
      </c>
      <c r="Z50" s="8" t="n">
        <f aca="false">L50*5.5017049523</f>
        <v>4772912.41533389</v>
      </c>
      <c r="AA50" s="8"/>
      <c r="AB50" s="8"/>
      <c r="AC50" s="8"/>
      <c r="AD50" s="8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central_v2_m!D39+temporary_pension_bonus_central!B39</f>
        <v>21716947.1232278</v>
      </c>
      <c r="G51" s="157" t="n">
        <f aca="false">central_v2_m!E39+temporary_pension_bonus_central!B39</f>
        <v>20819423.375778</v>
      </c>
      <c r="H51" s="67" t="n">
        <f aca="false">F51-J51</f>
        <v>21103902.8952471</v>
      </c>
      <c r="I51" s="67" t="n">
        <f aca="false">G51-K51</f>
        <v>20224770.4746368</v>
      </c>
      <c r="J51" s="157" t="n">
        <f aca="false">central_v2_m!J39</f>
        <v>613044.227980635</v>
      </c>
      <c r="K51" s="157" t="n">
        <f aca="false">central_v2_m!K39</f>
        <v>594652.901141216</v>
      </c>
      <c r="L51" s="67" t="n">
        <f aca="false">H51-I51</f>
        <v>879132.420610368</v>
      </c>
      <c r="M51" s="67" t="n">
        <f aca="false">J51-K51</f>
        <v>18391.3268394191</v>
      </c>
      <c r="N51" s="157" t="n">
        <f aca="false">SUM(central_v5_m!C39:J39)</f>
        <v>3052783.10086119</v>
      </c>
      <c r="O51" s="7"/>
      <c r="P51" s="7"/>
      <c r="Q51" s="67" t="n">
        <f aca="false">I51*5.5017049523</f>
        <v>111270719.87944</v>
      </c>
      <c r="R51" s="67"/>
      <c r="S51" s="67"/>
      <c r="T51" s="7"/>
      <c r="U51" s="7"/>
      <c r="V51" s="67" t="n">
        <f aca="false">K51*5.5017049523</f>
        <v>3271604.81110819</v>
      </c>
      <c r="W51" s="67" t="n">
        <f aca="false">M51*5.5017049523</f>
        <v>101183.6539518</v>
      </c>
      <c r="X51" s="67" t="n">
        <f aca="false">N51*5.1890047538+L51*5.5017049523</f>
        <v>20677633.2148886</v>
      </c>
      <c r="Y51" s="67" t="n">
        <f aca="false">N51*5.1890047538</f>
        <v>15840906.022689</v>
      </c>
      <c r="Z51" s="67" t="n">
        <f aca="false">L51*5.5017049523</f>
        <v>4836727.19219955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central_v2_m!D40+temporary_pension_bonus_central!B40</f>
        <v>21953985.0824032</v>
      </c>
      <c r="G52" s="157" t="n">
        <f aca="false">central_v2_m!E40+temporary_pension_bonus_central!B40</f>
        <v>21044960.7453513</v>
      </c>
      <c r="H52" s="67" t="n">
        <f aca="false">F52-J52</f>
        <v>21321918.3131672</v>
      </c>
      <c r="I52" s="67" t="n">
        <f aca="false">G52-K52</f>
        <v>20431855.9791924</v>
      </c>
      <c r="J52" s="157" t="n">
        <f aca="false">central_v2_m!J40</f>
        <v>632066.76923601</v>
      </c>
      <c r="K52" s="157" t="n">
        <f aca="false">central_v2_m!K40</f>
        <v>613104.76615893</v>
      </c>
      <c r="L52" s="67" t="n">
        <f aca="false">H52-I52</f>
        <v>890062.333974857</v>
      </c>
      <c r="M52" s="67" t="n">
        <f aca="false">J52-K52</f>
        <v>18962.0030770802</v>
      </c>
      <c r="N52" s="157" t="n">
        <f aca="false">SUM(central_v5_m!C40:J40)</f>
        <v>3073350.31758712</v>
      </c>
      <c r="O52" s="7"/>
      <c r="P52" s="7"/>
      <c r="Q52" s="67" t="n">
        <f aca="false">I52*5.5017049523</f>
        <v>112410043.225403</v>
      </c>
      <c r="R52" s="67"/>
      <c r="S52" s="67"/>
      <c r="T52" s="7"/>
      <c r="U52" s="7"/>
      <c r="V52" s="67" t="n">
        <f aca="false">K52*5.5017049523</f>
        <v>3373121.52825532</v>
      </c>
      <c r="W52" s="67" t="n">
        <f aca="false">M52*5.5017049523</f>
        <v>104323.3462347</v>
      </c>
      <c r="X52" s="67" t="n">
        <f aca="false">N52*5.1890047538+L52*5.5017049523</f>
        <v>20844489.7587375</v>
      </c>
      <c r="Y52" s="67" t="n">
        <f aca="false">N52*5.1890047538</f>
        <v>15947629.4080523</v>
      </c>
      <c r="Z52" s="67" t="n">
        <f aca="false">L52*5.5017049523</f>
        <v>4896860.35068517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central_v2_m!D41+temporary_pension_bonus_central!B41</f>
        <v>22104052.3419741</v>
      </c>
      <c r="G53" s="157" t="n">
        <f aca="false">central_v2_m!E41+temporary_pension_bonus_central!B41</f>
        <v>21187497.4202611</v>
      </c>
      <c r="H53" s="67" t="n">
        <f aca="false">F53-J53</f>
        <v>21409693.6120975</v>
      </c>
      <c r="I53" s="67" t="n">
        <f aca="false">G53-K53</f>
        <v>20513969.4522808</v>
      </c>
      <c r="J53" s="157" t="n">
        <f aca="false">central_v2_m!J41</f>
        <v>694358.729876611</v>
      </c>
      <c r="K53" s="157" t="n">
        <f aca="false">central_v2_m!K41</f>
        <v>673527.967980313</v>
      </c>
      <c r="L53" s="67" t="n">
        <f aca="false">H53-I53</f>
        <v>895724.159816735</v>
      </c>
      <c r="M53" s="67" t="n">
        <f aca="false">J53-K53</f>
        <v>20830.7618962985</v>
      </c>
      <c r="N53" s="157" t="n">
        <f aca="false">SUM(central_v5_m!C41:J41)</f>
        <v>3051686.91083492</v>
      </c>
      <c r="O53" s="7"/>
      <c r="P53" s="7"/>
      <c r="Q53" s="67" t="n">
        <f aca="false">I53*5.5017049523</f>
        <v>112861807.326944</v>
      </c>
      <c r="R53" s="67"/>
      <c r="S53" s="67"/>
      <c r="T53" s="7"/>
      <c r="U53" s="7"/>
      <c r="V53" s="67" t="n">
        <f aca="false">K53*5.5017049523</f>
        <v>3705552.15694984</v>
      </c>
      <c r="W53" s="67" t="n">
        <f aca="false">M53*5.5017049523</f>
        <v>114604.705885048</v>
      </c>
      <c r="X53" s="67" t="n">
        <f aca="false">N53*5.1890047538+L53*5.5017049523</f>
        <v>20763227.9333901</v>
      </c>
      <c r="Y53" s="67" t="n">
        <f aca="false">N53*5.1890047538</f>
        <v>15835217.8874316</v>
      </c>
      <c r="Z53" s="67" t="n">
        <f aca="false">L53*5.5017049523</f>
        <v>4928010.04595848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central_v2_m!D42+temporary_pension_bonus_central!B42</f>
        <v>22307367.3496636</v>
      </c>
      <c r="G54" s="155" t="n">
        <f aca="false">central_v2_m!E42+temporary_pension_bonus_central!B42</f>
        <v>21380542.3031147</v>
      </c>
      <c r="H54" s="8" t="n">
        <f aca="false">F54-J54</f>
        <v>21516787.0384218</v>
      </c>
      <c r="I54" s="8" t="n">
        <f aca="false">G54-K54</f>
        <v>20613679.4012101</v>
      </c>
      <c r="J54" s="155" t="n">
        <f aca="false">central_v2_m!J42</f>
        <v>790580.31124186</v>
      </c>
      <c r="K54" s="155" t="n">
        <f aca="false">central_v2_m!K42</f>
        <v>766862.901904605</v>
      </c>
      <c r="L54" s="8" t="n">
        <f aca="false">H54-I54</f>
        <v>903107.637211707</v>
      </c>
      <c r="M54" s="8" t="n">
        <f aca="false">J54-K54</f>
        <v>23717.4093372559</v>
      </c>
      <c r="N54" s="155" t="n">
        <f aca="false">SUM(central_v5_m!C42:J42)</f>
        <v>3711106.12498835</v>
      </c>
      <c r="O54" s="5"/>
      <c r="P54" s="5"/>
      <c r="Q54" s="8" t="n">
        <f aca="false">I54*5.5017049523</f>
        <v>113410382.046762</v>
      </c>
      <c r="R54" s="8"/>
      <c r="S54" s="8"/>
      <c r="T54" s="5"/>
      <c r="U54" s="5"/>
      <c r="V54" s="8" t="n">
        <f aca="false">K54*5.5017049523</f>
        <v>4219053.42514371</v>
      </c>
      <c r="W54" s="8" t="n">
        <f aca="false">M54*5.5017049523</f>
        <v>130486.188406507</v>
      </c>
      <c r="X54" s="8" t="n">
        <f aca="false">N54*5.1890047538+L54*5.5017049523</f>
        <v>24225579.0845285</v>
      </c>
      <c r="Y54" s="8" t="n">
        <f aca="false">N54*5.1890047538</f>
        <v>19256947.3244209</v>
      </c>
      <c r="Z54" s="8" t="n">
        <f aca="false">L54*5.5017049523</f>
        <v>4968631.7601076</v>
      </c>
      <c r="AA54" s="8"/>
      <c r="AB54" s="8"/>
      <c r="AC54" s="8"/>
      <c r="AD54" s="8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central_v2_m!D43+temporary_pension_bonus_central!B43</f>
        <v>22534573.6095831</v>
      </c>
      <c r="G55" s="157" t="n">
        <f aca="false">central_v2_m!E43+temporary_pension_bonus_central!B43</f>
        <v>21597166.9228051</v>
      </c>
      <c r="H55" s="67" t="n">
        <f aca="false">F55-J55</f>
        <v>21655392.4934444</v>
      </c>
      <c r="I55" s="67" t="n">
        <f aca="false">G55-K55</f>
        <v>20744361.2401505</v>
      </c>
      <c r="J55" s="157" t="n">
        <f aca="false">central_v2_m!J43</f>
        <v>879181.116138691</v>
      </c>
      <c r="K55" s="157" t="n">
        <f aca="false">central_v2_m!K43</f>
        <v>852805.68265453</v>
      </c>
      <c r="L55" s="67" t="n">
        <f aca="false">H55-I55</f>
        <v>911031.253293861</v>
      </c>
      <c r="M55" s="67" t="n">
        <f aca="false">J55-K55</f>
        <v>26375.4334841607</v>
      </c>
      <c r="N55" s="157" t="n">
        <f aca="false">SUM(central_v5_m!C43:J43)</f>
        <v>3034408.33513461</v>
      </c>
      <c r="O55" s="7"/>
      <c r="P55" s="7"/>
      <c r="Q55" s="67" t="n">
        <f aca="false">I55*5.5017049523</f>
        <v>114129354.967236</v>
      </c>
      <c r="R55" s="67"/>
      <c r="S55" s="67"/>
      <c r="T55" s="7"/>
      <c r="U55" s="7"/>
      <c r="V55" s="67" t="n">
        <f aca="false">K55*5.5017049523</f>
        <v>4691885.24761001</v>
      </c>
      <c r="W55" s="67" t="n">
        <f aca="false">M55*5.5017049523</f>
        <v>145109.853018866</v>
      </c>
      <c r="X55" s="67" t="n">
        <f aca="false">N55*5.1890047538+L55*5.5017049523</f>
        <v>20757784.4339307</v>
      </c>
      <c r="Y55" s="67" t="n">
        <f aca="false">N55*5.1890047538</f>
        <v>15745559.2759838</v>
      </c>
      <c r="Z55" s="67" t="n">
        <f aca="false">L55*5.5017049523</f>
        <v>5012225.15794691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central_v2_m!D44+temporary_pension_bonus_central!B44</f>
        <v>22796789.2863685</v>
      </c>
      <c r="G56" s="157" t="n">
        <f aca="false">central_v2_m!E44+temporary_pension_bonus_central!B44</f>
        <v>21846798.3147623</v>
      </c>
      <c r="H56" s="67" t="n">
        <f aca="false">F56-J56</f>
        <v>21869641.8001425</v>
      </c>
      <c r="I56" s="67" t="n">
        <f aca="false">G56-K56</f>
        <v>20947465.253123</v>
      </c>
      <c r="J56" s="157" t="n">
        <f aca="false">central_v2_m!J44</f>
        <v>927147.486226058</v>
      </c>
      <c r="K56" s="157" t="n">
        <f aca="false">central_v2_m!K44</f>
        <v>899333.061639276</v>
      </c>
      <c r="L56" s="67" t="n">
        <f aca="false">H56-I56</f>
        <v>922176.5470195</v>
      </c>
      <c r="M56" s="67" t="n">
        <f aca="false">J56-K56</f>
        <v>27814.4245867819</v>
      </c>
      <c r="N56" s="157" t="n">
        <f aca="false">SUM(central_v5_m!C44:J44)</f>
        <v>3063638.93324654</v>
      </c>
      <c r="O56" s="7"/>
      <c r="P56" s="7"/>
      <c r="Q56" s="67" t="n">
        <f aca="false">I56*5.5017049523</f>
        <v>115246773.321239</v>
      </c>
      <c r="R56" s="67"/>
      <c r="S56" s="67"/>
      <c r="T56" s="7"/>
      <c r="U56" s="7"/>
      <c r="V56" s="67" t="n">
        <f aca="false">K56*5.5017049523</f>
        <v>4947865.15898792</v>
      </c>
      <c r="W56" s="67" t="n">
        <f aca="false">M56*5.5017049523</f>
        <v>153026.757494473</v>
      </c>
      <c r="X56" s="67" t="n">
        <f aca="false">N56*5.1890047538+L56*5.5017049523</f>
        <v>20970780.2641751</v>
      </c>
      <c r="Y56" s="67" t="n">
        <f aca="false">N56*5.1890047538</f>
        <v>15897236.9885431</v>
      </c>
      <c r="Z56" s="67" t="n">
        <f aca="false">L56*5.5017049523</f>
        <v>5073543.2756321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central_v2_m!D45+temporary_pension_bonus_central!B45</f>
        <v>23062846.4822106</v>
      </c>
      <c r="G57" s="157" t="n">
        <f aca="false">central_v2_m!E45+temporary_pension_bonus_central!B45</f>
        <v>22100267.4143346</v>
      </c>
      <c r="H57" s="67" t="n">
        <f aca="false">F57-J57</f>
        <v>22058774.8903917</v>
      </c>
      <c r="I57" s="67" t="n">
        <f aca="false">G57-K57</f>
        <v>21126317.9702703</v>
      </c>
      <c r="J57" s="157" t="n">
        <f aca="false">central_v2_m!J45</f>
        <v>1004071.59181891</v>
      </c>
      <c r="K57" s="157" t="n">
        <f aca="false">central_v2_m!K45</f>
        <v>973949.444064341</v>
      </c>
      <c r="L57" s="67" t="n">
        <f aca="false">H57-I57</f>
        <v>932456.920121413</v>
      </c>
      <c r="M57" s="67" t="n">
        <f aca="false">J57-K57</f>
        <v>30122.1477545676</v>
      </c>
      <c r="N57" s="157" t="n">
        <f aca="false">SUM(central_v5_m!C45:J45)</f>
        <v>3096443.29209811</v>
      </c>
      <c r="O57" s="7"/>
      <c r="P57" s="7"/>
      <c r="Q57" s="67" t="n">
        <f aca="false">I57*5.5017049523</f>
        <v>116230768.200901</v>
      </c>
      <c r="R57" s="67"/>
      <c r="S57" s="67"/>
      <c r="T57" s="7"/>
      <c r="U57" s="7"/>
      <c r="V57" s="67" t="n">
        <f aca="false">K57*5.5017049523</f>
        <v>5358382.47969862</v>
      </c>
      <c r="W57" s="67" t="n">
        <f aca="false">M57*5.5017049523</f>
        <v>165723.169475217</v>
      </c>
      <c r="X57" s="67" t="n">
        <f aca="false">N57*5.1890047538+L57*5.5017049523</f>
        <v>21197561.8178076</v>
      </c>
      <c r="Y57" s="67" t="n">
        <f aca="false">N57*5.1890047538</f>
        <v>16067458.9625692</v>
      </c>
      <c r="Z57" s="67" t="n">
        <f aca="false">L57*5.5017049523</f>
        <v>5130102.85523838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central_v2_m!D46+temporary_pension_bonus_central!B46</f>
        <v>23274206.4428863</v>
      </c>
      <c r="G58" s="155" t="n">
        <f aca="false">central_v2_m!E46+temporary_pension_bonus_central!B46</f>
        <v>22302092.8699164</v>
      </c>
      <c r="H58" s="8" t="n">
        <f aca="false">F58-J58</f>
        <v>22177005.960651</v>
      </c>
      <c r="I58" s="8" t="n">
        <f aca="false">G58-K58</f>
        <v>21237808.4021481</v>
      </c>
      <c r="J58" s="155" t="n">
        <f aca="false">central_v2_m!J46</f>
        <v>1097200.48223532</v>
      </c>
      <c r="K58" s="155" t="n">
        <f aca="false">central_v2_m!K46</f>
        <v>1064284.46776826</v>
      </c>
      <c r="L58" s="8" t="n">
        <f aca="false">H58-I58</f>
        <v>939197.55850292</v>
      </c>
      <c r="M58" s="8" t="n">
        <f aca="false">J58-K58</f>
        <v>32916.0144670592</v>
      </c>
      <c r="N58" s="155" t="n">
        <f aca="false">SUM(central_v5_m!C46:J46)</f>
        <v>3705220.78427817</v>
      </c>
      <c r="O58" s="5"/>
      <c r="P58" s="5"/>
      <c r="Q58" s="8" t="n">
        <f aca="false">I58*5.5017049523</f>
        <v>116844155.662097</v>
      </c>
      <c r="R58" s="8"/>
      <c r="S58" s="8"/>
      <c r="T58" s="5"/>
      <c r="U58" s="5"/>
      <c r="V58" s="8" t="n">
        <f aca="false">K58*5.5017049523</f>
        <v>5855379.12697659</v>
      </c>
      <c r="W58" s="8" t="n">
        <f aca="false">M58*5.5017049523</f>
        <v>181094.199803398</v>
      </c>
      <c r="X58" s="8" t="n">
        <f aca="false">N58*5.1890047538+L58*5.5017049523</f>
        <v>24393596.1223016</v>
      </c>
      <c r="Y58" s="8" t="n">
        <f aca="false">N58*5.1890047538</f>
        <v>19226408.263498</v>
      </c>
      <c r="Z58" s="8" t="n">
        <f aca="false">L58*5.5017049523</f>
        <v>5167187.85880358</v>
      </c>
      <c r="AA58" s="8"/>
      <c r="AB58" s="8"/>
      <c r="AC58" s="8"/>
      <c r="AD58" s="8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central_v2_m!D47+temporary_pension_bonus_central!B47</f>
        <v>23599251.9399205</v>
      </c>
      <c r="G59" s="157" t="n">
        <f aca="false">central_v2_m!E47+temporary_pension_bonus_central!B47</f>
        <v>22612657.4733774</v>
      </c>
      <c r="H59" s="67" t="n">
        <f aca="false">F59-J59</f>
        <v>22410661.4979107</v>
      </c>
      <c r="I59" s="67" t="n">
        <f aca="false">G59-K59</f>
        <v>21459724.744628</v>
      </c>
      <c r="J59" s="157" t="n">
        <f aca="false">central_v2_m!J47</f>
        <v>1188590.44200971</v>
      </c>
      <c r="K59" s="157" t="n">
        <f aca="false">central_v2_m!K47</f>
        <v>1152932.72874941</v>
      </c>
      <c r="L59" s="67" t="n">
        <f aca="false">H59-I59</f>
        <v>950936.753282789</v>
      </c>
      <c r="M59" s="67" t="n">
        <f aca="false">J59-K59</f>
        <v>35657.7132602911</v>
      </c>
      <c r="N59" s="157" t="n">
        <f aca="false">SUM(central_v5_m!C47:J47)</f>
        <v>3101774.42910284</v>
      </c>
      <c r="O59" s="7"/>
      <c r="P59" s="7"/>
      <c r="Q59" s="67" t="n">
        <f aca="false">I59*5.5017049523</f>
        <v>118065073.902515</v>
      </c>
      <c r="R59" s="67"/>
      <c r="S59" s="67"/>
      <c r="T59" s="7"/>
      <c r="U59" s="7"/>
      <c r="V59" s="67" t="n">
        <f aca="false">K59*5.5017049523</f>
        <v>6343095.70342941</v>
      </c>
      <c r="W59" s="67" t="n">
        <f aca="false">M59*5.5017049523</f>
        <v>196178.217631837</v>
      </c>
      <c r="X59" s="67" t="n">
        <f aca="false">N59*5.1890047538+L59*5.5017049523</f>
        <v>21326895.7026899</v>
      </c>
      <c r="Y59" s="67" t="n">
        <f aca="false">N59*5.1890047538</f>
        <v>16095122.2578299</v>
      </c>
      <c r="Z59" s="67" t="n">
        <f aca="false">L59*5.5017049523</f>
        <v>5231773.44486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central_v2_m!D48+temporary_pension_bonus_central!B48</f>
        <v>23909042.431732</v>
      </c>
      <c r="G60" s="157" t="n">
        <f aca="false">central_v2_m!E48+temporary_pension_bonus_central!B48</f>
        <v>22908494.328426</v>
      </c>
      <c r="H60" s="67" t="n">
        <f aca="false">F60-J60</f>
        <v>22650594.4588014</v>
      </c>
      <c r="I60" s="67" t="n">
        <f aca="false">G60-K60</f>
        <v>21687799.7946833</v>
      </c>
      <c r="J60" s="157" t="n">
        <f aca="false">central_v2_m!J48</f>
        <v>1258447.97293055</v>
      </c>
      <c r="K60" s="157" t="n">
        <f aca="false">central_v2_m!K48</f>
        <v>1220694.53374263</v>
      </c>
      <c r="L60" s="67" t="n">
        <f aca="false">H60-I60</f>
        <v>962794.664118096</v>
      </c>
      <c r="M60" s="67" t="n">
        <f aca="false">J60-K60</f>
        <v>37753.4391879167</v>
      </c>
      <c r="N60" s="157" t="n">
        <f aca="false">SUM(central_v5_m!C48:J48)</f>
        <v>3156118.12596582</v>
      </c>
      <c r="O60" s="7"/>
      <c r="P60" s="7"/>
      <c r="Q60" s="67" t="n">
        <f aca="false">I60*5.5017049523</f>
        <v>119319875.5349</v>
      </c>
      <c r="R60" s="67"/>
      <c r="S60" s="67"/>
      <c r="T60" s="7"/>
      <c r="U60" s="7"/>
      <c r="V60" s="67" t="n">
        <f aca="false">K60*5.5017049523</f>
        <v>6715901.16153736</v>
      </c>
      <c r="W60" s="67" t="n">
        <f aca="false">M60*5.5017049523</f>
        <v>207708.283346518</v>
      </c>
      <c r="X60" s="67" t="n">
        <f aca="false">N60*5.1890047538+L60*5.5017049523</f>
        <v>21674124.1308175</v>
      </c>
      <c r="Y60" s="67" t="n">
        <f aca="false">N60*5.1890047538</f>
        <v>16377111.959191</v>
      </c>
      <c r="Z60" s="67" t="n">
        <f aca="false">L60*5.5017049523</f>
        <v>5297012.17162655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central_v2_m!D49+temporary_pension_bonus_central!B49</f>
        <v>24027519.4955403</v>
      </c>
      <c r="G61" s="157" t="n">
        <f aca="false">central_v2_m!E49+temporary_pension_bonus_central!B49</f>
        <v>23020493.3083355</v>
      </c>
      <c r="H61" s="67" t="n">
        <f aca="false">F61-J61</f>
        <v>22730654.947171</v>
      </c>
      <c r="I61" s="67" t="n">
        <f aca="false">G61-K61</f>
        <v>21762534.6964173</v>
      </c>
      <c r="J61" s="157" t="n">
        <f aca="false">central_v2_m!J49</f>
        <v>1296864.54836925</v>
      </c>
      <c r="K61" s="157" t="n">
        <f aca="false">central_v2_m!K49</f>
        <v>1257958.61191818</v>
      </c>
      <c r="L61" s="67" t="n">
        <f aca="false">H61-I61</f>
        <v>968120.250753697</v>
      </c>
      <c r="M61" s="67" t="n">
        <f aca="false">J61-K61</f>
        <v>38905.9364510777</v>
      </c>
      <c r="N61" s="157" t="n">
        <f aca="false">SUM(central_v5_m!C49:J49)</f>
        <v>3090618.94653442</v>
      </c>
      <c r="O61" s="7"/>
      <c r="P61" s="7"/>
      <c r="Q61" s="67" t="n">
        <f aca="false">I61*5.5017049523</f>
        <v>119731044.91388</v>
      </c>
      <c r="R61" s="67"/>
      <c r="S61" s="67"/>
      <c r="T61" s="7"/>
      <c r="U61" s="7"/>
      <c r="V61" s="67" t="n">
        <f aca="false">K61*5.5017049523</f>
        <v>6920917.12497866</v>
      </c>
      <c r="W61" s="67" t="n">
        <f aca="false">M61*5.5017049523</f>
        <v>214048.983246763</v>
      </c>
      <c r="X61" s="67" t="n">
        <f aca="false">N61*5.1890047538+L61*5.5017049523</f>
        <v>21363548.383745</v>
      </c>
      <c r="Y61" s="67" t="n">
        <f aca="false">N61*5.1890047538</f>
        <v>16037236.4057515</v>
      </c>
      <c r="Z61" s="67" t="n">
        <f aca="false">L61*5.5017049523</f>
        <v>5326311.97799353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central_v2_m!D50+temporary_pension_bonus_central!B50</f>
        <v>24140554.0044668</v>
      </c>
      <c r="G62" s="155" t="n">
        <f aca="false">central_v2_m!E50+temporary_pension_bonus_central!B50</f>
        <v>23128530.2597505</v>
      </c>
      <c r="H62" s="8" t="n">
        <f aca="false">F62-J62</f>
        <v>22756458.0539074</v>
      </c>
      <c r="I62" s="8" t="n">
        <f aca="false">G62-K62</f>
        <v>21785957.1877079</v>
      </c>
      <c r="J62" s="155" t="n">
        <f aca="false">central_v2_m!J50</f>
        <v>1384095.95055945</v>
      </c>
      <c r="K62" s="155" t="n">
        <f aca="false">central_v2_m!K50</f>
        <v>1342573.07204267</v>
      </c>
      <c r="L62" s="8" t="n">
        <f aca="false">H62-I62</f>
        <v>970500.866199505</v>
      </c>
      <c r="M62" s="8" t="n">
        <f aca="false">J62-K62</f>
        <v>41522.8785167837</v>
      </c>
      <c r="N62" s="155" t="n">
        <f aca="false">SUM(central_v5_m!C50:J50)</f>
        <v>3792716.92005664</v>
      </c>
      <c r="O62" s="5"/>
      <c r="P62" s="5"/>
      <c r="Q62" s="8" t="n">
        <f aca="false">I62*5.5017049523</f>
        <v>119859908.550208</v>
      </c>
      <c r="R62" s="8"/>
      <c r="S62" s="8"/>
      <c r="T62" s="5"/>
      <c r="U62" s="5"/>
      <c r="V62" s="8" t="n">
        <f aca="false">K62*5.5017049523</f>
        <v>7386440.91928176</v>
      </c>
      <c r="W62" s="8" t="n">
        <f aca="false">M62*5.5017049523</f>
        <v>228446.62636954</v>
      </c>
      <c r="X62" s="8" t="n">
        <f aca="false">N62*5.1890047538+L62*5.5017049523</f>
        <v>25019835.5497729</v>
      </c>
      <c r="Y62" s="8" t="n">
        <f aca="false">N62*5.1890047538</f>
        <v>19680426.1279916</v>
      </c>
      <c r="Z62" s="8" t="n">
        <f aca="false">L62*5.5017049523</f>
        <v>5339409.42178125</v>
      </c>
      <c r="AA62" s="8"/>
      <c r="AB62" s="8"/>
      <c r="AC62" s="8"/>
      <c r="AD62" s="8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central_v2_m!D51+temporary_pension_bonus_central!B51</f>
        <v>24342660.450157</v>
      </c>
      <c r="G63" s="157" t="n">
        <f aca="false">central_v2_m!E51+temporary_pension_bonus_central!B51</f>
        <v>23320489.6989801</v>
      </c>
      <c r="H63" s="67" t="n">
        <f aca="false">F63-J63</f>
        <v>22911098.3641849</v>
      </c>
      <c r="I63" s="67" t="n">
        <f aca="false">G63-K63</f>
        <v>21931874.4755872</v>
      </c>
      <c r="J63" s="157" t="n">
        <f aca="false">central_v2_m!J51</f>
        <v>1431562.08597204</v>
      </c>
      <c r="K63" s="157" t="n">
        <f aca="false">central_v2_m!K51</f>
        <v>1388615.22339288</v>
      </c>
      <c r="L63" s="67" t="n">
        <f aca="false">H63-I63</f>
        <v>979223.888597716</v>
      </c>
      <c r="M63" s="67" t="n">
        <f aca="false">J63-K63</f>
        <v>42946.8625791615</v>
      </c>
      <c r="N63" s="157" t="n">
        <f aca="false">SUM(central_v5_m!C51:J51)</f>
        <v>3148030.58610684</v>
      </c>
      <c r="O63" s="7"/>
      <c r="P63" s="7"/>
      <c r="Q63" s="67" t="n">
        <f aca="false">I63*5.5017049523</f>
        <v>120662702.41556</v>
      </c>
      <c r="R63" s="67"/>
      <c r="S63" s="67"/>
      <c r="T63" s="7"/>
      <c r="U63" s="7"/>
      <c r="V63" s="67" t="n">
        <f aca="false">K63*5.5017049523</f>
        <v>7639751.25137979</v>
      </c>
      <c r="W63" s="67" t="n">
        <f aca="false">M63*5.5017049523</f>
        <v>236280.966537521</v>
      </c>
      <c r="X63" s="67" t="n">
        <f aca="false">N63*5.1890047538+L63*5.5017049523</f>
        <v>21722546.5937247</v>
      </c>
      <c r="Y63" s="67" t="n">
        <f aca="false">N63*5.1890047538</f>
        <v>16335145.6764162</v>
      </c>
      <c r="Z63" s="67" t="n">
        <f aca="false">L63*5.5017049523</f>
        <v>5387400.91730852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central_v2_m!D52+temporary_pension_bonus_central!B52</f>
        <v>24431755.1961755</v>
      </c>
      <c r="G64" s="157" t="n">
        <f aca="false">central_v2_m!E52+temporary_pension_bonus_central!B52</f>
        <v>23404702.7701317</v>
      </c>
      <c r="H64" s="67" t="n">
        <f aca="false">F64-J64</f>
        <v>22934780.5853133</v>
      </c>
      <c r="I64" s="67" t="n">
        <f aca="false">G64-K64</f>
        <v>21952637.3975954</v>
      </c>
      <c r="J64" s="157" t="n">
        <f aca="false">central_v2_m!J52</f>
        <v>1496974.61086218</v>
      </c>
      <c r="K64" s="157" t="n">
        <f aca="false">central_v2_m!K52</f>
        <v>1452065.37253631</v>
      </c>
      <c r="L64" s="67" t="n">
        <f aca="false">H64-I64</f>
        <v>982143.187717885</v>
      </c>
      <c r="M64" s="67" t="n">
        <f aca="false">J64-K64</f>
        <v>44909.2383258652</v>
      </c>
      <c r="N64" s="157" t="n">
        <f aca="false">SUM(central_v5_m!C52:J52)</f>
        <v>3087194.63723641</v>
      </c>
      <c r="O64" s="7"/>
      <c r="P64" s="7"/>
      <c r="Q64" s="67" t="n">
        <f aca="false">I64*5.5017049523</f>
        <v>120776933.886397</v>
      </c>
      <c r="R64" s="67"/>
      <c r="S64" s="67"/>
      <c r="T64" s="7"/>
      <c r="U64" s="7"/>
      <c r="V64" s="67" t="n">
        <f aca="false">K64*5.5017049523</f>
        <v>7988835.25114638</v>
      </c>
      <c r="W64" s="67" t="n">
        <f aca="false">M64*5.5017049523</f>
        <v>247077.378901434</v>
      </c>
      <c r="X64" s="67" t="n">
        <f aca="false">N64*5.1890047538+L64*5.5017049523</f>
        <v>21422929.6882608</v>
      </c>
      <c r="Y64" s="67" t="n">
        <f aca="false">N64*5.1890047538</f>
        <v>16019467.6485256</v>
      </c>
      <c r="Z64" s="67" t="n">
        <f aca="false">L64*5.5017049523</f>
        <v>5403462.0397352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central_v2_m!D53+temporary_pension_bonus_central!B53</f>
        <v>24582451.7404059</v>
      </c>
      <c r="G65" s="157" t="n">
        <f aca="false">central_v2_m!E53+temporary_pension_bonus_central!B53</f>
        <v>23547279.212531</v>
      </c>
      <c r="H65" s="67" t="n">
        <f aca="false">F65-J65</f>
        <v>23005627.8336926</v>
      </c>
      <c r="I65" s="67" t="n">
        <f aca="false">G65-K65</f>
        <v>22017760.023019</v>
      </c>
      <c r="J65" s="157" t="n">
        <f aca="false">central_v2_m!J53</f>
        <v>1576823.90671335</v>
      </c>
      <c r="K65" s="157" t="n">
        <f aca="false">central_v2_m!K53</f>
        <v>1529519.18951195</v>
      </c>
      <c r="L65" s="67" t="n">
        <f aca="false">H65-I65</f>
        <v>987867.810673595</v>
      </c>
      <c r="M65" s="67" t="n">
        <f aca="false">J65-K65</f>
        <v>47304.7172014008</v>
      </c>
      <c r="N65" s="157" t="n">
        <f aca="false">SUM(central_v5_m!C53:J53)</f>
        <v>3042083.87484594</v>
      </c>
      <c r="O65" s="7"/>
      <c r="P65" s="7"/>
      <c r="Q65" s="67" t="n">
        <f aca="false">I65*5.5017049523</f>
        <v>121135219.357197</v>
      </c>
      <c r="R65" s="67"/>
      <c r="S65" s="67"/>
      <c r="T65" s="7"/>
      <c r="U65" s="7"/>
      <c r="V65" s="67" t="n">
        <f aca="false">K65*5.5017049523</f>
        <v>8414963.29957578</v>
      </c>
      <c r="W65" s="67" t="n">
        <f aca="false">M65*5.5017049523</f>
        <v>260256.596894098</v>
      </c>
      <c r="X65" s="67" t="n">
        <f aca="false">N65*5.1890047538+L65*5.5017049523</f>
        <v>21220344.9142346</v>
      </c>
      <c r="Y65" s="67" t="n">
        <f aca="false">N65*5.1890047538</f>
        <v>15785387.6880339</v>
      </c>
      <c r="Z65" s="67" t="n">
        <f aca="false">L65*5.5017049523</f>
        <v>5434957.22620067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central_v2_m!D54+temporary_pension_bonus_central!B54</f>
        <v>24735384.9574032</v>
      </c>
      <c r="G66" s="155" t="n">
        <f aca="false">central_v2_m!E54+temporary_pension_bonus_central!B54</f>
        <v>23693027.9556685</v>
      </c>
      <c r="H66" s="8" t="n">
        <f aca="false">F66-J66</f>
        <v>23096679.6851843</v>
      </c>
      <c r="I66" s="8" t="n">
        <f aca="false">G66-K66</f>
        <v>22103483.8416161</v>
      </c>
      <c r="J66" s="155" t="n">
        <f aca="false">central_v2_m!J54</f>
        <v>1638705.27221892</v>
      </c>
      <c r="K66" s="155" t="n">
        <f aca="false">central_v2_m!K54</f>
        <v>1589544.11405235</v>
      </c>
      <c r="L66" s="8" t="n">
        <f aca="false">H66-I66</f>
        <v>993195.843568161</v>
      </c>
      <c r="M66" s="8" t="n">
        <f aca="false">J66-K66</f>
        <v>49161.1581665676</v>
      </c>
      <c r="N66" s="155" t="n">
        <f aca="false">SUM(central_v5_m!C54:J54)</f>
        <v>3668527.39907011</v>
      </c>
      <c r="O66" s="5"/>
      <c r="P66" s="5"/>
      <c r="Q66" s="8" t="n">
        <f aca="false">I66*5.5017049523</f>
        <v>121606846.514502</v>
      </c>
      <c r="R66" s="8"/>
      <c r="S66" s="8"/>
      <c r="T66" s="5"/>
      <c r="U66" s="5"/>
      <c r="V66" s="8" t="n">
        <f aca="false">K66*5.5017049523</f>
        <v>8745202.72418115</v>
      </c>
      <c r="W66" s="8" t="n">
        <f aca="false">M66*5.5017049523</f>
        <v>270470.187345808</v>
      </c>
      <c r="X66" s="8" t="n">
        <f aca="false">N66*5.1890047538+L66*5.5017049523</f>
        <v>24500276.6043831</v>
      </c>
      <c r="Y66" s="8" t="n">
        <f aca="false">N66*5.1890047538</f>
        <v>19036006.1132204</v>
      </c>
      <c r="Z66" s="8" t="n">
        <f aca="false">L66*5.5017049523</f>
        <v>5464270.49116273</v>
      </c>
      <c r="AA66" s="8"/>
      <c r="AB66" s="8"/>
      <c r="AC66" s="8"/>
      <c r="AD66" s="8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central_v2_m!D55+temporary_pension_bonus_central!B55</f>
        <v>24823916.0388356</v>
      </c>
      <c r="G67" s="157" t="n">
        <f aca="false">central_v2_m!E55+temporary_pension_bonus_central!B55</f>
        <v>23776830.3065484</v>
      </c>
      <c r="H67" s="67" t="n">
        <f aca="false">F67-J67</f>
        <v>23095975.0626771</v>
      </c>
      <c r="I67" s="67" t="n">
        <f aca="false">G67-K67</f>
        <v>22100727.5596747</v>
      </c>
      <c r="J67" s="157" t="n">
        <f aca="false">central_v2_m!J55</f>
        <v>1727940.97615842</v>
      </c>
      <c r="K67" s="157" t="n">
        <f aca="false">central_v2_m!K55</f>
        <v>1676102.74687367</v>
      </c>
      <c r="L67" s="67" t="n">
        <f aca="false">H67-I67</f>
        <v>995247.503002387</v>
      </c>
      <c r="M67" s="67" t="n">
        <f aca="false">J67-K67</f>
        <v>51838.2292847526</v>
      </c>
      <c r="N67" s="157" t="n">
        <f aca="false">SUM(central_v5_m!C55:J55)</f>
        <v>2997655.71261521</v>
      </c>
      <c r="O67" s="7"/>
      <c r="P67" s="7"/>
      <c r="Q67" s="67" t="n">
        <f aca="false">I67*5.5017049523</f>
        <v>121591682.264496</v>
      </c>
      <c r="R67" s="67"/>
      <c r="S67" s="67"/>
      <c r="T67" s="7"/>
      <c r="U67" s="7"/>
      <c r="V67" s="67" t="n">
        <f aca="false">K67*5.5017049523</f>
        <v>9221422.78303849</v>
      </c>
      <c r="W67" s="67" t="n">
        <f aca="false">M67*5.5017049523</f>
        <v>285198.642774386</v>
      </c>
      <c r="X67" s="67" t="n">
        <f aca="false">N67*5.1890047538+L67*5.5017049523</f>
        <v>21030407.8590485</v>
      </c>
      <c r="Y67" s="67" t="n">
        <f aca="false">N67*5.1890047538</f>
        <v>15554849.743016</v>
      </c>
      <c r="Z67" s="67" t="n">
        <f aca="false">L67*5.5017049523</f>
        <v>5475558.11603244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central_v2_m!D56+temporary_pension_bonus_central!B56</f>
        <v>24874445.0275732</v>
      </c>
      <c r="G68" s="157" t="n">
        <f aca="false">central_v2_m!E56+temporary_pension_bonus_central!B56</f>
        <v>23823541.9615047</v>
      </c>
      <c r="H68" s="67" t="n">
        <f aca="false">F68-J68</f>
        <v>23111464.755688</v>
      </c>
      <c r="I68" s="67" t="n">
        <f aca="false">G68-K68</f>
        <v>22113451.097776</v>
      </c>
      <c r="J68" s="157" t="n">
        <f aca="false">central_v2_m!J56</f>
        <v>1762980.27188528</v>
      </c>
      <c r="K68" s="157" t="n">
        <f aca="false">central_v2_m!K56</f>
        <v>1710090.86372872</v>
      </c>
      <c r="L68" s="67" t="n">
        <f aca="false">H68-I68</f>
        <v>998013.657911994</v>
      </c>
      <c r="M68" s="67" t="n">
        <f aca="false">J68-K68</f>
        <v>52889.4081565586</v>
      </c>
      <c r="N68" s="157" t="n">
        <f aca="false">SUM(central_v5_m!C56:J56)</f>
        <v>2966607.15171213</v>
      </c>
      <c r="O68" s="7"/>
      <c r="P68" s="7"/>
      <c r="Q68" s="67" t="n">
        <f aca="false">I68*5.5017049523</f>
        <v>121661683.417078</v>
      </c>
      <c r="R68" s="67"/>
      <c r="S68" s="67"/>
      <c r="T68" s="7"/>
      <c r="U68" s="7"/>
      <c r="V68" s="67" t="n">
        <f aca="false">K68*5.5017049523</f>
        <v>9408415.37385931</v>
      </c>
      <c r="W68" s="67" t="n">
        <f aca="false">M68*5.5017049523</f>
        <v>290981.918779155</v>
      </c>
      <c r="X68" s="67" t="n">
        <f aca="false">N68*5.1890047538+L68*5.5017049523</f>
        <v>20884515.2970888</v>
      </c>
      <c r="Y68" s="67" t="n">
        <f aca="false">N68*5.1890047538</f>
        <v>15393738.6128913</v>
      </c>
      <c r="Z68" s="67" t="n">
        <f aca="false">L68*5.5017049523</f>
        <v>5490776.68419745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central_v2_m!D57+temporary_pension_bonus_central!B57</f>
        <v>24989924.0152216</v>
      </c>
      <c r="G69" s="157" t="n">
        <f aca="false">central_v2_m!E57+temporary_pension_bonus_central!B57</f>
        <v>23933189.4309429</v>
      </c>
      <c r="H69" s="67" t="n">
        <f aca="false">F69-J69</f>
        <v>23148309.6627764</v>
      </c>
      <c r="I69" s="67" t="n">
        <f aca="false">G69-K69</f>
        <v>22146823.509071</v>
      </c>
      <c r="J69" s="157" t="n">
        <f aca="false">central_v2_m!J57</f>
        <v>1841614.35244523</v>
      </c>
      <c r="K69" s="157" t="n">
        <f aca="false">central_v2_m!K57</f>
        <v>1786365.92187187</v>
      </c>
      <c r="L69" s="67" t="n">
        <f aca="false">H69-I69</f>
        <v>1001486.1537054</v>
      </c>
      <c r="M69" s="67" t="n">
        <f aca="false">J69-K69</f>
        <v>55248.430573357</v>
      </c>
      <c r="N69" s="157" t="n">
        <f aca="false">SUM(central_v5_m!C57:J57)</f>
        <v>2976282.88324032</v>
      </c>
      <c r="O69" s="7"/>
      <c r="P69" s="7"/>
      <c r="Q69" s="67" t="n">
        <f aca="false">I69*5.5017049523</f>
        <v>121845288.57757</v>
      </c>
      <c r="R69" s="67"/>
      <c r="S69" s="67"/>
      <c r="T69" s="7"/>
      <c r="U69" s="7"/>
      <c r="V69" s="67" t="n">
        <f aca="false">K69*5.5017049523</f>
        <v>9828058.23898242</v>
      </c>
      <c r="W69" s="67" t="n">
        <f aca="false">M69*5.5017049523</f>
        <v>303960.564092241</v>
      </c>
      <c r="X69" s="67" t="n">
        <f aca="false">N69*5.1890047538+L69*5.5017049523</f>
        <v>20953827.3612885</v>
      </c>
      <c r="Y69" s="67" t="n">
        <f aca="false">N69*5.1890047538</f>
        <v>15443946.0297876</v>
      </c>
      <c r="Z69" s="67" t="n">
        <f aca="false">L69*5.5017049523</f>
        <v>5509881.3315009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central_v2_m!D58+temporary_pension_bonus_central!B58</f>
        <v>25159742.4550471</v>
      </c>
      <c r="G70" s="155" t="n">
        <f aca="false">central_v2_m!E58+temporary_pension_bonus_central!B58</f>
        <v>24095157.4295892</v>
      </c>
      <c r="H70" s="8" t="n">
        <f aca="false">F70-J70</f>
        <v>23251390.1809575</v>
      </c>
      <c r="I70" s="8" t="n">
        <f aca="false">G70-K70</f>
        <v>22244055.7237223</v>
      </c>
      <c r="J70" s="155" t="n">
        <f aca="false">central_v2_m!J58</f>
        <v>1908352.2740896</v>
      </c>
      <c r="K70" s="155" t="n">
        <f aca="false">central_v2_m!K58</f>
        <v>1851101.70586691</v>
      </c>
      <c r="L70" s="8" t="n">
        <f aca="false">H70-I70</f>
        <v>1007334.45723517</v>
      </c>
      <c r="M70" s="8" t="n">
        <f aca="false">J70-K70</f>
        <v>57250.5682226878</v>
      </c>
      <c r="N70" s="155" t="n">
        <f aca="false">SUM(central_v5_m!C58:J58)</f>
        <v>3614948.21142305</v>
      </c>
      <c r="O70" s="5"/>
      <c r="P70" s="5"/>
      <c r="Q70" s="8" t="n">
        <f aca="false">I70*5.5017049523</f>
        <v>122380231.53444</v>
      </c>
      <c r="R70" s="8"/>
      <c r="S70" s="8"/>
      <c r="T70" s="5"/>
      <c r="U70" s="5"/>
      <c r="V70" s="8" t="n">
        <f aca="false">K70*5.5017049523</f>
        <v>10184215.422379</v>
      </c>
      <c r="W70" s="8" t="n">
        <f aca="false">M70*5.5017049523</f>
        <v>314975.734712751</v>
      </c>
      <c r="X70" s="8" t="n">
        <f aca="false">N70*5.1890047538+L70*5.5017049523</f>
        <v>24300040.4258082</v>
      </c>
      <c r="Y70" s="8" t="n">
        <f aca="false">N70*5.1890047538</f>
        <v>18757983.453815</v>
      </c>
      <c r="Z70" s="8" t="n">
        <f aca="false">L70*5.5017049523</f>
        <v>5542056.97199318</v>
      </c>
      <c r="AA70" s="8"/>
      <c r="AB70" s="8"/>
      <c r="AC70" s="8"/>
      <c r="AD70" s="8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central_v2_m!D59+temporary_pension_bonus_central!B59</f>
        <v>25303341.2929091</v>
      </c>
      <c r="G71" s="157" t="n">
        <f aca="false">central_v2_m!E59+temporary_pension_bonus_central!B59</f>
        <v>24231061.8219066</v>
      </c>
      <c r="H71" s="67" t="n">
        <f aca="false">F71-J71</f>
        <v>23306567.3889606</v>
      </c>
      <c r="I71" s="67" t="n">
        <f aca="false">G71-K71</f>
        <v>22294191.1350765</v>
      </c>
      <c r="J71" s="157" t="n">
        <f aca="false">central_v2_m!J59</f>
        <v>1996773.90394851</v>
      </c>
      <c r="K71" s="157" t="n">
        <f aca="false">central_v2_m!K59</f>
        <v>1936870.68683006</v>
      </c>
      <c r="L71" s="67" t="n">
        <f aca="false">H71-I71</f>
        <v>1012376.25388411</v>
      </c>
      <c r="M71" s="67" t="n">
        <f aca="false">J71-K71</f>
        <v>59903.2171184551</v>
      </c>
      <c r="N71" s="157" t="n">
        <f aca="false">SUM(central_v5_m!C59:J59)</f>
        <v>2921163.28572625</v>
      </c>
      <c r="O71" s="7"/>
      <c r="P71" s="7"/>
      <c r="Q71" s="67" t="n">
        <f aca="false">I71*5.5017049523</f>
        <v>122656061.775373</v>
      </c>
      <c r="R71" s="67"/>
      <c r="S71" s="67"/>
      <c r="T71" s="7"/>
      <c r="U71" s="7"/>
      <c r="V71" s="67" t="n">
        <f aca="false">K71*5.5017049523</f>
        <v>10656091.0496976</v>
      </c>
      <c r="W71" s="67" t="n">
        <f aca="false">M71*5.5017049523</f>
        <v>329569.826279307</v>
      </c>
      <c r="X71" s="67" t="n">
        <f aca="false">N71*5.1890047538+L71*5.5017049523</f>
        <v>20727725.6258447</v>
      </c>
      <c r="Y71" s="67" t="n">
        <f aca="false">N71*5.1890047538</f>
        <v>15157930.1762596</v>
      </c>
      <c r="Z71" s="67" t="n">
        <f aca="false">L71*5.5017049523</f>
        <v>5569795.44958511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central_v2_m!D60+temporary_pension_bonus_central!B60</f>
        <v>25350980.6667885</v>
      </c>
      <c r="G72" s="157" t="n">
        <f aca="false">central_v2_m!E60+temporary_pension_bonus_central!B60</f>
        <v>24275905.3316742</v>
      </c>
      <c r="H72" s="67" t="n">
        <f aca="false">F72-J72</f>
        <v>23274704.8697924</v>
      </c>
      <c r="I72" s="67" t="n">
        <f aca="false">G72-K72</f>
        <v>22261917.808588</v>
      </c>
      <c r="J72" s="157" t="n">
        <f aca="false">central_v2_m!J60</f>
        <v>2076275.79699609</v>
      </c>
      <c r="K72" s="157" t="n">
        <f aca="false">central_v2_m!K60</f>
        <v>2013987.52308621</v>
      </c>
      <c r="L72" s="67" t="n">
        <f aca="false">H72-I72</f>
        <v>1012787.06120439</v>
      </c>
      <c r="M72" s="67" t="n">
        <f aca="false">J72-K72</f>
        <v>62288.2739098826</v>
      </c>
      <c r="N72" s="157" t="n">
        <f aca="false">SUM(central_v5_m!C60:J60)</f>
        <v>2904356.67627676</v>
      </c>
      <c r="O72" s="7"/>
      <c r="P72" s="7"/>
      <c r="Q72" s="67" t="n">
        <f aca="false">I72*5.5017049523</f>
        <v>122478503.455204</v>
      </c>
      <c r="R72" s="67"/>
      <c r="S72" s="67"/>
      <c r="T72" s="7"/>
      <c r="U72" s="7"/>
      <c r="V72" s="67" t="n">
        <f aca="false">K72*5.5017049523</f>
        <v>11080365.1296338</v>
      </c>
      <c r="W72" s="67" t="n">
        <f aca="false">M72*5.5017049523</f>
        <v>342691.70504022</v>
      </c>
      <c r="X72" s="67" t="n">
        <f aca="false">N72*5.1890047538+L72*5.5017049523</f>
        <v>20642776.1901844</v>
      </c>
      <c r="Y72" s="67" t="n">
        <f aca="false">N72*5.1890047538</f>
        <v>15070720.5999309</v>
      </c>
      <c r="Z72" s="67" t="n">
        <f aca="false">L72*5.5017049523</f>
        <v>5572055.59025355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central_v2_m!D61+temporary_pension_bonus_central!B61</f>
        <v>25454447.4977421</v>
      </c>
      <c r="G73" s="157" t="n">
        <f aca="false">central_v2_m!E61+temporary_pension_bonus_central!B61</f>
        <v>24374094.9917291</v>
      </c>
      <c r="H73" s="67" t="n">
        <f aca="false">F73-J73</f>
        <v>23302973.1232462</v>
      </c>
      <c r="I73" s="67" t="n">
        <f aca="false">G73-K73</f>
        <v>22287164.848468</v>
      </c>
      <c r="J73" s="157" t="n">
        <f aca="false">central_v2_m!J61</f>
        <v>2151474.37449594</v>
      </c>
      <c r="K73" s="157" t="n">
        <f aca="false">central_v2_m!K61</f>
        <v>2086930.14326106</v>
      </c>
      <c r="L73" s="67" t="n">
        <f aca="false">H73-I73</f>
        <v>1015808.27477818</v>
      </c>
      <c r="M73" s="67" t="n">
        <f aca="false">J73-K73</f>
        <v>64544.2312348781</v>
      </c>
      <c r="N73" s="157" t="n">
        <f aca="false">SUM(central_v5_m!C61:J61)</f>
        <v>2896305.78804538</v>
      </c>
      <c r="O73" s="7"/>
      <c r="P73" s="7"/>
      <c r="Q73" s="67" t="n">
        <f aca="false">I73*5.5017049523</f>
        <v>122617405.219543</v>
      </c>
      <c r="R73" s="67"/>
      <c r="S73" s="67"/>
      <c r="T73" s="7"/>
      <c r="U73" s="7"/>
      <c r="V73" s="67" t="n">
        <f aca="false">K73*5.5017049523</f>
        <v>11481673.9042835</v>
      </c>
      <c r="W73" s="67" t="n">
        <f aca="false">M73*5.5017049523</f>
        <v>355103.316627325</v>
      </c>
      <c r="X73" s="67" t="n">
        <f aca="false">N73*5.1890047538+L73*5.5017049523</f>
        <v>20617621.9185603</v>
      </c>
      <c r="Y73" s="67" t="n">
        <f aca="false">N73*5.1890047538</f>
        <v>15028944.5026259</v>
      </c>
      <c r="Z73" s="67" t="n">
        <f aca="false">L73*5.5017049523</f>
        <v>5588677.41593443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central_v2_m!D62+temporary_pension_bonus_central!B62</f>
        <v>25522679.1025804</v>
      </c>
      <c r="G74" s="155" t="n">
        <f aca="false">central_v2_m!E62+temporary_pension_bonus_central!B62</f>
        <v>24439745.5832173</v>
      </c>
      <c r="H74" s="8" t="n">
        <f aca="false">F74-J74</f>
        <v>23286249.4662808</v>
      </c>
      <c r="I74" s="8" t="n">
        <f aca="false">G74-K74</f>
        <v>22270408.8360066</v>
      </c>
      <c r="J74" s="155" t="n">
        <f aca="false">central_v2_m!J62</f>
        <v>2236429.63629963</v>
      </c>
      <c r="K74" s="155" t="n">
        <f aca="false">central_v2_m!K62</f>
        <v>2169336.74721064</v>
      </c>
      <c r="L74" s="8" t="n">
        <f aca="false">H74-I74</f>
        <v>1015840.63027421</v>
      </c>
      <c r="M74" s="8" t="n">
        <f aca="false">J74-K74</f>
        <v>67092.8890889892</v>
      </c>
      <c r="N74" s="155" t="n">
        <f aca="false">SUM(central_v5_m!C62:J62)</f>
        <v>3524859.15054497</v>
      </c>
      <c r="O74" s="5"/>
      <c r="P74" s="5"/>
      <c r="Q74" s="8" t="n">
        <f aca="false">I74*5.5017049523</f>
        <v>122525218.582803</v>
      </c>
      <c r="R74" s="8"/>
      <c r="S74" s="8"/>
      <c r="T74" s="5"/>
      <c r="U74" s="5"/>
      <c r="V74" s="8" t="n">
        <f aca="false">K74*5.5017049523</f>
        <v>11935050.7253352</v>
      </c>
      <c r="W74" s="8" t="n">
        <f aca="false">M74*5.5017049523</f>
        <v>369125.280165007</v>
      </c>
      <c r="X74" s="8" t="n">
        <f aca="false">N74*5.1890047538+L74*5.5017049523</f>
        <v>23879366.3149804</v>
      </c>
      <c r="Y74" s="8" t="n">
        <f aca="false">N74*5.1890047538</f>
        <v>18290510.8886533</v>
      </c>
      <c r="Z74" s="8" t="n">
        <f aca="false">L74*5.5017049523</f>
        <v>5588855.42632715</v>
      </c>
      <c r="AA74" s="8"/>
      <c r="AB74" s="8"/>
      <c r="AC74" s="8"/>
      <c r="AD74" s="8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central_v2_m!D63+temporary_pension_bonus_central!B63</f>
        <v>25718614.9484308</v>
      </c>
      <c r="G75" s="157" t="n">
        <f aca="false">central_v2_m!E63+temporary_pension_bonus_central!B63</f>
        <v>24626004.6326617</v>
      </c>
      <c r="H75" s="67" t="n">
        <f aca="false">F75-J75</f>
        <v>23402642.4245058</v>
      </c>
      <c r="I75" s="67" t="n">
        <f aca="false">G75-K75</f>
        <v>22379511.2844544</v>
      </c>
      <c r="J75" s="157" t="n">
        <f aca="false">central_v2_m!J63</f>
        <v>2315972.52392502</v>
      </c>
      <c r="K75" s="157" t="n">
        <f aca="false">central_v2_m!K63</f>
        <v>2246493.34820727</v>
      </c>
      <c r="L75" s="67" t="n">
        <f aca="false">H75-I75</f>
        <v>1023131.14005134</v>
      </c>
      <c r="M75" s="67" t="n">
        <f aca="false">J75-K75</f>
        <v>69479.1757177506</v>
      </c>
      <c r="N75" s="157" t="n">
        <f aca="false">SUM(central_v5_m!C63:J63)</f>
        <v>2917420.91616936</v>
      </c>
      <c r="O75" s="7"/>
      <c r="P75" s="7"/>
      <c r="Q75" s="67" t="n">
        <f aca="false">I75*5.5017049523</f>
        <v>123125468.063737</v>
      </c>
      <c r="R75" s="67"/>
      <c r="S75" s="67"/>
      <c r="T75" s="7"/>
      <c r="U75" s="7"/>
      <c r="V75" s="67" t="n">
        <f aca="false">K75*5.5017049523</f>
        <v>12359543.5791409</v>
      </c>
      <c r="W75" s="67" t="n">
        <f aca="false">M75*5.5017049523</f>
        <v>382253.92512807</v>
      </c>
      <c r="X75" s="67" t="n">
        <f aca="false">N75*5.1890047538+L75*5.5017049523</f>
        <v>20767476.6629111</v>
      </c>
      <c r="Y75" s="67" t="n">
        <f aca="false">N75*5.1890047538</f>
        <v>15138511.0028383</v>
      </c>
      <c r="Z75" s="67" t="n">
        <f aca="false">L75*5.5017049523</f>
        <v>5628965.66007277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central_v2_m!D64+temporary_pension_bonus_central!B64</f>
        <v>25804127.7873633</v>
      </c>
      <c r="G76" s="157" t="n">
        <f aca="false">central_v2_m!E64+temporary_pension_bonus_central!B64</f>
        <v>24706659.9829101</v>
      </c>
      <c r="H76" s="67" t="n">
        <f aca="false">F76-J76</f>
        <v>23483454.7868641</v>
      </c>
      <c r="I76" s="67" t="n">
        <f aca="false">G76-K76</f>
        <v>22455607.1724259</v>
      </c>
      <c r="J76" s="157" t="n">
        <f aca="false">central_v2_m!J64</f>
        <v>2320673.00049919</v>
      </c>
      <c r="K76" s="157" t="n">
        <f aca="false">central_v2_m!K64</f>
        <v>2251052.81048422</v>
      </c>
      <c r="L76" s="67" t="n">
        <f aca="false">H76-I76</f>
        <v>1027847.6144382</v>
      </c>
      <c r="M76" s="67" t="n">
        <f aca="false">J76-K76</f>
        <v>69620.1900149756</v>
      </c>
      <c r="N76" s="157" t="n">
        <f aca="false">SUM(central_v5_m!C64:J64)</f>
        <v>2928490.38602453</v>
      </c>
      <c r="O76" s="7"/>
      <c r="P76" s="7"/>
      <c r="Q76" s="67" t="n">
        <f aca="false">I76*5.5017049523</f>
        <v>123544125.187439</v>
      </c>
      <c r="R76" s="67"/>
      <c r="S76" s="67"/>
      <c r="T76" s="7"/>
      <c r="U76" s="7"/>
      <c r="V76" s="67" t="n">
        <f aca="false">K76*5.5017049523</f>
        <v>12384628.3953299</v>
      </c>
      <c r="W76" s="67" t="n">
        <f aca="false">M76*5.5017049523</f>
        <v>383029.744185458</v>
      </c>
      <c r="X76" s="67" t="n">
        <f aca="false">N76*5.1890047538+L76*5.5017049523</f>
        <v>20850864.8451033</v>
      </c>
      <c r="Y76" s="67" t="n">
        <f aca="false">N76*5.1890047538</f>
        <v>15195950.5345389</v>
      </c>
      <c r="Z76" s="67" t="n">
        <f aca="false">L76*5.5017049523</f>
        <v>5654914.31056438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central_v2_m!D65+temporary_pension_bonus_central!B65</f>
        <v>25930209.4549141</v>
      </c>
      <c r="G77" s="157" t="n">
        <f aca="false">central_v2_m!E65+temporary_pension_bonus_central!B65</f>
        <v>24826829.3467436</v>
      </c>
      <c r="H77" s="67" t="n">
        <f aca="false">F77-J77</f>
        <v>23572309.6992056</v>
      </c>
      <c r="I77" s="67" t="n">
        <f aca="false">G77-K77</f>
        <v>22539666.5837064</v>
      </c>
      <c r="J77" s="157" t="n">
        <f aca="false">central_v2_m!J65</f>
        <v>2357899.75570849</v>
      </c>
      <c r="K77" s="157" t="n">
        <f aca="false">central_v2_m!K65</f>
        <v>2287162.76303723</v>
      </c>
      <c r="L77" s="67" t="n">
        <f aca="false">H77-I77</f>
        <v>1032643.11549924</v>
      </c>
      <c r="M77" s="67" t="n">
        <f aca="false">J77-K77</f>
        <v>70736.9926712555</v>
      </c>
      <c r="N77" s="157" t="n">
        <f aca="false">SUM(central_v5_m!C65:J65)</f>
        <v>2915095.233211</v>
      </c>
      <c r="O77" s="7"/>
      <c r="P77" s="7"/>
      <c r="Q77" s="67" t="n">
        <f aca="false">I77*5.5017049523</f>
        <v>124006595.266768</v>
      </c>
      <c r="R77" s="67"/>
      <c r="S77" s="67"/>
      <c r="T77" s="7"/>
      <c r="U77" s="7"/>
      <c r="V77" s="67" t="n">
        <f aca="false">K77*5.5017049523</f>
        <v>12583294.7001181</v>
      </c>
      <c r="W77" s="67" t="n">
        <f aca="false">M77*5.5017049523</f>
        <v>389174.062890255</v>
      </c>
      <c r="X77" s="67" t="n">
        <f aca="false">N77*5.1890047538+L77*5.5017049523</f>
        <v>20807740.7654123</v>
      </c>
      <c r="Y77" s="67" t="n">
        <f aca="false">N77*5.1890047538</f>
        <v>15126443.0229116</v>
      </c>
      <c r="Z77" s="67" t="n">
        <f aca="false">L77*5.5017049523</f>
        <v>5681297.74250069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central_v2_m!D66+temporary_pension_bonus_central!B66</f>
        <v>26140655.939323</v>
      </c>
      <c r="G78" s="155" t="n">
        <f aca="false">central_v2_m!E66+temporary_pension_bonus_central!B66</f>
        <v>25027454.2301743</v>
      </c>
      <c r="H78" s="8" t="n">
        <f aca="false">F78-J78</f>
        <v>23743998.0677137</v>
      </c>
      <c r="I78" s="8" t="n">
        <f aca="false">G78-K78</f>
        <v>22702696.0947132</v>
      </c>
      <c r="J78" s="155" t="n">
        <f aca="false">central_v2_m!J66</f>
        <v>2396657.87160934</v>
      </c>
      <c r="K78" s="155" t="n">
        <f aca="false">central_v2_m!K66</f>
        <v>2324758.13546106</v>
      </c>
      <c r="L78" s="8" t="n">
        <f aca="false">H78-I78</f>
        <v>1041301.97300046</v>
      </c>
      <c r="M78" s="8" t="n">
        <f aca="false">J78-K78</f>
        <v>71899.736148281</v>
      </c>
      <c r="N78" s="155" t="n">
        <f aca="false">SUM(central_v5_m!C66:J66)</f>
        <v>3444800.65001379</v>
      </c>
      <c r="O78" s="5"/>
      <c r="P78" s="5"/>
      <c r="Q78" s="8" t="n">
        <f aca="false">I78*5.5017049523</f>
        <v>124903535.534845</v>
      </c>
      <c r="R78" s="8"/>
      <c r="S78" s="8"/>
      <c r="T78" s="5"/>
      <c r="U78" s="5"/>
      <c r="V78" s="8" t="n">
        <f aca="false">K78*5.5017049523</f>
        <v>12790133.3467658</v>
      </c>
      <c r="W78" s="8" t="n">
        <f aca="false">M78*5.5017049523</f>
        <v>395571.134436061</v>
      </c>
      <c r="X78" s="8" t="n">
        <f aca="false">N78*5.1890047538+L78*5.5017049523</f>
        <v>23604023.1705113</v>
      </c>
      <c r="Y78" s="8" t="n">
        <f aca="false">N78*5.1890047538</f>
        <v>17875086.9488149</v>
      </c>
      <c r="Z78" s="8" t="n">
        <f aca="false">L78*5.5017049523</f>
        <v>5728936.22169639</v>
      </c>
      <c r="AA78" s="8"/>
      <c r="AB78" s="8"/>
      <c r="AC78" s="8"/>
      <c r="AD78" s="8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central_v2_m!D67+temporary_pension_bonus_central!B67</f>
        <v>26177108.8504775</v>
      </c>
      <c r="G79" s="157" t="n">
        <f aca="false">central_v2_m!E67+temporary_pension_bonus_central!B67</f>
        <v>25062691.7754349</v>
      </c>
      <c r="H79" s="67" t="n">
        <f aca="false">F79-J79</f>
        <v>23734401.5348898</v>
      </c>
      <c r="I79" s="67" t="n">
        <f aca="false">G79-K79</f>
        <v>22693265.6793148</v>
      </c>
      <c r="J79" s="157" t="n">
        <f aca="false">central_v2_m!J67</f>
        <v>2442707.31558777</v>
      </c>
      <c r="K79" s="157" t="n">
        <f aca="false">central_v2_m!K67</f>
        <v>2369426.09612014</v>
      </c>
      <c r="L79" s="67" t="n">
        <f aca="false">H79-I79</f>
        <v>1041135.85557497</v>
      </c>
      <c r="M79" s="67" t="n">
        <f aca="false">J79-K79</f>
        <v>73281.2194676339</v>
      </c>
      <c r="N79" s="157" t="n">
        <f aca="false">SUM(central_v5_m!C67:J67)</f>
        <v>2813193.35931753</v>
      </c>
      <c r="O79" s="7"/>
      <c r="P79" s="7"/>
      <c r="Q79" s="67" t="n">
        <f aca="false">I79*5.5017049523</f>
        <v>124851652.171746</v>
      </c>
      <c r="R79" s="67"/>
      <c r="S79" s="67"/>
      <c r="T79" s="7"/>
      <c r="U79" s="7"/>
      <c r="V79" s="67" t="n">
        <f aca="false">K79*5.5017049523</f>
        <v>13035883.287133</v>
      </c>
      <c r="W79" s="67" t="n">
        <f aca="false">M79*5.5017049523</f>
        <v>403171.648055664</v>
      </c>
      <c r="X79" s="67" t="n">
        <f aca="false">N79*5.1890047538+L79*5.5017049523</f>
        <v>20325696.0074912</v>
      </c>
      <c r="Y79" s="67" t="n">
        <f aca="false">N79*5.1890047538</f>
        <v>14597673.7148573</v>
      </c>
      <c r="Z79" s="67" t="n">
        <f aca="false">L79*5.5017049523</f>
        <v>5728022.29263388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central_v2_m!D68+temporary_pension_bonus_central!B68</f>
        <v>26262439.2840242</v>
      </c>
      <c r="G80" s="157" t="n">
        <f aca="false">central_v2_m!E68+temporary_pension_bonus_central!B68</f>
        <v>25143027.8276505</v>
      </c>
      <c r="H80" s="67" t="n">
        <f aca="false">F80-J80</f>
        <v>23752297.3527848</v>
      </c>
      <c r="I80" s="67" t="n">
        <f aca="false">G80-K80</f>
        <v>22708190.1543482</v>
      </c>
      <c r="J80" s="157" t="n">
        <f aca="false">central_v2_m!J68</f>
        <v>2510141.93123946</v>
      </c>
      <c r="K80" s="157" t="n">
        <f aca="false">central_v2_m!K68</f>
        <v>2434837.67330228</v>
      </c>
      <c r="L80" s="67" t="n">
        <f aca="false">H80-I80</f>
        <v>1044107.19843652</v>
      </c>
      <c r="M80" s="67" t="n">
        <f aca="false">J80-K80</f>
        <v>75304.2579371841</v>
      </c>
      <c r="N80" s="157" t="n">
        <f aca="false">SUM(central_v5_m!C68:J68)</f>
        <v>2811619.97086323</v>
      </c>
      <c r="O80" s="7"/>
      <c r="P80" s="7"/>
      <c r="Q80" s="67" t="n">
        <f aca="false">I80*5.5017049523</f>
        <v>124933762.229948</v>
      </c>
      <c r="R80" s="67"/>
      <c r="S80" s="67"/>
      <c r="T80" s="7"/>
      <c r="U80" s="7"/>
      <c r="V80" s="67" t="n">
        <f aca="false">K80*5.5017049523</f>
        <v>13395758.4852537</v>
      </c>
      <c r="W80" s="67" t="n">
        <f aca="false">M80*5.5017049523</f>
        <v>414301.808822282</v>
      </c>
      <c r="X80" s="67" t="n">
        <f aca="false">N80*5.1890047538+L80*5.5017049523</f>
        <v>20333879.1390586</v>
      </c>
      <c r="Y80" s="67" t="n">
        <f aca="false">N80*5.1890047538</f>
        <v>14589509.3946883</v>
      </c>
      <c r="Z80" s="67" t="n">
        <f aca="false">L80*5.5017049523</f>
        <v>5744369.74437027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central_v2_m!D69+temporary_pension_bonus_central!B69</f>
        <v>26411879.1703269</v>
      </c>
      <c r="G81" s="157" t="n">
        <f aca="false">central_v2_m!E69+temporary_pension_bonus_central!B69</f>
        <v>25285574.386425</v>
      </c>
      <c r="H81" s="67" t="n">
        <f aca="false">F81-J81</f>
        <v>23844268.2998931</v>
      </c>
      <c r="I81" s="67" t="n">
        <f aca="false">G81-K81</f>
        <v>22794991.8421042</v>
      </c>
      <c r="J81" s="157" t="n">
        <f aca="false">central_v2_m!J69</f>
        <v>2567610.87043381</v>
      </c>
      <c r="K81" s="157" t="n">
        <f aca="false">central_v2_m!K69</f>
        <v>2490582.5443208</v>
      </c>
      <c r="L81" s="67" t="n">
        <f aca="false">H81-I81</f>
        <v>1049276.45778894</v>
      </c>
      <c r="M81" s="67" t="n">
        <f aca="false">J81-K81</f>
        <v>77028.3261130136</v>
      </c>
      <c r="N81" s="157" t="n">
        <f aca="false">SUM(central_v5_m!C69:J69)</f>
        <v>2769344.88499539</v>
      </c>
      <c r="O81" s="7"/>
      <c r="P81" s="7"/>
      <c r="Q81" s="67" t="n">
        <f aca="false">I81*5.5017049523</f>
        <v>125411319.505343</v>
      </c>
      <c r="R81" s="67"/>
      <c r="S81" s="67"/>
      <c r="T81" s="7"/>
      <c r="U81" s="7"/>
      <c r="V81" s="67" t="n">
        <f aca="false">K81*5.5017049523</f>
        <v>13702450.3182017</v>
      </c>
      <c r="W81" s="67" t="n">
        <f aca="false">M81*5.5017049523</f>
        <v>423787.123243346</v>
      </c>
      <c r="X81" s="67" t="n">
        <f aca="false">N81*5.1890047538+L81*5.5017049523</f>
        <v>20142953.257302</v>
      </c>
      <c r="Y81" s="67" t="n">
        <f aca="false">N81*5.1890047538</f>
        <v>14370143.7731528</v>
      </c>
      <c r="Z81" s="67" t="n">
        <f aca="false">L81*5.5017049523</f>
        <v>5772809.4841492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central_v2_m!D70+temporary_pension_bonus_central!B70</f>
        <v>26580172.7810168</v>
      </c>
      <c r="G82" s="155" t="n">
        <f aca="false">central_v2_m!E70+temporary_pension_bonus_central!B70</f>
        <v>25446145.2870017</v>
      </c>
      <c r="H82" s="8" t="n">
        <f aca="false">F82-J82</f>
        <v>23930879.7364057</v>
      </c>
      <c r="I82" s="8" t="n">
        <f aca="false">G82-K82</f>
        <v>22876331.033729</v>
      </c>
      <c r="J82" s="155" t="n">
        <f aca="false">central_v2_m!J70</f>
        <v>2649293.04461107</v>
      </c>
      <c r="K82" s="155" t="n">
        <f aca="false">central_v2_m!K70</f>
        <v>2569814.25327273</v>
      </c>
      <c r="L82" s="8" t="n">
        <f aca="false">H82-I82</f>
        <v>1054548.70267669</v>
      </c>
      <c r="M82" s="8" t="n">
        <f aca="false">J82-K82</f>
        <v>79478.7913383315</v>
      </c>
      <c r="N82" s="155" t="n">
        <f aca="false">SUM(central_v5_m!C70:J70)</f>
        <v>3392442.60235804</v>
      </c>
      <c r="O82" s="5"/>
      <c r="P82" s="5"/>
      <c r="Q82" s="8" t="n">
        <f aca="false">I82*5.5017049523</f>
        <v>125858823.738721</v>
      </c>
      <c r="R82" s="8"/>
      <c r="S82" s="8"/>
      <c r="T82" s="5"/>
      <c r="U82" s="5"/>
      <c r="V82" s="8" t="n">
        <f aca="false">K82*5.5017049523</f>
        <v>14138359.8037217</v>
      </c>
      <c r="W82" s="8" t="n">
        <f aca="false">M82*5.5017049523</f>
        <v>437268.859908917</v>
      </c>
      <c r="X82" s="8" t="n">
        <f aca="false">N82*5.1890047538+L82*5.5017049523</f>
        <v>23405216.6105874</v>
      </c>
      <c r="Y82" s="8" t="n">
        <f aca="false">N82*5.1890047538</f>
        <v>17603400.7906295</v>
      </c>
      <c r="Z82" s="8" t="n">
        <f aca="false">L82*5.5017049523</f>
        <v>5801815.81995787</v>
      </c>
      <c r="AA82" s="8"/>
      <c r="AB82" s="8"/>
      <c r="AC82" s="8"/>
      <c r="AD82" s="8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central_v2_m!D71+temporary_pension_bonus_central!B71</f>
        <v>26677672.3572479</v>
      </c>
      <c r="G83" s="157" t="n">
        <f aca="false">central_v2_m!E71+temporary_pension_bonus_central!B71</f>
        <v>25539004.0697937</v>
      </c>
      <c r="H83" s="67" t="n">
        <f aca="false">F83-J83</f>
        <v>23961281.2946603</v>
      </c>
      <c r="I83" s="67" t="n">
        <f aca="false">G83-K83</f>
        <v>22904104.7390837</v>
      </c>
      <c r="J83" s="157" t="n">
        <f aca="false">central_v2_m!J71</f>
        <v>2716391.06258759</v>
      </c>
      <c r="K83" s="157" t="n">
        <f aca="false">central_v2_m!K71</f>
        <v>2634899.33070997</v>
      </c>
      <c r="L83" s="67" t="n">
        <f aca="false">H83-I83</f>
        <v>1057176.55557663</v>
      </c>
      <c r="M83" s="67" t="n">
        <f aca="false">J83-K83</f>
        <v>81491.7318776273</v>
      </c>
      <c r="N83" s="157" t="n">
        <f aca="false">SUM(central_v5_m!C71:J71)</f>
        <v>2766971.07070364</v>
      </c>
      <c r="O83" s="7"/>
      <c r="P83" s="7"/>
      <c r="Q83" s="67" t="n">
        <f aca="false">I83*5.5017049523</f>
        <v>126011626.471015</v>
      </c>
      <c r="R83" s="67"/>
      <c r="S83" s="67"/>
      <c r="T83" s="7"/>
      <c r="U83" s="7"/>
      <c r="V83" s="67" t="n">
        <f aca="false">K83*5.5017049523</f>
        <v>14496438.696579</v>
      </c>
      <c r="W83" s="67" t="n">
        <f aca="false">M83*5.5017049523</f>
        <v>448343.464842646</v>
      </c>
      <c r="X83" s="67" t="n">
        <f aca="false">N83*5.1890047538+L83*5.5017049523</f>
        <v>20174099.5307797</v>
      </c>
      <c r="Y83" s="67" t="n">
        <f aca="false">N83*5.1890047538</f>
        <v>14357826.0395083</v>
      </c>
      <c r="Z83" s="67" t="n">
        <f aca="false">L83*5.5017049523</f>
        <v>5816273.49127142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central_v2_m!D72+temporary_pension_bonus_central!B72</f>
        <v>26921493.5146697</v>
      </c>
      <c r="G84" s="157" t="n">
        <f aca="false">central_v2_m!E72+temporary_pension_bonus_central!B72</f>
        <v>25771297.3372286</v>
      </c>
      <c r="H84" s="67" t="n">
        <f aca="false">F84-J84</f>
        <v>24068737.9599551</v>
      </c>
      <c r="I84" s="67" t="n">
        <f aca="false">G84-K84</f>
        <v>23004124.4491555</v>
      </c>
      <c r="J84" s="157" t="n">
        <f aca="false">central_v2_m!J72</f>
        <v>2852755.55471456</v>
      </c>
      <c r="K84" s="157" t="n">
        <f aca="false">central_v2_m!K72</f>
        <v>2767172.88807313</v>
      </c>
      <c r="L84" s="67" t="n">
        <f aca="false">H84-I84</f>
        <v>1064613.51079965</v>
      </c>
      <c r="M84" s="67" t="n">
        <f aca="false">J84-K84</f>
        <v>85582.6666414374</v>
      </c>
      <c r="N84" s="157" t="n">
        <f aca="false">SUM(central_v5_m!C72:J72)</f>
        <v>2798656.50759675</v>
      </c>
      <c r="O84" s="7"/>
      <c r="P84" s="7"/>
      <c r="Q84" s="67" t="n">
        <f aca="false">I84*5.5017049523</f>
        <v>126561905.405244</v>
      </c>
      <c r="R84" s="67"/>
      <c r="S84" s="67"/>
      <c r="T84" s="7"/>
      <c r="U84" s="7"/>
      <c r="V84" s="67" t="n">
        <f aca="false">K84*5.5017049523</f>
        <v>15224168.7821822</v>
      </c>
      <c r="W84" s="67" t="n">
        <f aca="false">M84*5.5017049523</f>
        <v>470850.580892236</v>
      </c>
      <c r="X84" s="67" t="n">
        <f aca="false">N84*5.1890047538+L84*5.5017049523</f>
        <v>20379431.3468248</v>
      </c>
      <c r="Y84" s="67" t="n">
        <f aca="false">N84*5.1890047538</f>
        <v>14522241.9221729</v>
      </c>
      <c r="Z84" s="67" t="n">
        <f aca="false">L84*5.5017049523</f>
        <v>5857189.4246519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central_v2_m!D73+temporary_pension_bonus_central!B73</f>
        <v>27051832.203991</v>
      </c>
      <c r="G85" s="157" t="n">
        <f aca="false">central_v2_m!E73+temporary_pension_bonus_central!B73</f>
        <v>25895506.2102317</v>
      </c>
      <c r="H85" s="67" t="n">
        <f aca="false">F85-J85</f>
        <v>24119881.4379909</v>
      </c>
      <c r="I85" s="67" t="n">
        <f aca="false">G85-K85</f>
        <v>23051513.9672116</v>
      </c>
      <c r="J85" s="157" t="n">
        <f aca="false">central_v2_m!J73</f>
        <v>2931950.76600007</v>
      </c>
      <c r="K85" s="157" t="n">
        <f aca="false">central_v2_m!K73</f>
        <v>2843992.24302007</v>
      </c>
      <c r="L85" s="67" t="n">
        <f aca="false">H85-I85</f>
        <v>1068367.4707793</v>
      </c>
      <c r="M85" s="67" t="n">
        <f aca="false">J85-K85</f>
        <v>87958.5229800018</v>
      </c>
      <c r="N85" s="157" t="n">
        <f aca="false">SUM(central_v5_m!C73:J73)</f>
        <v>2729049.05301559</v>
      </c>
      <c r="O85" s="7"/>
      <c r="P85" s="7"/>
      <c r="Q85" s="67" t="n">
        <f aca="false">I85*5.5017049523</f>
        <v>126822628.551421</v>
      </c>
      <c r="R85" s="67"/>
      <c r="S85" s="67"/>
      <c r="T85" s="7"/>
      <c r="U85" s="7"/>
      <c r="V85" s="67" t="n">
        <f aca="false">K85*5.5017049523</f>
        <v>15646806.2077263</v>
      </c>
      <c r="W85" s="67" t="n">
        <f aca="false">M85*5.5017049523</f>
        <v>483921.841476069</v>
      </c>
      <c r="X85" s="67" t="n">
        <f aca="false">N85*5.1890047538+L85*5.5017049523</f>
        <v>20038891.114314</v>
      </c>
      <c r="Y85" s="67" t="n">
        <f aca="false">N85*5.1890047538</f>
        <v>14161048.5094513</v>
      </c>
      <c r="Z85" s="67" t="n">
        <f aca="false">L85*5.5017049523</f>
        <v>5877842.60486268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central_v2_m!D74+temporary_pension_bonus_central!B74</f>
        <v>27173807.0125002</v>
      </c>
      <c r="G86" s="155" t="n">
        <f aca="false">central_v2_m!E74+temporary_pension_bonus_central!B74</f>
        <v>26012270.378858</v>
      </c>
      <c r="H86" s="8" t="n">
        <f aca="false">F86-J86</f>
        <v>24146800.3141399</v>
      </c>
      <c r="I86" s="8" t="n">
        <f aca="false">G86-K86</f>
        <v>23076073.8814485</v>
      </c>
      <c r="J86" s="155" t="n">
        <f aca="false">central_v2_m!J74</f>
        <v>3027006.69836033</v>
      </c>
      <c r="K86" s="155" t="n">
        <f aca="false">central_v2_m!K74</f>
        <v>2936196.49740952</v>
      </c>
      <c r="L86" s="8" t="n">
        <f aca="false">H86-I86</f>
        <v>1070726.43269141</v>
      </c>
      <c r="M86" s="8" t="n">
        <f aca="false">J86-K86</f>
        <v>90810.2009508093</v>
      </c>
      <c r="N86" s="155" t="n">
        <f aca="false">SUM(central_v5_m!C74:J74)</f>
        <v>3369036.32199947</v>
      </c>
      <c r="O86" s="5"/>
      <c r="P86" s="5"/>
      <c r="Q86" s="8" t="n">
        <f aca="false">I86*5.5017049523</f>
        <v>126957749.953206</v>
      </c>
      <c r="R86" s="8"/>
      <c r="S86" s="8"/>
      <c r="T86" s="5"/>
      <c r="U86" s="5"/>
      <c r="V86" s="8" t="n">
        <f aca="false">K86*5.5017049523</f>
        <v>16154086.8107239</v>
      </c>
      <c r="W86" s="8" t="n">
        <f aca="false">M86*5.5017049523</f>
        <v>499610.932290426</v>
      </c>
      <c r="X86" s="8" t="n">
        <f aca="false">N86*5.1890047538+L86*5.5017049523</f>
        <v>23372766.407877</v>
      </c>
      <c r="Y86" s="8" t="n">
        <f aca="false">N86*5.1890047538</f>
        <v>17481945.4905801</v>
      </c>
      <c r="Z86" s="8" t="n">
        <f aca="false">L86*5.5017049523</f>
        <v>5890820.91729686</v>
      </c>
      <c r="AA86" s="8"/>
      <c r="AB86" s="8"/>
      <c r="AC86" s="8"/>
      <c r="AD86" s="8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central_v2_m!D75+temporary_pension_bonus_central!B75</f>
        <v>27386177.2370931</v>
      </c>
      <c r="G87" s="157" t="n">
        <f aca="false">central_v2_m!E75+temporary_pension_bonus_central!B75</f>
        <v>26214977.3179031</v>
      </c>
      <c r="H87" s="67" t="n">
        <f aca="false">F87-J87</f>
        <v>24283306.2771359</v>
      </c>
      <c r="I87" s="67" t="n">
        <f aca="false">G87-K87</f>
        <v>23205192.4867446</v>
      </c>
      <c r="J87" s="157" t="n">
        <f aca="false">central_v2_m!J75</f>
        <v>3102870.95995727</v>
      </c>
      <c r="K87" s="157" t="n">
        <f aca="false">central_v2_m!K75</f>
        <v>3009784.83115855</v>
      </c>
      <c r="L87" s="67" t="n">
        <f aca="false">H87-I87</f>
        <v>1078113.79039129</v>
      </c>
      <c r="M87" s="67" t="n">
        <f aca="false">J87-K87</f>
        <v>93086.1287987176</v>
      </c>
      <c r="N87" s="157" t="n">
        <f aca="false">SUM(central_v5_m!C75:J75)</f>
        <v>2785415.49631698</v>
      </c>
      <c r="O87" s="7"/>
      <c r="P87" s="7"/>
      <c r="Q87" s="67" t="n">
        <f aca="false">I87*5.5017049523</f>
        <v>127668122.423397</v>
      </c>
      <c r="R87" s="67"/>
      <c r="S87" s="67"/>
      <c r="T87" s="7"/>
      <c r="U87" s="7"/>
      <c r="V87" s="67" t="n">
        <f aca="false">K87*5.5017049523</f>
        <v>16558948.1109424</v>
      </c>
      <c r="W87" s="67" t="n">
        <f aca="false">M87*5.5017049523</f>
        <v>512132.41580234</v>
      </c>
      <c r="X87" s="67" t="n">
        <f aca="false">N87*5.1890047538+L87*5.5017049523</f>
        <v>20384998.2314357</v>
      </c>
      <c r="Y87" s="67" t="n">
        <f aca="false">N87*5.1890047538</f>
        <v>14453534.251697</v>
      </c>
      <c r="Z87" s="67" t="n">
        <f aca="false">L87*5.5017049523</f>
        <v>5931463.9797387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central_v2_m!D76+temporary_pension_bonus_central!B76</f>
        <v>27432590.1001827</v>
      </c>
      <c r="G88" s="157" t="n">
        <f aca="false">central_v2_m!E76+temporary_pension_bonus_central!B76</f>
        <v>26259203.5696108</v>
      </c>
      <c r="H88" s="67" t="n">
        <f aca="false">F88-J88</f>
        <v>24260488.6565905</v>
      </c>
      <c r="I88" s="67" t="n">
        <f aca="false">G88-K88</f>
        <v>23182265.1693263</v>
      </c>
      <c r="J88" s="157" t="n">
        <f aca="false">central_v2_m!J76</f>
        <v>3172101.44359227</v>
      </c>
      <c r="K88" s="157" t="n">
        <f aca="false">central_v2_m!K76</f>
        <v>3076938.4002845</v>
      </c>
      <c r="L88" s="67" t="n">
        <f aca="false">H88-I88</f>
        <v>1078223.48726417</v>
      </c>
      <c r="M88" s="67" t="n">
        <f aca="false">J88-K88</f>
        <v>95163.0433077677</v>
      </c>
      <c r="N88" s="157" t="n">
        <f aca="false">SUM(central_v5_m!C76:J76)</f>
        <v>2774092.43659278</v>
      </c>
      <c r="O88" s="7"/>
      <c r="P88" s="7"/>
      <c r="Q88" s="67" t="n">
        <f aca="false">I88*5.5017049523</f>
        <v>127541983.087614</v>
      </c>
      <c r="R88" s="67"/>
      <c r="S88" s="67"/>
      <c r="T88" s="7"/>
      <c r="U88" s="7"/>
      <c r="V88" s="67" t="n">
        <f aca="false">K88*5.5017049523</f>
        <v>16928407.2347673</v>
      </c>
      <c r="W88" s="67" t="n">
        <f aca="false">M88*5.5017049523</f>
        <v>523558.986642285</v>
      </c>
      <c r="X88" s="67" t="n">
        <f aca="false">N88*5.1890047538+L88*5.5017049523</f>
        <v>20326846.340528</v>
      </c>
      <c r="Y88" s="67" t="n">
        <f aca="false">N88*5.1890047538</f>
        <v>14394778.8409606</v>
      </c>
      <c r="Z88" s="67" t="n">
        <f aca="false">L88*5.5017049523</f>
        <v>5932067.49956747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central_v2_m!D77+temporary_pension_bonus_central!B77</f>
        <v>27495897.3882465</v>
      </c>
      <c r="G89" s="157" t="n">
        <f aca="false">central_v2_m!E77+temporary_pension_bonus_central!B77</f>
        <v>26320007.1194351</v>
      </c>
      <c r="H89" s="67" t="n">
        <f aca="false">F89-J89</f>
        <v>24266349.5108599</v>
      </c>
      <c r="I89" s="67" t="n">
        <f aca="false">G89-K89</f>
        <v>23187345.6783702</v>
      </c>
      <c r="J89" s="157" t="n">
        <f aca="false">central_v2_m!J77</f>
        <v>3229547.87738657</v>
      </c>
      <c r="K89" s="157" t="n">
        <f aca="false">central_v2_m!K77</f>
        <v>3132661.44106497</v>
      </c>
      <c r="L89" s="67" t="n">
        <f aca="false">H89-I89</f>
        <v>1079003.83248977</v>
      </c>
      <c r="M89" s="67" t="n">
        <f aca="false">J89-K89</f>
        <v>96886.4363215971</v>
      </c>
      <c r="N89" s="157" t="n">
        <f aca="false">SUM(central_v5_m!C77:J77)</f>
        <v>2734203.76669762</v>
      </c>
      <c r="O89" s="7"/>
      <c r="P89" s="7"/>
      <c r="Q89" s="67" t="n">
        <f aca="false">I89*5.5017049523</f>
        <v>127569934.549381</v>
      </c>
      <c r="R89" s="67"/>
      <c r="S89" s="67"/>
      <c r="T89" s="7"/>
      <c r="U89" s="7"/>
      <c r="V89" s="67" t="n">
        <f aca="false">K89*5.5017049523</f>
        <v>17234978.9641864</v>
      </c>
      <c r="W89" s="67" t="n">
        <f aca="false">M89*5.5017049523</f>
        <v>533040.586521229</v>
      </c>
      <c r="X89" s="67" t="n">
        <f aca="false">N89*5.1890047538+L89*5.5017049523</f>
        <v>20124157.0720115</v>
      </c>
      <c r="Y89" s="67" t="n">
        <f aca="false">N89*5.1890047538</f>
        <v>14187796.3432518</v>
      </c>
      <c r="Z89" s="67" t="n">
        <f aca="false">L89*5.5017049523</f>
        <v>5936360.72875965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central_v2_m!D78+temporary_pension_bonus_central!B78</f>
        <v>27676688.7551755</v>
      </c>
      <c r="G90" s="155" t="n">
        <f aca="false">central_v2_m!E78+temporary_pension_bonus_central!B78</f>
        <v>26493284.6089252</v>
      </c>
      <c r="H90" s="8" t="n">
        <f aca="false">F90-J90</f>
        <v>24381932.559726</v>
      </c>
      <c r="I90" s="8" t="n">
        <f aca="false">G90-K90</f>
        <v>23297371.0993392</v>
      </c>
      <c r="J90" s="155" t="n">
        <f aca="false">central_v2_m!J78</f>
        <v>3294756.19544945</v>
      </c>
      <c r="K90" s="155" t="n">
        <f aca="false">central_v2_m!K78</f>
        <v>3195913.50958597</v>
      </c>
      <c r="L90" s="8" t="n">
        <f aca="false">H90-I90</f>
        <v>1084561.46038686</v>
      </c>
      <c r="M90" s="8" t="n">
        <f aca="false">J90-K90</f>
        <v>98842.6858634837</v>
      </c>
      <c r="N90" s="155" t="n">
        <f aca="false">SUM(central_v5_m!C78:J78)</f>
        <v>3336958.31085797</v>
      </c>
      <c r="O90" s="5"/>
      <c r="P90" s="5"/>
      <c r="Q90" s="8" t="n">
        <f aca="false">I90*5.5017049523</f>
        <v>128175261.952805</v>
      </c>
      <c r="R90" s="8"/>
      <c r="S90" s="8"/>
      <c r="T90" s="5"/>
      <c r="U90" s="5"/>
      <c r="V90" s="8" t="n">
        <f aca="false">K90*5.5017049523</f>
        <v>17582973.1828116</v>
      </c>
      <c r="W90" s="8" t="n">
        <f aca="false">M90*5.5017049523</f>
        <v>543803.294313761</v>
      </c>
      <c r="X90" s="8" t="n">
        <f aca="false">N90*5.1890047538+L90*5.5017049523</f>
        <v>23282429.6959585</v>
      </c>
      <c r="Y90" s="8" t="n">
        <f aca="false">N90*5.1890047538</f>
        <v>17315492.5382744</v>
      </c>
      <c r="Z90" s="8" t="n">
        <f aca="false">L90*5.5017049523</f>
        <v>5966937.15768409</v>
      </c>
      <c r="AA90" s="8"/>
      <c r="AB90" s="8"/>
      <c r="AC90" s="8"/>
      <c r="AD90" s="8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central_v2_m!D79+temporary_pension_bonus_central!B79</f>
        <v>27856228.0610986</v>
      </c>
      <c r="G91" s="157" t="n">
        <f aca="false">central_v2_m!E79+temporary_pension_bonus_central!B79</f>
        <v>26664469.7913481</v>
      </c>
      <c r="H91" s="67" t="n">
        <f aca="false">F91-J91</f>
        <v>24456865.9670902</v>
      </c>
      <c r="I91" s="67" t="n">
        <f aca="false">G91-K91</f>
        <v>23367088.56016</v>
      </c>
      <c r="J91" s="157" t="n">
        <f aca="false">central_v2_m!J79</f>
        <v>3399362.09400835</v>
      </c>
      <c r="K91" s="157" t="n">
        <f aca="false">central_v2_m!K79</f>
        <v>3297381.2311881</v>
      </c>
      <c r="L91" s="67" t="n">
        <f aca="false">H91-I91</f>
        <v>1089777.40693022</v>
      </c>
      <c r="M91" s="67" t="n">
        <f aca="false">J91-K91</f>
        <v>101980.86282025</v>
      </c>
      <c r="N91" s="157" t="n">
        <f aca="false">SUM(central_v5_m!C79:J79)</f>
        <v>2717396.09934134</v>
      </c>
      <c r="O91" s="7"/>
      <c r="P91" s="7"/>
      <c r="Q91" s="67" t="n">
        <f aca="false">I91*5.5017049523</f>
        <v>128558826.852265</v>
      </c>
      <c r="R91" s="67"/>
      <c r="S91" s="67"/>
      <c r="T91" s="7"/>
      <c r="U91" s="7"/>
      <c r="V91" s="67" t="n">
        <f aca="false">K91*5.5017049523</f>
        <v>18141218.6492486</v>
      </c>
      <c r="W91" s="67" t="n">
        <f aca="false">M91*5.5017049523</f>
        <v>561068.618017999</v>
      </c>
      <c r="X91" s="67" t="n">
        <f aca="false">N91*5.1890047538+L91*5.5017049523</f>
        <v>20096215.0340524</v>
      </c>
      <c r="Y91" s="67" t="n">
        <f aca="false">N91*5.1890047538</f>
        <v>14100581.2774398</v>
      </c>
      <c r="Z91" s="67" t="n">
        <f aca="false">L91*5.5017049523</f>
        <v>5995633.75661264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central_v2_m!D80+temporary_pension_bonus_central!B80</f>
        <v>27878292.7760109</v>
      </c>
      <c r="G92" s="157" t="n">
        <f aca="false">central_v2_m!E80+temporary_pension_bonus_central!B80</f>
        <v>26685189.1954742</v>
      </c>
      <c r="H92" s="67" t="n">
        <f aca="false">F92-J92</f>
        <v>24429066.5537641</v>
      </c>
      <c r="I92" s="67" t="n">
        <f aca="false">G92-K92</f>
        <v>23339439.7598948</v>
      </c>
      <c r="J92" s="157" t="n">
        <f aca="false">central_v2_m!J80</f>
        <v>3449226.22224679</v>
      </c>
      <c r="K92" s="157" t="n">
        <f aca="false">central_v2_m!K80</f>
        <v>3345749.43557939</v>
      </c>
      <c r="L92" s="67" t="n">
        <f aca="false">H92-I92</f>
        <v>1089626.79386926</v>
      </c>
      <c r="M92" s="67" t="n">
        <f aca="false">J92-K92</f>
        <v>103476.786667404</v>
      </c>
      <c r="N92" s="157" t="n">
        <f aca="false">SUM(central_v5_m!C80:J80)</f>
        <v>2686623.9069209</v>
      </c>
      <c r="O92" s="7"/>
      <c r="P92" s="7"/>
      <c r="Q92" s="67" t="n">
        <f aca="false">I92*5.5017049523</f>
        <v>128406711.310921</v>
      </c>
      <c r="R92" s="67"/>
      <c r="S92" s="67"/>
      <c r="T92" s="7"/>
      <c r="U92" s="7"/>
      <c r="V92" s="67" t="n">
        <f aca="false">K92*5.5017049523</f>
        <v>18407326.238882</v>
      </c>
      <c r="W92" s="67" t="n">
        <f aca="false">M92*5.5017049523</f>
        <v>569298.749656146</v>
      </c>
      <c r="X92" s="67" t="n">
        <f aca="false">N92*5.1890047538+L92*5.5017049523</f>
        <v>19935709.3526746</v>
      </c>
      <c r="Y92" s="67" t="n">
        <f aca="false">N92*5.1890047538</f>
        <v>13940904.2246853</v>
      </c>
      <c r="Z92" s="67" t="n">
        <f aca="false">L92*5.5017049523</f>
        <v>5994805.1279893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central_v2_m!D81+temporary_pension_bonus_central!B81</f>
        <v>27934410.0611422</v>
      </c>
      <c r="G93" s="157" t="n">
        <f aca="false">central_v2_m!E81+temporary_pension_bonus_central!B81</f>
        <v>26739185.1069958</v>
      </c>
      <c r="H93" s="67" t="n">
        <f aca="false">F93-J93</f>
        <v>24414441.5338568</v>
      </c>
      <c r="I93" s="67" t="n">
        <f aca="false">G93-K93</f>
        <v>23324815.635529</v>
      </c>
      <c r="J93" s="157" t="n">
        <f aca="false">central_v2_m!J81</f>
        <v>3519968.52728536</v>
      </c>
      <c r="K93" s="157" t="n">
        <f aca="false">central_v2_m!K81</f>
        <v>3414369.4714668</v>
      </c>
      <c r="L93" s="67" t="n">
        <f aca="false">H93-I93</f>
        <v>1089625.89832786</v>
      </c>
      <c r="M93" s="67" t="n">
        <f aca="false">J93-K93</f>
        <v>105599.055818561</v>
      </c>
      <c r="N93" s="157" t="n">
        <f aca="false">SUM(central_v5_m!C81:J81)</f>
        <v>2697207.58186515</v>
      </c>
      <c r="O93" s="7"/>
      <c r="P93" s="7"/>
      <c r="Q93" s="67" t="n">
        <f aca="false">I93*5.5017049523</f>
        <v>128326253.693474</v>
      </c>
      <c r="R93" s="67"/>
      <c r="S93" s="67"/>
      <c r="T93" s="7"/>
      <c r="U93" s="7"/>
      <c r="V93" s="67" t="n">
        <f aca="false">K93*5.5017049523</f>
        <v>18784853.4301508</v>
      </c>
      <c r="W93" s="67" t="n">
        <f aca="false">M93*5.5017049523</f>
        <v>580974.848355179</v>
      </c>
      <c r="X93" s="67" t="n">
        <f aca="false">N93*5.1890047538+L93*5.5017049523</f>
        <v>19990623.1652684</v>
      </c>
      <c r="Y93" s="67" t="n">
        <f aca="false">N93*5.1890047538</f>
        <v>13995822.9642837</v>
      </c>
      <c r="Z93" s="67" t="n">
        <f aca="false">L93*5.5017049523</f>
        <v>5994800.20098475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central_v2_m!D82+temporary_pension_bonus_central!B82</f>
        <v>28060954.6921642</v>
      </c>
      <c r="G94" s="155" t="n">
        <f aca="false">central_v2_m!E82+temporary_pension_bonus_central!B82</f>
        <v>26860727.3101578</v>
      </c>
      <c r="H94" s="8" t="n">
        <f aca="false">F94-J94</f>
        <v>24484290.4760506</v>
      </c>
      <c r="I94" s="8" t="n">
        <f aca="false">G94-K94</f>
        <v>23391363.0205276</v>
      </c>
      <c r="J94" s="155" t="n">
        <f aca="false">central_v2_m!J82</f>
        <v>3576664.21611361</v>
      </c>
      <c r="K94" s="155" t="n">
        <f aca="false">central_v2_m!K82</f>
        <v>3469364.2896302</v>
      </c>
      <c r="L94" s="8" t="n">
        <f aca="false">H94-I94</f>
        <v>1092927.45552299</v>
      </c>
      <c r="M94" s="8" t="n">
        <f aca="false">J94-K94</f>
        <v>107299.926483408</v>
      </c>
      <c r="N94" s="155" t="n">
        <f aca="false">SUM(central_v5_m!C82:J82)</f>
        <v>3226299.93526158</v>
      </c>
      <c r="O94" s="5"/>
      <c r="P94" s="5"/>
      <c r="Q94" s="8" t="n">
        <f aca="false">I94*5.5017049523</f>
        <v>128692377.771084</v>
      </c>
      <c r="R94" s="8"/>
      <c r="S94" s="8"/>
      <c r="T94" s="5"/>
      <c r="U94" s="5"/>
      <c r="V94" s="8" t="n">
        <f aca="false">K94*5.5017049523</f>
        <v>19087418.6935912</v>
      </c>
      <c r="W94" s="8" t="n">
        <f aca="false">M94*5.5017049523</f>
        <v>590332.53691519</v>
      </c>
      <c r="X94" s="8" t="n">
        <f aca="false">N94*5.1890047538+L94*5.5017049523</f>
        <v>22754250.0958124</v>
      </c>
      <c r="Y94" s="8" t="n">
        <f aca="false">N94*5.1890047538</f>
        <v>16741285.7012569</v>
      </c>
      <c r="Z94" s="8" t="n">
        <f aca="false">L94*5.5017049523</f>
        <v>6012964.39455546</v>
      </c>
      <c r="AA94" s="8"/>
      <c r="AB94" s="8"/>
      <c r="AC94" s="8"/>
      <c r="AD94" s="8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central_v2_m!D83+temporary_pension_bonus_central!B83</f>
        <v>28222628.8066686</v>
      </c>
      <c r="G95" s="157" t="n">
        <f aca="false">central_v2_m!E83+temporary_pension_bonus_central!B83</f>
        <v>27014725.7404526</v>
      </c>
      <c r="H95" s="67" t="n">
        <f aca="false">F95-J95</f>
        <v>24568155.0581757</v>
      </c>
      <c r="I95" s="67" t="n">
        <f aca="false">G95-K95</f>
        <v>23469886.2044145</v>
      </c>
      <c r="J95" s="157" t="n">
        <f aca="false">central_v2_m!J83</f>
        <v>3654473.74849287</v>
      </c>
      <c r="K95" s="157" t="n">
        <f aca="false">central_v2_m!K83</f>
        <v>3544839.53603809</v>
      </c>
      <c r="L95" s="67" t="n">
        <f aca="false">H95-I95</f>
        <v>1098268.85376122</v>
      </c>
      <c r="M95" s="67" t="n">
        <f aca="false">J95-K95</f>
        <v>109634.212454786</v>
      </c>
      <c r="N95" s="157" t="n">
        <f aca="false">SUM(central_v5_m!C83:J83)</f>
        <v>2676879.64830028</v>
      </c>
      <c r="O95" s="7"/>
      <c r="P95" s="7"/>
      <c r="Q95" s="67" t="n">
        <f aca="false">I95*5.5017049523</f>
        <v>129124389.160745</v>
      </c>
      <c r="R95" s="67"/>
      <c r="S95" s="67"/>
      <c r="T95" s="7"/>
      <c r="U95" s="7"/>
      <c r="V95" s="67" t="n">
        <f aca="false">K95*5.5017049523</f>
        <v>19502661.2305296</v>
      </c>
      <c r="W95" s="67" t="n">
        <f aca="false">M95*5.5017049523</f>
        <v>603175.089604004</v>
      </c>
      <c r="X95" s="67" t="n">
        <f aca="false">N95*5.1890047538+L95*5.5017049523</f>
        <v>19932692.4120756</v>
      </c>
      <c r="Y95" s="67" t="n">
        <f aca="false">N95*5.1890047538</f>
        <v>13890341.2203806</v>
      </c>
      <c r="Z95" s="67" t="n">
        <f aca="false">L95*5.5017049523</f>
        <v>6042351.19169496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central_v2_m!D84+temporary_pension_bonus_central!B84</f>
        <v>28266245.6653128</v>
      </c>
      <c r="G96" s="157" t="n">
        <f aca="false">central_v2_m!E84+temporary_pension_bonus_central!B84</f>
        <v>27056857.8170633</v>
      </c>
      <c r="H96" s="67" t="n">
        <f aca="false">F96-J96</f>
        <v>24548817.0308163</v>
      </c>
      <c r="I96" s="67" t="n">
        <f aca="false">G96-K96</f>
        <v>23450952.0416017</v>
      </c>
      <c r="J96" s="157" t="n">
        <f aca="false">central_v2_m!J84</f>
        <v>3717428.63449652</v>
      </c>
      <c r="K96" s="157" t="n">
        <f aca="false">central_v2_m!K84</f>
        <v>3605905.77546163</v>
      </c>
      <c r="L96" s="67" t="n">
        <f aca="false">H96-I96</f>
        <v>1097864.98921463</v>
      </c>
      <c r="M96" s="67" t="n">
        <f aca="false">J96-K96</f>
        <v>111522.859034896</v>
      </c>
      <c r="N96" s="157" t="n">
        <f aca="false">SUM(central_v5_m!C84:J84)</f>
        <v>2651610.88505127</v>
      </c>
      <c r="O96" s="7"/>
      <c r="P96" s="7"/>
      <c r="Q96" s="67" t="n">
        <f aca="false">I96*5.5017049523</f>
        <v>129020218.98343</v>
      </c>
      <c r="R96" s="67"/>
      <c r="S96" s="67"/>
      <c r="T96" s="7"/>
      <c r="U96" s="7"/>
      <c r="V96" s="67" t="n">
        <f aca="false">K96*5.5017049523</f>
        <v>19838629.6623844</v>
      </c>
      <c r="W96" s="67" t="n">
        <f aca="false">M96*5.5017049523</f>
        <v>613565.865846942</v>
      </c>
      <c r="X96" s="67" t="n">
        <f aca="false">N96*5.1890047538+L96*5.5017049523</f>
        <v>19799350.7358778</v>
      </c>
      <c r="Y96" s="67" t="n">
        <f aca="false">N96*5.1890047538</f>
        <v>13759221.4877589</v>
      </c>
      <c r="Z96" s="67" t="n">
        <f aca="false">L96*5.5017049523</f>
        <v>6040129.24811891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central_v2_m!D85+temporary_pension_bonus_central!B85</f>
        <v>28337205.854095</v>
      </c>
      <c r="G97" s="157" t="n">
        <f aca="false">central_v2_m!E85+temporary_pension_bonus_central!B85</f>
        <v>27125599.2352636</v>
      </c>
      <c r="H97" s="67" t="n">
        <f aca="false">F97-J97</f>
        <v>24544769.0709962</v>
      </c>
      <c r="I97" s="67" t="n">
        <f aca="false">G97-K97</f>
        <v>23446935.5556579</v>
      </c>
      <c r="J97" s="157" t="n">
        <f aca="false">central_v2_m!J85</f>
        <v>3792436.78309872</v>
      </c>
      <c r="K97" s="157" t="n">
        <f aca="false">central_v2_m!K85</f>
        <v>3678663.67960576</v>
      </c>
      <c r="L97" s="67" t="n">
        <f aca="false">H97-I97</f>
        <v>1097833.51533837</v>
      </c>
      <c r="M97" s="67" t="n">
        <f aca="false">J97-K97</f>
        <v>113773.103492962</v>
      </c>
      <c r="N97" s="157" t="n">
        <f aca="false">SUM(central_v5_m!C85:J85)</f>
        <v>2575337.05827559</v>
      </c>
      <c r="O97" s="7"/>
      <c r="P97" s="7"/>
      <c r="Q97" s="67" t="n">
        <f aca="false">I97*5.5017049523</f>
        <v>128998121.462822</v>
      </c>
      <c r="R97" s="67"/>
      <c r="S97" s="67"/>
      <c r="T97" s="7"/>
      <c r="U97" s="7"/>
      <c r="V97" s="67" t="n">
        <f aca="false">K97*5.5017049523</f>
        <v>20238922.1839332</v>
      </c>
      <c r="W97" s="67" t="n">
        <f aca="false">M97*5.5017049523</f>
        <v>625946.046925768</v>
      </c>
      <c r="X97" s="67" t="n">
        <f aca="false">N97*5.1890047538+L97*5.5017049523</f>
        <v>19403392.3261674</v>
      </c>
      <c r="Y97" s="67" t="n">
        <f aca="false">N97*5.1890047538</f>
        <v>13363436.2380294</v>
      </c>
      <c r="Z97" s="67" t="n">
        <f aca="false">L97*5.5017049523</f>
        <v>6039956.08813804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central_v2_m!D86+temporary_pension_bonus_central!B86</f>
        <v>28447424.2999355</v>
      </c>
      <c r="G98" s="155" t="n">
        <f aca="false">central_v2_m!E86+temporary_pension_bonus_central!B86</f>
        <v>27230241.1078365</v>
      </c>
      <c r="H98" s="8" t="n">
        <f aca="false">F98-J98</f>
        <v>24610419.527024</v>
      </c>
      <c r="I98" s="8" t="n">
        <f aca="false">G98-K98</f>
        <v>23508346.4781124</v>
      </c>
      <c r="J98" s="155" t="n">
        <f aca="false">central_v2_m!J86</f>
        <v>3837004.77291149</v>
      </c>
      <c r="K98" s="155" t="n">
        <f aca="false">central_v2_m!K86</f>
        <v>3721894.62972415</v>
      </c>
      <c r="L98" s="8" t="n">
        <f aca="false">H98-I98</f>
        <v>1102073.04891168</v>
      </c>
      <c r="M98" s="8" t="n">
        <f aca="false">J98-K98</f>
        <v>115110.143187345</v>
      </c>
      <c r="N98" s="155" t="n">
        <f aca="false">SUM(central_v5_m!C86:J86)</f>
        <v>3192274.95176676</v>
      </c>
      <c r="O98" s="5"/>
      <c r="P98" s="5"/>
      <c r="Q98" s="8" t="n">
        <f aca="false">I98*5.5017049523</f>
        <v>129335986.239015</v>
      </c>
      <c r="R98" s="8"/>
      <c r="S98" s="8"/>
      <c r="T98" s="5"/>
      <c r="U98" s="5"/>
      <c r="V98" s="8" t="n">
        <f aca="false">K98*5.5017049523</f>
        <v>20476766.1162921</v>
      </c>
      <c r="W98" s="8" t="n">
        <f aca="false">M98*5.5017049523</f>
        <v>633302.044833778</v>
      </c>
      <c r="X98" s="8" t="n">
        <f aca="false">N98*5.1890047538+L98*5.5017049523</f>
        <v>22628010.6511481</v>
      </c>
      <c r="Y98" s="8" t="n">
        <f aca="false">N98*5.1890047538</f>
        <v>16564729.9001544</v>
      </c>
      <c r="Z98" s="8" t="n">
        <f aca="false">L98*5.5017049523</f>
        <v>6063280.75099375</v>
      </c>
      <c r="AA98" s="8"/>
      <c r="AB98" s="8"/>
      <c r="AC98" s="8"/>
      <c r="AD98" s="8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central_v2_m!D87+temporary_pension_bonus_central!B87</f>
        <v>28595019.6070358</v>
      </c>
      <c r="G99" s="157" t="n">
        <f aca="false">central_v2_m!E87+temporary_pension_bonus_central!B87</f>
        <v>27371905.6436458</v>
      </c>
      <c r="H99" s="67" t="n">
        <f aca="false">F99-J99</f>
        <v>24651873.7242517</v>
      </c>
      <c r="I99" s="67" t="n">
        <f aca="false">G99-K99</f>
        <v>23547054.1373453</v>
      </c>
      <c r="J99" s="157" t="n">
        <f aca="false">central_v2_m!J87</f>
        <v>3943145.88278407</v>
      </c>
      <c r="K99" s="157" t="n">
        <f aca="false">central_v2_m!K87</f>
        <v>3824851.50630055</v>
      </c>
      <c r="L99" s="67" t="n">
        <f aca="false">H99-I99</f>
        <v>1104819.58690647</v>
      </c>
      <c r="M99" s="67" t="n">
        <f aca="false">J99-K99</f>
        <v>118294.376483523</v>
      </c>
      <c r="N99" s="157" t="n">
        <f aca="false">SUM(central_v5_m!C87:J87)</f>
        <v>2586709.69656602</v>
      </c>
      <c r="O99" s="7"/>
      <c r="P99" s="7"/>
      <c r="Q99" s="67" t="n">
        <f aca="false">I99*5.5017049523</f>
        <v>129548944.359509</v>
      </c>
      <c r="R99" s="67"/>
      <c r="S99" s="67"/>
      <c r="T99" s="7"/>
      <c r="U99" s="7"/>
      <c r="V99" s="67" t="n">
        <f aca="false">K99*5.5017049523</f>
        <v>21043204.4740258</v>
      </c>
      <c r="W99" s="67" t="n">
        <f aca="false">M99*5.5017049523</f>
        <v>650820.756928638</v>
      </c>
      <c r="X99" s="67" t="n">
        <f aca="false">N99*5.1890047538+L99*5.5017049523</f>
        <v>19500840.304863</v>
      </c>
      <c r="Y99" s="67" t="n">
        <f aca="false">N99*5.1890047538</f>
        <v>13422448.9121817</v>
      </c>
      <c r="Z99" s="67" t="n">
        <f aca="false">L99*5.5017049523</f>
        <v>6078391.39268139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central_v2_m!D88+temporary_pension_bonus_central!B88</f>
        <v>28734818.2337485</v>
      </c>
      <c r="G100" s="157" t="n">
        <f aca="false">central_v2_m!E88+temporary_pension_bonus_central!B88</f>
        <v>27506271.7211746</v>
      </c>
      <c r="H100" s="67" t="n">
        <f aca="false">F100-J100</f>
        <v>24742382.7084988</v>
      </c>
      <c r="I100" s="67" t="n">
        <f aca="false">G100-K100</f>
        <v>23633609.2616824</v>
      </c>
      <c r="J100" s="157" t="n">
        <f aca="false">central_v2_m!J88</f>
        <v>3992435.52524968</v>
      </c>
      <c r="K100" s="157" t="n">
        <f aca="false">central_v2_m!K88</f>
        <v>3872662.45949219</v>
      </c>
      <c r="L100" s="67" t="n">
        <f aca="false">H100-I100</f>
        <v>1108773.44681643</v>
      </c>
      <c r="M100" s="67" t="n">
        <f aca="false">J100-K100</f>
        <v>119773.06575749</v>
      </c>
      <c r="N100" s="157" t="n">
        <f aca="false">SUM(central_v5_m!C88:J88)</f>
        <v>2543367.53127984</v>
      </c>
      <c r="O100" s="7"/>
      <c r="P100" s="7"/>
      <c r="Q100" s="67" t="n">
        <f aca="false">I100*5.5017049523</f>
        <v>130025145.115721</v>
      </c>
      <c r="R100" s="67"/>
      <c r="S100" s="67"/>
      <c r="T100" s="7"/>
      <c r="U100" s="7"/>
      <c r="V100" s="67" t="n">
        <f aca="false">K100*5.5017049523</f>
        <v>21306246.2319745</v>
      </c>
      <c r="W100" s="67" t="n">
        <f aca="false">M100*5.5017049523</f>
        <v>658956.069030138</v>
      </c>
      <c r="X100" s="67" t="n">
        <f aca="false">N100*5.1890047538+L100*5.5017049523</f>
        <v>19297690.5738003</v>
      </c>
      <c r="Y100" s="67" t="n">
        <f aca="false">N100*5.1890047538</f>
        <v>13197546.2104717</v>
      </c>
      <c r="Z100" s="67" t="n">
        <f aca="false">L100*5.5017049523</f>
        <v>6100144.36332869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central_v2_m!D89+temporary_pension_bonus_central!B89</f>
        <v>28776510.376499</v>
      </c>
      <c r="G101" s="157" t="n">
        <f aca="false">central_v2_m!E89+temporary_pension_bonus_central!B89</f>
        <v>27546342.7471307</v>
      </c>
      <c r="H101" s="67" t="n">
        <f aca="false">F101-J101</f>
        <v>24727769.102502</v>
      </c>
      <c r="I101" s="67" t="n">
        <f aca="false">G101-K101</f>
        <v>23619063.7113536</v>
      </c>
      <c r="J101" s="157" t="n">
        <f aca="false">central_v2_m!J89</f>
        <v>4048741.27399703</v>
      </c>
      <c r="K101" s="157" t="n">
        <f aca="false">central_v2_m!K89</f>
        <v>3927279.03577712</v>
      </c>
      <c r="L101" s="67" t="n">
        <f aca="false">H101-I101</f>
        <v>1108705.39114841</v>
      </c>
      <c r="M101" s="67" t="n">
        <f aca="false">J101-K101</f>
        <v>121462.238219911</v>
      </c>
      <c r="N101" s="157" t="n">
        <f aca="false">SUM(central_v5_m!C89:J89)</f>
        <v>2526389.09730209</v>
      </c>
      <c r="O101" s="7"/>
      <c r="P101" s="7"/>
      <c r="Q101" s="67" t="n">
        <f aca="false">I101*5.5017049523</f>
        <v>129945119.789443</v>
      </c>
      <c r="R101" s="67"/>
      <c r="S101" s="67"/>
      <c r="T101" s="7"/>
      <c r="U101" s="7"/>
      <c r="V101" s="67" t="n">
        <f aca="false">K101*5.5017049523</f>
        <v>21606730.5201989</v>
      </c>
      <c r="W101" s="67" t="n">
        <f aca="false">M101*5.5017049523</f>
        <v>668249.397531928</v>
      </c>
      <c r="X101" s="67" t="n">
        <f aca="false">N101*5.1890047538+L101*5.5017049523</f>
        <v>19209214.9769719</v>
      </c>
      <c r="Y101" s="67" t="n">
        <f aca="false">N101*5.1890047538</f>
        <v>13109445.035849</v>
      </c>
      <c r="Z101" s="67" t="n">
        <f aca="false">L101*5.5017049523</f>
        <v>6099769.9411229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central_v2_m!D90+temporary_pension_bonus_central!B90</f>
        <v>28933714.4580258</v>
      </c>
      <c r="G102" s="155" t="n">
        <f aca="false">central_v2_m!E90+temporary_pension_bonus_central!B90</f>
        <v>27696682.0727802</v>
      </c>
      <c r="H102" s="8" t="n">
        <f aca="false">F102-J102</f>
        <v>24805628.5740456</v>
      </c>
      <c r="I102" s="8" t="n">
        <f aca="false">G102-K102</f>
        <v>23692438.7653194</v>
      </c>
      <c r="J102" s="155" t="n">
        <f aca="false">central_v2_m!J90</f>
        <v>4128085.88398021</v>
      </c>
      <c r="K102" s="155" t="n">
        <f aca="false">central_v2_m!K90</f>
        <v>4004243.3074608</v>
      </c>
      <c r="L102" s="8" t="n">
        <f aca="false">H102-I102</f>
        <v>1113189.80872625</v>
      </c>
      <c r="M102" s="8" t="n">
        <f aca="false">J102-K102</f>
        <v>123842.576519407</v>
      </c>
      <c r="N102" s="155" t="n">
        <f aca="false">SUM(central_v5_m!C90:J90)</f>
        <v>3183955.67880526</v>
      </c>
      <c r="O102" s="5"/>
      <c r="P102" s="5"/>
      <c r="Q102" s="8" t="n">
        <f aca="false">I102*5.5017049523</f>
        <v>130348807.687222</v>
      </c>
      <c r="R102" s="8"/>
      <c r="S102" s="8"/>
      <c r="T102" s="5"/>
      <c r="U102" s="5"/>
      <c r="V102" s="8" t="n">
        <f aca="false">K102*5.5017049523</f>
        <v>22030165.2348712</v>
      </c>
      <c r="W102" s="8" t="n">
        <f aca="false">M102*5.5017049523</f>
        <v>681345.316542412</v>
      </c>
      <c r="X102" s="8" t="n">
        <f aca="false">N102*5.1890047538+L102*5.5017049523</f>
        <v>22646003.0367281</v>
      </c>
      <c r="Y102" s="8" t="n">
        <f aca="false">N102*5.1890047538</f>
        <v>16521561.153209</v>
      </c>
      <c r="Z102" s="8" t="n">
        <f aca="false">L102*5.5017049523</f>
        <v>6124441.88351913</v>
      </c>
      <c r="AA102" s="8"/>
      <c r="AB102" s="8"/>
      <c r="AC102" s="8"/>
      <c r="AD102" s="8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central_v2_m!D91+temporary_pension_bonus_central!B91</f>
        <v>29075151.08714</v>
      </c>
      <c r="G103" s="157" t="n">
        <f aca="false">central_v2_m!E91+temporary_pension_bonus_central!B91</f>
        <v>27831663.6564994</v>
      </c>
      <c r="H103" s="67" t="n">
        <f aca="false">F103-J103</f>
        <v>24858864.354969</v>
      </c>
      <c r="I103" s="67" t="n">
        <f aca="false">G103-K103</f>
        <v>23741865.5262935</v>
      </c>
      <c r="J103" s="157" t="n">
        <f aca="false">central_v2_m!J91</f>
        <v>4216286.73217096</v>
      </c>
      <c r="K103" s="157" t="n">
        <f aca="false">central_v2_m!K91</f>
        <v>4089798.13020583</v>
      </c>
      <c r="L103" s="67" t="n">
        <f aca="false">H103-I103</f>
        <v>1116998.82867547</v>
      </c>
      <c r="M103" s="67" t="n">
        <f aca="false">J103-K103</f>
        <v>126488.601965129</v>
      </c>
      <c r="N103" s="157" t="n">
        <f aca="false">SUM(central_v5_m!C91:J91)</f>
        <v>2584371.42441477</v>
      </c>
      <c r="O103" s="7"/>
      <c r="P103" s="7"/>
      <c r="Q103" s="67" t="n">
        <f aca="false">I103*5.5017049523</f>
        <v>130620739.14285</v>
      </c>
      <c r="R103" s="67"/>
      <c r="S103" s="67"/>
      <c r="T103" s="7"/>
      <c r="U103" s="7"/>
      <c r="V103" s="67" t="n">
        <f aca="false">K103*5.5017049523</f>
        <v>22500862.6268607</v>
      </c>
      <c r="W103" s="67" t="n">
        <f aca="false">M103*5.5017049523</f>
        <v>695902.967841056</v>
      </c>
      <c r="X103" s="67" t="n">
        <f aca="false">N103*5.1890047538+L103*5.5017049523</f>
        <v>19555713.5943102</v>
      </c>
      <c r="Y103" s="67" t="n">
        <f aca="false">N103*5.1890047538</f>
        <v>13410315.6068731</v>
      </c>
      <c r="Z103" s="67" t="n">
        <f aca="false">L103*5.5017049523</f>
        <v>6145397.98743714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central_v2_m!D92+temporary_pension_bonus_central!B92</f>
        <v>29206865.318275</v>
      </c>
      <c r="G104" s="157" t="n">
        <f aca="false">central_v2_m!E92+temporary_pension_bonus_central!B92</f>
        <v>27957818.7632216</v>
      </c>
      <c r="H104" s="67" t="n">
        <f aca="false">F104-J104</f>
        <v>24866067.4984641</v>
      </c>
      <c r="I104" s="67" t="n">
        <f aca="false">G104-K104</f>
        <v>23747244.8780051</v>
      </c>
      <c r="J104" s="157" t="n">
        <f aca="false">central_v2_m!J92</f>
        <v>4340797.81981088</v>
      </c>
      <c r="K104" s="157" t="n">
        <f aca="false">central_v2_m!K92</f>
        <v>4210573.88521655</v>
      </c>
      <c r="L104" s="67" t="n">
        <f aca="false">H104-I104</f>
        <v>1118822.62045902</v>
      </c>
      <c r="M104" s="67" t="n">
        <f aca="false">J104-K104</f>
        <v>130223.934594326</v>
      </c>
      <c r="N104" s="157" t="n">
        <f aca="false">SUM(central_v5_m!C92:J92)</f>
        <v>2559182.04298716</v>
      </c>
      <c r="O104" s="7"/>
      <c r="P104" s="7"/>
      <c r="Q104" s="67" t="n">
        <f aca="false">I104*5.5017049523</f>
        <v>130650334.748801</v>
      </c>
      <c r="R104" s="67"/>
      <c r="S104" s="67"/>
      <c r="T104" s="7"/>
      <c r="U104" s="7"/>
      <c r="V104" s="67" t="n">
        <f aca="false">K104*5.5017049523</f>
        <v>23165335.196321</v>
      </c>
      <c r="W104" s="67" t="n">
        <f aca="false">M104*5.5017049523</f>
        <v>716453.665865593</v>
      </c>
      <c r="X104" s="67" t="n">
        <f aca="false">N104*5.1890047538+L104*5.5017049523</f>
        <v>19435039.7386246</v>
      </c>
      <c r="Y104" s="67" t="n">
        <f aca="false">N104*5.1890047538</f>
        <v>13279607.7869</v>
      </c>
      <c r="Z104" s="67" t="n">
        <f aca="false">L104*5.5017049523</f>
        <v>6155431.95172465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central_v2_m!D93+temporary_pension_bonus_central!B93</f>
        <v>29309040.2767192</v>
      </c>
      <c r="G105" s="157" t="n">
        <f aca="false">central_v2_m!E93+temporary_pension_bonus_central!B93</f>
        <v>28056337.9060262</v>
      </c>
      <c r="H105" s="67" t="n">
        <f aca="false">F105-J105</f>
        <v>24861885.5087376</v>
      </c>
      <c r="I105" s="67" t="n">
        <f aca="false">G105-K105</f>
        <v>23742597.7810841</v>
      </c>
      <c r="J105" s="157" t="n">
        <f aca="false">central_v2_m!J93</f>
        <v>4447154.7679816</v>
      </c>
      <c r="K105" s="157" t="n">
        <f aca="false">central_v2_m!K93</f>
        <v>4313740.12494215</v>
      </c>
      <c r="L105" s="67" t="n">
        <f aca="false">H105-I105</f>
        <v>1119287.72765354</v>
      </c>
      <c r="M105" s="67" t="n">
        <f aca="false">J105-K105</f>
        <v>133414.643039449</v>
      </c>
      <c r="N105" s="157" t="n">
        <f aca="false">SUM(central_v5_m!C93:J93)</f>
        <v>2538493.13241759</v>
      </c>
      <c r="O105" s="7"/>
      <c r="P105" s="7"/>
      <c r="Q105" s="67" t="n">
        <f aca="false">I105*5.5017049523</f>
        <v>130624767.792657</v>
      </c>
      <c r="R105" s="67"/>
      <c r="S105" s="67"/>
      <c r="T105" s="7"/>
      <c r="U105" s="7"/>
      <c r="V105" s="67" t="n">
        <f aca="false">K105*5.5017049523</f>
        <v>23732925.4083295</v>
      </c>
      <c r="W105" s="67" t="n">
        <f aca="false">M105*5.5017049523</f>
        <v>734008.002319474</v>
      </c>
      <c r="X105" s="67" t="n">
        <f aca="false">N105*5.1890047538+L105*5.5017049523</f>
        <v>19330243.7658836</v>
      </c>
      <c r="Y105" s="67" t="n">
        <f aca="false">N105*5.1890047538</f>
        <v>13172252.9316035</v>
      </c>
      <c r="Z105" s="67" t="n">
        <f aca="false">L105*5.5017049523</f>
        <v>6157990.83428008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central_v2_m!D94+temporary_pension_bonus_central!B94</f>
        <v>29315956.3888861</v>
      </c>
      <c r="G106" s="155" t="n">
        <f aca="false">central_v2_m!E94+temporary_pension_bonus_central!B94</f>
        <v>28063249.5764862</v>
      </c>
      <c r="H106" s="8" t="n">
        <f aca="false">F106-J106</f>
        <v>24851510.6638769</v>
      </c>
      <c r="I106" s="8" t="n">
        <f aca="false">G106-K106</f>
        <v>23732737.2232273</v>
      </c>
      <c r="J106" s="155" t="n">
        <f aca="false">central_v2_m!J94</f>
        <v>4464445.7250092</v>
      </c>
      <c r="K106" s="155" t="n">
        <f aca="false">central_v2_m!K94</f>
        <v>4330512.35325893</v>
      </c>
      <c r="L106" s="8" t="n">
        <f aca="false">H106-I106</f>
        <v>1118773.44064966</v>
      </c>
      <c r="M106" s="8" t="n">
        <f aca="false">J106-K106</f>
        <v>133933.371750277</v>
      </c>
      <c r="N106" s="155" t="n">
        <f aca="false">SUM(central_v5_m!C94:J94)</f>
        <v>3144265.15507341</v>
      </c>
      <c r="O106" s="5"/>
      <c r="P106" s="5"/>
      <c r="Q106" s="8" t="n">
        <f aca="false">I106*5.5017049523</f>
        <v>130570517.912664</v>
      </c>
      <c r="R106" s="8"/>
      <c r="S106" s="8"/>
      <c r="T106" s="5"/>
      <c r="U106" s="5"/>
      <c r="V106" s="8" t="n">
        <f aca="false">K106*5.5017049523</f>
        <v>23825201.259921</v>
      </c>
      <c r="W106" s="8" t="n">
        <f aca="false">M106*5.5017049523</f>
        <v>736861.894636739</v>
      </c>
      <c r="X106" s="8" t="n">
        <f aca="false">N106*5.1890047538+L106*5.5017049523</f>
        <v>22470768.2158076</v>
      </c>
      <c r="Y106" s="8" t="n">
        <f aca="false">N106*5.1890047538</f>
        <v>16315606.8368836</v>
      </c>
      <c r="Z106" s="8" t="n">
        <f aca="false">L106*5.5017049523</f>
        <v>6155161.37892396</v>
      </c>
      <c r="AA106" s="8"/>
      <c r="AB106" s="8"/>
      <c r="AC106" s="8"/>
      <c r="AD106" s="8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central_v2_m!D95+temporary_pension_bonus_central!B95</f>
        <v>29311406.2905351</v>
      </c>
      <c r="G107" s="157" t="n">
        <f aca="false">central_v2_m!E95+temporary_pension_bonus_central!B95</f>
        <v>28059623.8428238</v>
      </c>
      <c r="H107" s="67" t="n">
        <f aca="false">F107-J107</f>
        <v>24812022.6018983</v>
      </c>
      <c r="I107" s="67" t="n">
        <f aca="false">G107-K107</f>
        <v>23695221.6648461</v>
      </c>
      <c r="J107" s="157" t="n">
        <f aca="false">central_v2_m!J95</f>
        <v>4499383.68863682</v>
      </c>
      <c r="K107" s="157" t="n">
        <f aca="false">central_v2_m!K95</f>
        <v>4364402.17797772</v>
      </c>
      <c r="L107" s="67" t="n">
        <f aca="false">H107-I107</f>
        <v>1116800.93705218</v>
      </c>
      <c r="M107" s="67" t="n">
        <f aca="false">J107-K107</f>
        <v>134981.510659105</v>
      </c>
      <c r="N107" s="157" t="n">
        <f aca="false">SUM(central_v5_m!C95:J95)</f>
        <v>2489066.6333654</v>
      </c>
      <c r="O107" s="7"/>
      <c r="P107" s="7"/>
      <c r="Q107" s="67" t="n">
        <f aca="false">I107*5.5017049523</f>
        <v>130364118.37933</v>
      </c>
      <c r="R107" s="67"/>
      <c r="S107" s="67"/>
      <c r="T107" s="7"/>
      <c r="U107" s="7"/>
      <c r="V107" s="67" t="n">
        <f aca="false">K107*5.5017049523</f>
        <v>24011653.0764089</v>
      </c>
      <c r="W107" s="67" t="n">
        <f aca="false">M107*5.5017049523</f>
        <v>742628.445662134</v>
      </c>
      <c r="X107" s="67" t="n">
        <f aca="false">N107*5.1890047538+L107*5.5017049523</f>
        <v>19060087.8391713</v>
      </c>
      <c r="Y107" s="67" t="n">
        <f aca="false">N107*5.1890047538</f>
        <v>12915778.593058</v>
      </c>
      <c r="Z107" s="67" t="n">
        <f aca="false">L107*5.5017049523</f>
        <v>6144309.24611328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central_v2_m!D96+temporary_pension_bonus_central!B96</f>
        <v>29387808.8766384</v>
      </c>
      <c r="G108" s="157" t="n">
        <f aca="false">central_v2_m!E96+temporary_pension_bonus_central!B96</f>
        <v>28132161.8063542</v>
      </c>
      <c r="H108" s="67" t="n">
        <f aca="false">F108-J108</f>
        <v>24826066.0364062</v>
      </c>
      <c r="I108" s="67" t="n">
        <f aca="false">G108-K108</f>
        <v>23707271.2513289</v>
      </c>
      <c r="J108" s="157" t="n">
        <f aca="false">central_v2_m!J96</f>
        <v>4561742.8402322</v>
      </c>
      <c r="K108" s="157" t="n">
        <f aca="false">central_v2_m!K96</f>
        <v>4424890.55502524</v>
      </c>
      <c r="L108" s="67" t="n">
        <f aca="false">H108-I108</f>
        <v>1118794.78507726</v>
      </c>
      <c r="M108" s="67" t="n">
        <f aca="false">J108-K108</f>
        <v>136852.285206968</v>
      </c>
      <c r="N108" s="157" t="n">
        <f aca="false">SUM(central_v5_m!C96:J96)</f>
        <v>2536898.84198735</v>
      </c>
      <c r="O108" s="7"/>
      <c r="P108" s="7"/>
      <c r="Q108" s="67" t="n">
        <f aca="false">I108*5.5017049523</f>
        <v>130430411.648956</v>
      </c>
      <c r="R108" s="67"/>
      <c r="S108" s="67"/>
      <c r="T108" s="7"/>
      <c r="U108" s="7"/>
      <c r="V108" s="67" t="n">
        <f aca="false">K108*5.5017049523</f>
        <v>24344442.2799678</v>
      </c>
      <c r="W108" s="67" t="n">
        <f aca="false">M108*5.5017049523</f>
        <v>752920.895256748</v>
      </c>
      <c r="X108" s="67" t="n">
        <f aca="false">N108*5.1890047538+L108*5.5017049523</f>
        <v>19319258.960649</v>
      </c>
      <c r="Y108" s="67" t="n">
        <f aca="false">N108*5.1890047538</f>
        <v>13163980.1509821</v>
      </c>
      <c r="Z108" s="67" t="n">
        <f aca="false">L108*5.5017049523</f>
        <v>6155278.80966699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central_v2_m!D97+temporary_pension_bonus_central!B97</f>
        <v>29549289.0001544</v>
      </c>
      <c r="G109" s="157" t="n">
        <f aca="false">central_v2_m!E97+temporary_pension_bonus_central!B97</f>
        <v>28286042.0688971</v>
      </c>
      <c r="H109" s="67" t="n">
        <f aca="false">F109-J109</f>
        <v>24965319.4095642</v>
      </c>
      <c r="I109" s="67" t="n">
        <f aca="false">G109-K109</f>
        <v>23839591.5660246</v>
      </c>
      <c r="J109" s="157" t="n">
        <f aca="false">central_v2_m!J97</f>
        <v>4583969.5905902</v>
      </c>
      <c r="K109" s="157" t="n">
        <f aca="false">central_v2_m!K97</f>
        <v>4446450.50287249</v>
      </c>
      <c r="L109" s="67" t="n">
        <f aca="false">H109-I109</f>
        <v>1125727.84353958</v>
      </c>
      <c r="M109" s="67" t="n">
        <f aca="false">J109-K109</f>
        <v>137519.087717706</v>
      </c>
      <c r="N109" s="157" t="n">
        <f aca="false">SUM(central_v5_m!C97:J97)</f>
        <v>2492522.71572058</v>
      </c>
      <c r="O109" s="7"/>
      <c r="P109" s="7"/>
      <c r="Q109" s="67" t="n">
        <f aca="false">I109*5.5017049523</f>
        <v>131158398.979607</v>
      </c>
      <c r="R109" s="67"/>
      <c r="S109" s="67"/>
      <c r="T109" s="7"/>
      <c r="U109" s="7"/>
      <c r="V109" s="67" t="n">
        <f aca="false">K109*5.5017049523</f>
        <v>24463058.7518104</v>
      </c>
      <c r="W109" s="67" t="n">
        <f aca="false">M109*5.5017049523</f>
        <v>756589.445932283</v>
      </c>
      <c r="X109" s="67" t="n">
        <f aca="false">N109*5.1890047538+L109*5.5017049523</f>
        <v>19127134.6725723</v>
      </c>
      <c r="Y109" s="67" t="n">
        <f aca="false">N109*5.1890047538</f>
        <v>12933712.2208286</v>
      </c>
      <c r="Z109" s="67" t="n">
        <f aca="false">L109*5.5017049523</f>
        <v>6193422.45174373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central_v2_m!D98+temporary_pension_bonus_central!B98</f>
        <v>29763290.5875139</v>
      </c>
      <c r="G110" s="155" t="n">
        <f aca="false">central_v2_m!E98+temporary_pension_bonus_central!B98</f>
        <v>28491114.6878066</v>
      </c>
      <c r="H110" s="8" t="n">
        <f aca="false">F110-J110</f>
        <v>25074181.4274</v>
      </c>
      <c r="I110" s="8" t="n">
        <f aca="false">G110-K110</f>
        <v>23942678.8024962</v>
      </c>
      <c r="J110" s="155" t="n">
        <f aca="false">central_v2_m!J98</f>
        <v>4689109.16011382</v>
      </c>
      <c r="K110" s="155" t="n">
        <f aca="false">central_v2_m!K98</f>
        <v>4548435.88531041</v>
      </c>
      <c r="L110" s="8" t="n">
        <f aca="false">H110-I110</f>
        <v>1131502.62490383</v>
      </c>
      <c r="M110" s="8" t="n">
        <f aca="false">J110-K110</f>
        <v>140673.274803416</v>
      </c>
      <c r="N110" s="155" t="n">
        <f aca="false">SUM(central_v5_m!C98:J98)</f>
        <v>3088222.03534818</v>
      </c>
      <c r="O110" s="5"/>
      <c r="P110" s="5"/>
      <c r="Q110" s="8" t="n">
        <f aca="false">I110*5.5017049523</f>
        <v>131725554.539022</v>
      </c>
      <c r="R110" s="8"/>
      <c r="S110" s="8"/>
      <c r="T110" s="5"/>
      <c r="U110" s="5"/>
      <c r="V110" s="8" t="n">
        <f aca="false">K110*5.5017049523</f>
        <v>25024152.2354313</v>
      </c>
      <c r="W110" s="8" t="n">
        <f aca="false">M110*5.5017049523</f>
        <v>773942.852642212</v>
      </c>
      <c r="X110" s="8" t="n">
        <f aca="false">N110*5.1890047538+L110*5.5017049523</f>
        <v>22249992.4171855</v>
      </c>
      <c r="Y110" s="8" t="n">
        <f aca="false">N110*5.1890047538</f>
        <v>16024798.8222116</v>
      </c>
      <c r="Z110" s="8" t="n">
        <f aca="false">L110*5.5017049523</f>
        <v>6225193.59497386</v>
      </c>
      <c r="AA110" s="8"/>
      <c r="AB110" s="8"/>
      <c r="AC110" s="8"/>
      <c r="AD110" s="8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central_v2_m!D99+temporary_pension_bonus_central!B99</f>
        <v>29859577.8220909</v>
      </c>
      <c r="G111" s="157" t="n">
        <f aca="false">central_v2_m!E99+temporary_pension_bonus_central!B99</f>
        <v>28583780.4033446</v>
      </c>
      <c r="H111" s="67" t="n">
        <f aca="false">F111-J111</f>
        <v>25044730.8122372</v>
      </c>
      <c r="I111" s="67" t="n">
        <f aca="false">G111-K111</f>
        <v>23913378.8037865</v>
      </c>
      <c r="J111" s="157" t="n">
        <f aca="false">central_v2_m!J99</f>
        <v>4814847.00985375</v>
      </c>
      <c r="K111" s="157" t="n">
        <f aca="false">central_v2_m!K99</f>
        <v>4670401.59955813</v>
      </c>
      <c r="L111" s="67" t="n">
        <f aca="false">H111-I111</f>
        <v>1131352.00845071</v>
      </c>
      <c r="M111" s="67" t="n">
        <f aca="false">J111-K111</f>
        <v>144445.410295614</v>
      </c>
      <c r="N111" s="157" t="n">
        <f aca="false">SUM(central_v5_m!C99:J99)</f>
        <v>2485010.01322102</v>
      </c>
      <c r="O111" s="7"/>
      <c r="P111" s="7"/>
      <c r="Q111" s="67" t="n">
        <f aca="false">I111*5.5017049523</f>
        <v>131564354.591018</v>
      </c>
      <c r="R111" s="67"/>
      <c r="S111" s="67"/>
      <c r="T111" s="7"/>
      <c r="U111" s="7"/>
      <c r="V111" s="67" t="n">
        <f aca="false">K111*5.5017049523</f>
        <v>25695171.6095188</v>
      </c>
      <c r="W111" s="67" t="n">
        <f aca="false">M111*5.5017049523</f>
        <v>794696.029160385</v>
      </c>
      <c r="X111" s="67" t="n">
        <f aca="false">N111*5.1890047538+L111*5.5017049523</f>
        <v>19119093.7195323</v>
      </c>
      <c r="Y111" s="67" t="n">
        <f aca="false">N111*5.1890047538</f>
        <v>12894728.7718445</v>
      </c>
      <c r="Z111" s="67" t="n">
        <f aca="false">L111*5.5017049523</f>
        <v>6224364.9476878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central_v2_m!D100+temporary_pension_bonus_central!B100</f>
        <v>29965322.8438578</v>
      </c>
      <c r="G112" s="157" t="n">
        <f aca="false">central_v2_m!E100+temporary_pension_bonus_central!B100</f>
        <v>28685288.0137234</v>
      </c>
      <c r="H112" s="67" t="n">
        <f aca="false">F112-J112</f>
        <v>25073318.1690561</v>
      </c>
      <c r="I112" s="67" t="n">
        <f aca="false">G112-K112</f>
        <v>23940043.4791657</v>
      </c>
      <c r="J112" s="157" t="n">
        <f aca="false">central_v2_m!J100</f>
        <v>4892004.67480173</v>
      </c>
      <c r="K112" s="157" t="n">
        <f aca="false">central_v2_m!K100</f>
        <v>4745244.53455768</v>
      </c>
      <c r="L112" s="67" t="n">
        <f aca="false">H112-I112</f>
        <v>1133274.6898904</v>
      </c>
      <c r="M112" s="67" t="n">
        <f aca="false">J112-K112</f>
        <v>146760.140244053</v>
      </c>
      <c r="N112" s="157" t="n">
        <f aca="false">SUM(central_v5_m!C100:J100)</f>
        <v>2461666.63575331</v>
      </c>
      <c r="Q112" s="67" t="n">
        <f aca="false">I112*5.5017049523</f>
        <v>131711055.767603</v>
      </c>
      <c r="R112" s="67"/>
      <c r="S112" s="67"/>
      <c r="V112" s="67" t="n">
        <f aca="false">K112*5.5017049523</f>
        <v>26106935.3556505</v>
      </c>
      <c r="W112" s="67" t="n">
        <f aca="false">M112*5.5017049523</f>
        <v>807430.990380948</v>
      </c>
      <c r="X112" s="67" t="n">
        <f aca="false">N112*5.1890047538+L112*5.5017049523</f>
        <v>19008542.848881</v>
      </c>
      <c r="Y112" s="67" t="n">
        <f aca="false">N112*5.1890047538</f>
        <v>12773599.8751948</v>
      </c>
      <c r="Z112" s="67" t="n">
        <f aca="false">L112*5.5017049523</f>
        <v>6234942.97368628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central_v2_m!D101+temporary_pension_bonus_central!B101</f>
        <v>30145141.1052743</v>
      </c>
      <c r="G113" s="157" t="n">
        <f aca="false">central_v2_m!E101+temporary_pension_bonus_central!B101</f>
        <v>28858088.8954285</v>
      </c>
      <c r="H113" s="67" t="n">
        <f aca="false">F113-J113</f>
        <v>25148562.2471406</v>
      </c>
      <c r="I113" s="67" t="n">
        <f aca="false">G113-K113</f>
        <v>24011407.4030389</v>
      </c>
      <c r="J113" s="157" t="n">
        <f aca="false">central_v2_m!J101</f>
        <v>4996578.85813368</v>
      </c>
      <c r="K113" s="157" t="n">
        <f aca="false">central_v2_m!K101</f>
        <v>4846681.49238967</v>
      </c>
      <c r="L113" s="67" t="n">
        <f aca="false">H113-I113</f>
        <v>1137154.84410176</v>
      </c>
      <c r="M113" s="67" t="n">
        <f aca="false">J113-K113</f>
        <v>149897.365744011</v>
      </c>
      <c r="N113" s="157" t="n">
        <f aca="false">SUM(central_v5_m!C101:J101)</f>
        <v>2436931.13839978</v>
      </c>
      <c r="Q113" s="67" t="n">
        <f aca="false">I113*5.5017049523</f>
        <v>132103679.020992</v>
      </c>
      <c r="R113" s="67"/>
      <c r="S113" s="67"/>
      <c r="V113" s="67" t="n">
        <f aca="false">K113*5.5017049523</f>
        <v>26665011.568901</v>
      </c>
      <c r="W113" s="67" t="n">
        <f aca="false">M113*5.5017049523</f>
        <v>824691.079450547</v>
      </c>
      <c r="X113" s="67" t="n">
        <f aca="false">N113*5.1890047538+L113*5.5017049523</f>
        <v>18901537.6991663</v>
      </c>
      <c r="Y113" s="67" t="n">
        <f aca="false">N113*5.1890047538</f>
        <v>12645247.2618397</v>
      </c>
      <c r="Z113" s="67" t="n">
        <f aca="false">L113*5.5017049523</f>
        <v>6256290.43732661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central_v2_m!D102+temporary_pension_bonus_central!B102</f>
        <v>30362299.8815192</v>
      </c>
      <c r="G114" s="155" t="n">
        <f aca="false">central_v2_m!E102+temporary_pension_bonus_central!B102</f>
        <v>29065183.5289107</v>
      </c>
      <c r="H114" s="8" t="n">
        <f aca="false">F114-J114</f>
        <v>25281908.0238581</v>
      </c>
      <c r="I114" s="8" t="n">
        <f aca="false">G114-K114</f>
        <v>24137203.4269794</v>
      </c>
      <c r="J114" s="155" t="n">
        <f aca="false">central_v2_m!J102</f>
        <v>5080391.8576611</v>
      </c>
      <c r="K114" s="155" t="n">
        <f aca="false">central_v2_m!K102</f>
        <v>4927980.10193126</v>
      </c>
      <c r="L114" s="8" t="n">
        <f aca="false">H114-I114</f>
        <v>1144704.59687863</v>
      </c>
      <c r="M114" s="8" t="n">
        <f aca="false">J114-K114</f>
        <v>152411.755729834</v>
      </c>
      <c r="N114" s="155" t="n">
        <f aca="false">SUM(central_v5_m!C102:J102)</f>
        <v>3009044.26365164</v>
      </c>
      <c r="O114" s="5"/>
      <c r="P114" s="5"/>
      <c r="Q114" s="8" t="n">
        <f aca="false">I114*5.5017049523</f>
        <v>132795771.628885</v>
      </c>
      <c r="R114" s="8"/>
      <c r="S114" s="8"/>
      <c r="T114" s="5"/>
      <c r="U114" s="5"/>
      <c r="V114" s="8" t="n">
        <f aca="false">K114*5.5017049523</f>
        <v>27112292.5316311</v>
      </c>
      <c r="W114" s="8" t="n">
        <f aca="false">M114*5.5017049523</f>
        <v>838524.511287564</v>
      </c>
      <c r="X114" s="8" t="n">
        <f aca="false">N114*5.1890047538+L114*5.5017049523</f>
        <v>21911771.9380507</v>
      </c>
      <c r="Y114" s="8" t="n">
        <f aca="false">N114*5.1890047538</f>
        <v>15613944.988483</v>
      </c>
      <c r="Z114" s="8" t="n">
        <f aca="false">L114*5.5017049523</f>
        <v>6297826.94956771</v>
      </c>
      <c r="AA114" s="8"/>
      <c r="AB114" s="8"/>
      <c r="AC114" s="8"/>
      <c r="AD114" s="8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central_v2_m!D103+temporary_pension_bonus_central!B103</f>
        <v>30390915.9677362</v>
      </c>
      <c r="G115" s="157" t="n">
        <f aca="false">central_v2_m!E103+temporary_pension_bonus_central!B103</f>
        <v>29093103.7367106</v>
      </c>
      <c r="H115" s="67" t="n">
        <f aca="false">F115-J115</f>
        <v>25254845.3153541</v>
      </c>
      <c r="I115" s="67" t="n">
        <f aca="false">G115-K115</f>
        <v>24111115.2039</v>
      </c>
      <c r="J115" s="157" t="n">
        <f aca="false">central_v2_m!J103</f>
        <v>5136070.65238207</v>
      </c>
      <c r="K115" s="157" t="n">
        <f aca="false">central_v2_m!K103</f>
        <v>4981988.53281061</v>
      </c>
      <c r="L115" s="67" t="n">
        <f aca="false">H115-I115</f>
        <v>1143730.11145411</v>
      </c>
      <c r="M115" s="67" t="n">
        <f aca="false">J115-K115</f>
        <v>154082.119571463</v>
      </c>
      <c r="N115" s="157" t="n">
        <f aca="false">SUM(central_v5_m!C103:J103)</f>
        <v>2409824.45464989</v>
      </c>
      <c r="O115" s="7"/>
      <c r="P115" s="7"/>
      <c r="Q115" s="67" t="n">
        <f aca="false">I115*5.5017049523</f>
        <v>132652241.922772</v>
      </c>
      <c r="R115" s="67"/>
      <c r="S115" s="67"/>
      <c r="T115" s="7"/>
      <c r="U115" s="7"/>
      <c r="V115" s="67" t="n">
        <f aca="false">K115*5.5017049523</f>
        <v>27409430.9832659</v>
      </c>
      <c r="W115" s="67" t="n">
        <f aca="false">M115*5.5017049523</f>
        <v>847714.3603072</v>
      </c>
      <c r="X115" s="67" t="n">
        <f aca="false">N115*5.1890047538+L115*5.5017049523</f>
        <v>18797056.1692835</v>
      </c>
      <c r="Y115" s="67" t="n">
        <f aca="false">N115*5.1890047538</f>
        <v>12504590.5510018</v>
      </c>
      <c r="Z115" s="67" t="n">
        <f aca="false">L115*5.5017049523</f>
        <v>6292465.61828173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central_v2_m!D104+temporary_pension_bonus_central!B104</f>
        <v>30475486.1541829</v>
      </c>
      <c r="G116" s="157" t="n">
        <f aca="false">central_v2_m!E104+temporary_pension_bonus_central!B104</f>
        <v>29174473.3623691</v>
      </c>
      <c r="H116" s="67" t="n">
        <f aca="false">F116-J116</f>
        <v>25291412.6211943</v>
      </c>
      <c r="I116" s="67" t="n">
        <f aca="false">G116-K116</f>
        <v>24145922.0353701</v>
      </c>
      <c r="J116" s="157" t="n">
        <f aca="false">central_v2_m!J104</f>
        <v>5184073.53298862</v>
      </c>
      <c r="K116" s="157" t="n">
        <f aca="false">central_v2_m!K104</f>
        <v>5028551.32699896</v>
      </c>
      <c r="L116" s="67" t="n">
        <f aca="false">H116-I116</f>
        <v>1145490.58582414</v>
      </c>
      <c r="M116" s="67" t="n">
        <f aca="false">J116-K116</f>
        <v>155522.205989659</v>
      </c>
      <c r="N116" s="157" t="n">
        <f aca="false">SUM(central_v5_m!C104:J104)</f>
        <v>2445911.02085351</v>
      </c>
      <c r="O116" s="7"/>
      <c r="P116" s="7"/>
      <c r="Q116" s="67" t="n">
        <f aca="false">I116*5.5017049523</f>
        <v>132843738.839846</v>
      </c>
      <c r="R116" s="67"/>
      <c r="S116" s="67"/>
      <c r="T116" s="7"/>
      <c r="U116" s="7"/>
      <c r="V116" s="67" t="n">
        <f aca="false">K116*5.5017049523</f>
        <v>27665605.7386449</v>
      </c>
      <c r="W116" s="67" t="n">
        <f aca="false">M116*5.5017049523</f>
        <v>855637.290885927</v>
      </c>
      <c r="X116" s="67" t="n">
        <f aca="false">N116*5.1890047538+L116*5.5017049523</f>
        <v>18993995.1434224</v>
      </c>
      <c r="Y116" s="67" t="n">
        <f aca="false">N116*5.1890047538</f>
        <v>12691843.9145807</v>
      </c>
      <c r="Z116" s="67" t="n">
        <f aca="false">L116*5.5017049523</f>
        <v>6302151.2288417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central_v2_m!D105+temporary_pension_bonus_central!B105</f>
        <v>30748355.7430818</v>
      </c>
      <c r="G117" s="157" t="n">
        <f aca="false">central_v2_m!E105+temporary_pension_bonus_central!B105</f>
        <v>29435000.0814552</v>
      </c>
      <c r="H117" s="67" t="n">
        <f aca="false">F117-J117</f>
        <v>25475019.660054</v>
      </c>
      <c r="I117" s="67" t="n">
        <f aca="false">G117-K117</f>
        <v>24319864.0809182</v>
      </c>
      <c r="J117" s="157" t="n">
        <f aca="false">central_v2_m!J105</f>
        <v>5273336.08302779</v>
      </c>
      <c r="K117" s="157" t="n">
        <f aca="false">central_v2_m!K105</f>
        <v>5115136.00053696</v>
      </c>
      <c r="L117" s="67" t="n">
        <f aca="false">H117-I117</f>
        <v>1155155.57913575</v>
      </c>
      <c r="M117" s="67" t="n">
        <f aca="false">J117-K117</f>
        <v>158200.082490833</v>
      </c>
      <c r="N117" s="157" t="n">
        <f aca="false">SUM(central_v5_m!C105:J105)</f>
        <v>2418110.33549283</v>
      </c>
      <c r="O117" s="7"/>
      <c r="P117" s="7"/>
      <c r="Q117" s="67" t="n">
        <f aca="false">I117*5.5017049523</f>
        <v>133800716.653251</v>
      </c>
      <c r="R117" s="67"/>
      <c r="S117" s="67"/>
      <c r="T117" s="7"/>
      <c r="U117" s="7"/>
      <c r="V117" s="67" t="n">
        <f aca="false">K117*5.5017049523</f>
        <v>28141969.0658422</v>
      </c>
      <c r="W117" s="67" t="n">
        <f aca="false">M117*5.5017049523</f>
        <v>870370.177294087</v>
      </c>
      <c r="X117" s="67" t="n">
        <f aca="false">N117*5.1890047538+L117*5.5017049523</f>
        <v>18902911.1964934</v>
      </c>
      <c r="Y117" s="67" t="n">
        <f aca="false">N117*5.1890047538</f>
        <v>12547586.0260852</v>
      </c>
      <c r="Z117" s="67" t="n">
        <f aca="false">L117*5.5017049523</f>
        <v>6355325.17040815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70" colorId="64" zoomScale="65" zoomScaleNormal="65" zoomScalePageLayoutView="100" workbookViewId="0">
      <selection pane="topLeft" activeCell="H129" activeCellId="0" sqref="H129"/>
    </sheetView>
  </sheetViews>
  <sheetFormatPr defaultColWidth="9.1640625" defaultRowHeight="12.8" zeroHeight="false" outlineLevelRow="0" outlineLevelCol="0"/>
  <cols>
    <col collapsed="false" customWidth="true" hidden="false" outlineLevel="0" max="6" min="5" style="109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7"/>
      <c r="B9" s="167" t="n">
        <v>2015</v>
      </c>
      <c r="C9" s="7" t="n">
        <v>1</v>
      </c>
      <c r="D9" s="167" t="n">
        <v>161</v>
      </c>
      <c r="E9" s="157" t="n">
        <f aca="false">central_SIPA_income!B2</f>
        <v>18004034.2271816</v>
      </c>
      <c r="F9" s="157" t="n">
        <f aca="false">central_SIPA_income!I2</f>
        <v>135449.214417351</v>
      </c>
      <c r="G9" s="67" t="n">
        <f aca="false">E9-F9*0.7</f>
        <v>17909219.7770895</v>
      </c>
      <c r="H9" s="9"/>
      <c r="I9" s="168"/>
      <c r="J9" s="67" t="n">
        <f aca="false">G9*3.8235866717</f>
        <v>68477454.0402253</v>
      </c>
      <c r="K9" s="9"/>
      <c r="L9" s="168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7" t="n">
        <v>2015</v>
      </c>
      <c r="C10" s="7" t="n">
        <v>2</v>
      </c>
      <c r="D10" s="167" t="n">
        <v>162</v>
      </c>
      <c r="E10" s="157" t="n">
        <f aca="false">central_SIPA_income!B3</f>
        <v>22160667.1184206</v>
      </c>
      <c r="F10" s="157" t="n">
        <f aca="false">central_SIPA_income!I3</f>
        <v>151084.142402353</v>
      </c>
      <c r="G10" s="67" t="n">
        <f aca="false">E10-F10*0.7</f>
        <v>22054908.218739</v>
      </c>
      <c r="H10" s="9" t="s">
        <v>220</v>
      </c>
      <c r="I10" s="168" t="n">
        <f aca="false">AVERAGE(I3:I8)</f>
        <v>3.82358667172555</v>
      </c>
      <c r="J10" s="67" t="n">
        <f aca="false">G10*3.8235866717</f>
        <v>84328853.1107371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7" t="n">
        <v>2015</v>
      </c>
      <c r="C11" s="7" t="n">
        <v>3</v>
      </c>
      <c r="D11" s="167" t="n">
        <v>163</v>
      </c>
      <c r="E11" s="157" t="n">
        <f aca="false">central_SIPA_income!B4</f>
        <v>20241475.2040363</v>
      </c>
      <c r="F11" s="157" t="n">
        <f aca="false">central_SIPA_income!I4</f>
        <v>149343.027816335</v>
      </c>
      <c r="G11" s="67" t="n">
        <f aca="false">E11-F11*0.7</f>
        <v>20136935.0845649</v>
      </c>
      <c r="H11" s="9" t="n">
        <v>76520057</v>
      </c>
      <c r="I11" s="67"/>
      <c r="J11" s="67" t="n">
        <f aca="false">G11*3.8235866717</f>
        <v>76995316.5982305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7" t="n">
        <v>2015</v>
      </c>
      <c r="C12" s="7" t="n">
        <v>4</v>
      </c>
      <c r="D12" s="167" t="n">
        <v>164</v>
      </c>
      <c r="E12" s="157" t="n">
        <f aca="false">central_SIPA_income!B5</f>
        <v>23722644.8086565</v>
      </c>
      <c r="F12" s="157" t="n">
        <f aca="false">central_SIPA_income!I5</f>
        <v>146563.952510206</v>
      </c>
      <c r="G12" s="67" t="n">
        <f aca="false">E12-F12*0.7</f>
        <v>23620050.0418994</v>
      </c>
      <c r="H12" s="9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central_SIPA_income!B6</f>
        <v>19331318.9269655</v>
      </c>
      <c r="F13" s="155" t="n">
        <f aca="false">central_SIPA_income!I6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central_SIPA_income!B7</f>
        <v>22042352.8766765</v>
      </c>
      <c r="F14" s="157" t="n">
        <f aca="false">central_SIPA_income!I7</f>
        <v>141764.810127232</v>
      </c>
      <c r="G14" s="67" t="n">
        <f aca="false">E14-F14*0.7</f>
        <v>21943117.5095875</v>
      </c>
      <c r="H14" s="67" t="n">
        <v>78650764</v>
      </c>
      <c r="I14" s="67"/>
      <c r="J14" s="67" t="n">
        <f aca="false">G14*3.8235866717</f>
        <v>83901411.6452056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central_SIPA_income!B8</f>
        <v>19232651.4142766</v>
      </c>
      <c r="F15" s="157" t="n">
        <f aca="false">central_SIPA_income!I8</f>
        <v>144189.0349691</v>
      </c>
      <c r="G15" s="67" t="n">
        <f aca="false">E15-F15*0.7</f>
        <v>19131719.0897983</v>
      </c>
      <c r="H15" s="67" t="n">
        <v>72210474</v>
      </c>
      <c r="I15" s="67"/>
      <c r="J15" s="67" t="n">
        <f aca="false">G15*3.8235866717</f>
        <v>73151786.1184611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central_SIPA_income!B9</f>
        <v>22573512.1008919</v>
      </c>
      <c r="F16" s="157" t="n">
        <f aca="false">central_SIPA_income!I9</f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central_SIPA_income!B10</f>
        <v>19517575.3041269</v>
      </c>
      <c r="F17" s="155" t="n">
        <f aca="false">central_SIPA_income!I10</f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central_SIPA_income!B11</f>
        <v>23345722.4547066</v>
      </c>
      <c r="F18" s="157" t="n">
        <f aca="false">central_SIPA_income!I11</f>
        <v>131002.673091904</v>
      </c>
      <c r="G18" s="67" t="n">
        <f aca="false">E18-F18*0.7</f>
        <v>23254020.5835422</v>
      </c>
      <c r="H18" s="67" t="n">
        <v>80479757</v>
      </c>
      <c r="I18" s="67"/>
      <c r="J18" s="67" t="n">
        <f aca="false">G18*3.8235866717</f>
        <v>88913763.1666696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central_SIPA_income!B12</f>
        <v>20685758.7576831</v>
      </c>
      <c r="F19" s="157" t="n">
        <f aca="false">central_SIPA_income!I12</f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78725880.9283224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central_SIPA_income!B13</f>
        <v>24447912.8962081</v>
      </c>
      <c r="F20" s="157" t="n">
        <f aca="false">central_SIPA_income!I13</f>
        <v>143698.094559182</v>
      </c>
      <c r="G20" s="67" t="n">
        <f aca="false">E20-F20*0.7</f>
        <v>24347324.2300166</v>
      </c>
      <c r="H20" s="67" t="n">
        <v>82408987.5633976</v>
      </c>
      <c r="I20" s="67"/>
      <c r="J20" s="67" t="n">
        <f aca="false">G20*3.8235866717</f>
        <v>93094104.4174501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central_SIPA_income!B14</f>
        <v>19429037.4839305</v>
      </c>
      <c r="F21" s="155" t="n">
        <f aca="false">central_SIPA_income!I14</f>
        <v>129450.461885458</v>
      </c>
      <c r="G21" s="8" t="n">
        <f aca="false">E21-F21*0.7</f>
        <v>19338422.1606107</v>
      </c>
      <c r="H21" s="8"/>
      <c r="I21" s="8"/>
      <c r="J21" s="8" t="n">
        <f aca="false">G21*3.8235866717</f>
        <v>73942133.2250191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central_SIPA_income!B15</f>
        <v>22132191.5725256</v>
      </c>
      <c r="F22" s="157" t="n">
        <f aca="false">central_SIPA_income!I15</f>
        <v>124241.716375217</v>
      </c>
      <c r="G22" s="67" t="n">
        <f aca="false">E22-F22*0.7</f>
        <v>22045222.3710629</v>
      </c>
      <c r="H22" s="67"/>
      <c r="I22" s="67"/>
      <c r="J22" s="67" t="n">
        <f aca="false">G22*3.8235866717</f>
        <v>84291818.432659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central_SIPA_income!B16</f>
        <v>18149047.2019723</v>
      </c>
      <c r="F23" s="157" t="n">
        <f aca="false">central_SIPA_income!I16</f>
        <v>112485.920454584</v>
      </c>
      <c r="G23" s="67" t="n">
        <f aca="false">E23-F23*0.7</f>
        <v>18070307.0576541</v>
      </c>
      <c r="H23" s="67"/>
      <c r="I23" s="67"/>
      <c r="J23" s="67" t="n">
        <f aca="false">G23*3.8235866717</f>
        <v>69093385.2191728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central_SIPA_income!B17</f>
        <v>19841429.2629577</v>
      </c>
      <c r="F24" s="157" t="n">
        <f aca="false">central_SIPA_income!I17</f>
        <v>112102.826524005</v>
      </c>
      <c r="G24" s="67" t="n">
        <f aca="false">E24-F24*0.7</f>
        <v>19762957.2843909</v>
      </c>
      <c r="H24" s="67"/>
      <c r="I24" s="67"/>
      <c r="J24" s="67" t="n">
        <f aca="false">G24*3.8235866717</f>
        <v>75565380.0659735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central_SIPA_income!B18</f>
        <v>15844822.3562126</v>
      </c>
      <c r="F25" s="155" t="n">
        <f aca="false">central_SIPA_income!I18</f>
        <v>110988.074669527</v>
      </c>
      <c r="G25" s="8" t="n">
        <f aca="false">E25-F25*0.7</f>
        <v>15767130.7039439</v>
      </c>
      <c r="H25" s="8"/>
      <c r="I25" s="8"/>
      <c r="J25" s="8" t="n">
        <f aca="false">G25*3.8235866717</f>
        <v>60286990.8105519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central_SIPA_income!B19</f>
        <v>18787233.2278504</v>
      </c>
      <c r="F26" s="157" t="n">
        <f aca="false">central_SIPA_income!I19</f>
        <v>107486.273713936</v>
      </c>
      <c r="G26" s="67" t="n">
        <f aca="false">E26-F26*0.7</f>
        <v>18711992.8362506</v>
      </c>
      <c r="H26" s="67" t="n">
        <v>1000</v>
      </c>
      <c r="I26" s="67"/>
      <c r="J26" s="67" t="n">
        <f aca="false">G26*3.8235866717</f>
        <v>71546926.4096338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central_SIPA_income!B20</f>
        <v>15864743.8177851</v>
      </c>
      <c r="F27" s="157" t="n">
        <f aca="false">central_SIPA_income!I20</f>
        <v>109352.321436835</v>
      </c>
      <c r="G27" s="67" t="n">
        <f aca="false">E27-F27*0.7</f>
        <v>15788197.1927793</v>
      </c>
      <c r="H27" s="67"/>
      <c r="I27" s="67"/>
      <c r="J27" s="67" t="n">
        <f aca="false">G27*3.8235866717</f>
        <v>60367540.3564824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central_SIPA_income!B21</f>
        <v>18038345.9788101</v>
      </c>
      <c r="F28" s="157" t="n">
        <f aca="false">central_SIPA_income!I21</f>
        <v>109757.486777464</v>
      </c>
      <c r="G28" s="67" t="n">
        <f aca="false">E28-F28*0.7</f>
        <v>17961515.7380658</v>
      </c>
      <c r="H28" s="67"/>
      <c r="I28" s="67"/>
      <c r="J28" s="67" t="n">
        <f aca="false">G28*3.8235866717</f>
        <v>68677412.1795984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central_SIPA_income!B22</f>
        <v>14928749.9885575</v>
      </c>
      <c r="F29" s="155" t="n">
        <f aca="false">central_SIPA_income!I22</f>
        <v>111505.603146125</v>
      </c>
      <c r="G29" s="8" t="n">
        <f aca="false">E29-F29*0.7</f>
        <v>14850696.0663552</v>
      </c>
      <c r="H29" s="8"/>
      <c r="I29" s="8"/>
      <c r="J29" s="8" t="n">
        <f aca="false">G29*3.8235866717</f>
        <v>56782923.5447832</v>
      </c>
      <c r="K29" s="6"/>
      <c r="L29" s="8"/>
      <c r="M29" s="8" t="n">
        <f aca="false">F29*2.511711692</f>
        <v>280069.927145634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central_SIPA_income!B23</f>
        <v>17459145.5246851</v>
      </c>
      <c r="F30" s="157" t="n">
        <f aca="false">central_SIPA_income!I23</f>
        <v>94565.9921044603</v>
      </c>
      <c r="G30" s="67" t="n">
        <f aca="false">E30-F30*0.7</f>
        <v>17392949.330212</v>
      </c>
      <c r="H30" s="67"/>
      <c r="I30" s="67"/>
      <c r="J30" s="67" t="n">
        <f aca="false">G30*3.8235866717</f>
        <v>66503449.2405519</v>
      </c>
      <c r="K30" s="9"/>
      <c r="L30" s="67"/>
      <c r="M30" s="67" t="n">
        <f aca="false">F30*2.511711692</f>
        <v>237522.508034352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central_SIPA_income!B24</f>
        <v>14877399.7606661</v>
      </c>
      <c r="F31" s="157" t="n">
        <f aca="false">central_SIPA_income!I24</f>
        <v>90236.8888289768</v>
      </c>
      <c r="G31" s="67" t="n">
        <f aca="false">E31-F31*0.7</f>
        <v>14814233.9384858</v>
      </c>
      <c r="H31" s="67"/>
      <c r="I31" s="67"/>
      <c r="J31" s="67" t="n">
        <f aca="false">G31*3.8235866717</f>
        <v>56643507.4386402</v>
      </c>
      <c r="K31" s="9"/>
      <c r="L31" s="67"/>
      <c r="M31" s="67" t="n">
        <f aca="false">F31*2.511711692</f>
        <v>226649.048721445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central_SIPA_income!B25</f>
        <v>17821177.0671439</v>
      </c>
      <c r="F32" s="157" t="n">
        <f aca="false">central_SIPA_income!I25</f>
        <v>92503.8935493927</v>
      </c>
      <c r="G32" s="67" t="n">
        <f aca="false">E32-F32*0.7</f>
        <v>17756424.3416593</v>
      </c>
      <c r="H32" s="67"/>
      <c r="I32" s="67"/>
      <c r="J32" s="67" t="n">
        <f aca="false">G32*3.8235866717</f>
        <v>67893227.449818</v>
      </c>
      <c r="K32" s="9"/>
      <c r="L32" s="67"/>
      <c r="M32" s="67" t="n">
        <f aca="false">F32*2.511711692</f>
        <v>232343.110983533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central_SIPA_income!B26</f>
        <v>14358020.5968824</v>
      </c>
      <c r="F33" s="155" t="n">
        <f aca="false">central_SIPA_income!I26</f>
        <v>97108.6513593102</v>
      </c>
      <c r="G33" s="8" t="n">
        <f aca="false">E33-F33*0.7</f>
        <v>14290044.5409309</v>
      </c>
      <c r="H33" s="8"/>
      <c r="I33" s="8"/>
      <c r="J33" s="8" t="n">
        <f aca="false">G33*3.8235866717</f>
        <v>54639223.8447026</v>
      </c>
      <c r="K33" s="6"/>
      <c r="L33" s="8"/>
      <c r="M33" s="8" t="n">
        <f aca="false">F33*2.511711692</f>
        <v>243908.935013531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central_SIPA_income!B27</f>
        <v>17334687.1283932</v>
      </c>
      <c r="F34" s="157" t="n">
        <f aca="false">central_SIPA_income!I27</f>
        <v>102055.050129754</v>
      </c>
      <c r="G34" s="67" t="n">
        <f aca="false">E34-F34*0.7</f>
        <v>17263248.5933024</v>
      </c>
      <c r="H34" s="67"/>
      <c r="I34" s="67"/>
      <c r="J34" s="67" t="n">
        <f aca="false">G34*3.8235866717</f>
        <v>66007527.2315947</v>
      </c>
      <c r="K34" s="9"/>
      <c r="L34" s="67"/>
      <c r="M34" s="67" t="n">
        <f aca="false">F34*2.511711692</f>
        <v>256332.862638549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central_SIPA_income!B28</f>
        <v>15323004.0782687</v>
      </c>
      <c r="F35" s="157" t="n">
        <f aca="false">central_SIPA_income!I28</f>
        <v>106666.857298772</v>
      </c>
      <c r="G35" s="67" t="n">
        <f aca="false">E35-F35*0.7</f>
        <v>15248337.2781596</v>
      </c>
      <c r="H35" s="67"/>
      <c r="I35" s="67"/>
      <c r="J35" s="67" t="n">
        <f aca="false">G35*3.8235866717</f>
        <v>58303339.1823571</v>
      </c>
      <c r="K35" s="9"/>
      <c r="L35" s="67"/>
      <c r="M35" s="67" t="n">
        <f aca="false">F35*2.511711692</f>
        <v>267916.392626222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central_SIPA_income!B29</f>
        <v>18572538.3311008</v>
      </c>
      <c r="F36" s="157" t="n">
        <f aca="false">central_SIPA_income!I29</f>
        <v>107778.214172903</v>
      </c>
      <c r="G36" s="67" t="n">
        <f aca="false">E36-F36*0.7</f>
        <v>18497093.5811798</v>
      </c>
      <c r="H36" s="67"/>
      <c r="I36" s="67"/>
      <c r="J36" s="67" t="n">
        <f aca="false">G36*3.8235866717</f>
        <v>70725240.4821867</v>
      </c>
      <c r="K36" s="9"/>
      <c r="L36" s="67"/>
      <c r="M36" s="67" t="n">
        <f aca="false">F36*2.511711692</f>
        <v>270707.800680961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central_SIPA_income!B30</f>
        <v>14857677.8661279</v>
      </c>
      <c r="F37" s="155" t="n">
        <f aca="false">central_SIPA_income!I30</f>
        <v>113256.938875934</v>
      </c>
      <c r="G37" s="8" t="n">
        <f aca="false">E37-F37*0.7</f>
        <v>14778398.0089148</v>
      </c>
      <c r="H37" s="8"/>
      <c r="I37" s="8"/>
      <c r="J37" s="8" t="n">
        <f aca="false">G37*3.8235866717</f>
        <v>56506485.6559644</v>
      </c>
      <c r="K37" s="6"/>
      <c r="L37" s="8"/>
      <c r="M37" s="8" t="n">
        <f aca="false">F37*2.511711692</f>
        <v>284468.777574814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central_SIPA_income!B31</f>
        <v>17933957.7767413</v>
      </c>
      <c r="F38" s="157" t="n">
        <f aca="false">central_SIPA_income!I31</f>
        <v>109246.156866183</v>
      </c>
      <c r="G38" s="67" t="n">
        <f aca="false">E38-F38*0.7</f>
        <v>17857485.466935</v>
      </c>
      <c r="H38" s="67"/>
      <c r="I38" s="67"/>
      <c r="J38" s="67" t="n">
        <f aca="false">G38*3.8235866717</f>
        <v>68279643.4214492</v>
      </c>
      <c r="K38" s="9"/>
      <c r="L38" s="67"/>
      <c r="M38" s="67" t="n">
        <f aca="false">F38*2.511711692</f>
        <v>274394.849506859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central_SIPA_income!B32</f>
        <v>15712737.2170851</v>
      </c>
      <c r="F39" s="157" t="n">
        <f aca="false">central_SIPA_income!I32</f>
        <v>113232.083073915</v>
      </c>
      <c r="G39" s="67" t="n">
        <f aca="false">E39-F39*0.7</f>
        <v>15633474.7589333</v>
      </c>
      <c r="H39" s="67"/>
      <c r="I39" s="67"/>
      <c r="J39" s="67" t="n">
        <f aca="false">G39*3.8235866717</f>
        <v>59775945.7206158</v>
      </c>
      <c r="K39" s="9"/>
      <c r="L39" s="67"/>
      <c r="M39" s="67" t="n">
        <f aca="false">F39*2.511711692</f>
        <v>284406.346966267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central_SIPA_income!B33</f>
        <v>19090477.7244666</v>
      </c>
      <c r="F40" s="157" t="n">
        <f aca="false">central_SIPA_income!I33</f>
        <v>112192.876083276</v>
      </c>
      <c r="G40" s="67" t="n">
        <f aca="false">E40-F40*0.7</f>
        <v>19011942.7112084</v>
      </c>
      <c r="H40" s="67"/>
      <c r="I40" s="67"/>
      <c r="J40" s="67" t="n">
        <f aca="false">G40*3.8235866717</f>
        <v>72693810.7537002</v>
      </c>
      <c r="K40" s="9"/>
      <c r="L40" s="67"/>
      <c r="M40" s="67" t="n">
        <f aca="false">F40*2.511711692</f>
        <v>281796.158617472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central_SIPA_income!B34</f>
        <v>15921394.8837227</v>
      </c>
      <c r="F41" s="155" t="n">
        <f aca="false">central_SIPA_income!I34</f>
        <v>114843.309393388</v>
      </c>
      <c r="G41" s="8" t="n">
        <f aca="false">E41-F41*0.7</f>
        <v>15841004.5671474</v>
      </c>
      <c r="H41" s="8"/>
      <c r="I41" s="8"/>
      <c r="J41" s="8" t="n">
        <f aca="false">G41*3.8235866717</f>
        <v>60569453.9292835</v>
      </c>
      <c r="K41" s="6"/>
      <c r="L41" s="8"/>
      <c r="M41" s="8" t="n">
        <f aca="false">F41*2.511711692</f>
        <v>288453.282951346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central_SIPA_income!B35</f>
        <v>19105286.1253389</v>
      </c>
      <c r="F42" s="157" t="n">
        <f aca="false">central_SIPA_income!I35</f>
        <v>113534.444378567</v>
      </c>
      <c r="G42" s="67" t="n">
        <f aca="false">E42-F42*0.7</f>
        <v>19025812.0142739</v>
      </c>
      <c r="H42" s="67"/>
      <c r="I42" s="67"/>
      <c r="J42" s="67" t="n">
        <f aca="false">G42*3.8235866717</f>
        <v>72746841.2360476</v>
      </c>
      <c r="K42" s="9"/>
      <c r="L42" s="67"/>
      <c r="M42" s="67" t="n">
        <f aca="false">F42*2.511711692</f>
        <v>285165.79139037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central_SIPA_income!B36</f>
        <v>16709185.6560088</v>
      </c>
      <c r="F43" s="157" t="n">
        <f aca="false">central_SIPA_income!I36</f>
        <v>112332.182948001</v>
      </c>
      <c r="G43" s="67" t="n">
        <f aca="false">E43-F43*0.7</f>
        <v>16630553.1279452</v>
      </c>
      <c r="H43" s="67"/>
      <c r="I43" s="67"/>
      <c r="J43" s="67" t="n">
        <f aca="false">G43*3.8235866717</f>
        <v>63588361.2830099</v>
      </c>
      <c r="K43" s="9"/>
      <c r="L43" s="67"/>
      <c r="M43" s="67" t="n">
        <f aca="false">F43*2.511711692</f>
        <v>282146.057298377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central_SIPA_income!B37</f>
        <v>19760525.3971706</v>
      </c>
      <c r="F44" s="157" t="n">
        <f aca="false">central_SIPA_income!I37</f>
        <v>113004.926272425</v>
      </c>
      <c r="G44" s="67" t="n">
        <f aca="false">E44-F44*0.7</f>
        <v>19681421.94878</v>
      </c>
      <c r="H44" s="67"/>
      <c r="I44" s="67"/>
      <c r="J44" s="67" t="n">
        <f aca="false">G44*3.8235866717</f>
        <v>75253622.6434589</v>
      </c>
      <c r="K44" s="9"/>
      <c r="L44" s="67"/>
      <c r="M44" s="67" t="n">
        <f aca="false">F44*2.511711692</f>
        <v>283835.794572048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central_SIPA_income!B38</f>
        <v>16599729.0435713</v>
      </c>
      <c r="F45" s="155" t="n">
        <f aca="false">central_SIPA_income!I38</f>
        <v>116636.982108625</v>
      </c>
      <c r="G45" s="8" t="n">
        <f aca="false">E45-F45*0.7</f>
        <v>16518083.1560953</v>
      </c>
      <c r="H45" s="8"/>
      <c r="I45" s="8"/>
      <c r="J45" s="8" t="n">
        <f aca="false">G45*3.8235866717</f>
        <v>63158322.5976782</v>
      </c>
      <c r="K45" s="6"/>
      <c r="L45" s="8"/>
      <c r="M45" s="8" t="n">
        <f aca="false">F45*2.511711692</f>
        <v>292958.471681828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central_SIPA_income!B39</f>
        <v>19873152.8300647</v>
      </c>
      <c r="F46" s="157" t="n">
        <f aca="false">central_SIPA_income!I39</f>
        <v>115801.063237479</v>
      </c>
      <c r="G46" s="67" t="n">
        <f aca="false">E46-F46*0.7</f>
        <v>19792092.0857985</v>
      </c>
      <c r="H46" s="67"/>
      <c r="I46" s="67"/>
      <c r="J46" s="67" t="n">
        <f aca="false">G46*3.8235866717</f>
        <v>75676779.5043181</v>
      </c>
      <c r="K46" s="9"/>
      <c r="L46" s="67"/>
      <c r="M46" s="67" t="n">
        <f aca="false">F46*2.511711692</f>
        <v>290858.884479606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central_SIPA_income!B40</f>
        <v>17163925.1934866</v>
      </c>
      <c r="F47" s="157" t="n">
        <f aca="false">central_SIPA_income!I40</f>
        <v>114234.857033113</v>
      </c>
      <c r="G47" s="67" t="n">
        <f aca="false">E47-F47*0.7</f>
        <v>17083960.7935635</v>
      </c>
      <c r="H47" s="67"/>
      <c r="I47" s="67"/>
      <c r="J47" s="67" t="n">
        <f aca="false">G47*3.8235866717</f>
        <v>65322004.7901146</v>
      </c>
      <c r="K47" s="9"/>
      <c r="L47" s="67"/>
      <c r="M47" s="67" t="n">
        <f aca="false">F47*2.511711692</f>
        <v>286925.026044017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central_SIPA_income!B41</f>
        <v>20510690.1318437</v>
      </c>
      <c r="F48" s="157" t="n">
        <f aca="false">central_SIPA_income!I41</f>
        <v>120580.459829156</v>
      </c>
      <c r="G48" s="67" t="n">
        <f aca="false">E48-F48*0.7</f>
        <v>20426283.8099633</v>
      </c>
      <c r="H48" s="67"/>
      <c r="I48" s="67"/>
      <c r="J48" s="67" t="n">
        <f aca="false">G48*3.8235866717</f>
        <v>78101666.528137</v>
      </c>
      <c r="K48" s="9"/>
      <c r="L48" s="67"/>
      <c r="M48" s="67" t="n">
        <f aca="false">F48*2.511711692</f>
        <v>302863.350779628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central_SIPA_income!B42</f>
        <v>17267568.2932766</v>
      </c>
      <c r="F49" s="155" t="n">
        <f aca="false">central_SIPA_income!I42</f>
        <v>121110.801315926</v>
      </c>
      <c r="G49" s="8" t="n">
        <f aca="false">E49-F49*0.7</f>
        <v>17182790.7323554</v>
      </c>
      <c r="H49" s="8"/>
      <c r="I49" s="8"/>
      <c r="J49" s="8" t="n">
        <f aca="false">G49*3.8235866717</f>
        <v>65699889.6268446</v>
      </c>
      <c r="K49" s="6"/>
      <c r="L49" s="8"/>
      <c r="M49" s="8" t="n">
        <f aca="false">F49*2.511711692</f>
        <v>304195.415692701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central_SIPA_income!B43</f>
        <v>20534631.3808635</v>
      </c>
      <c r="F50" s="157" t="n">
        <f aca="false">central_SIPA_income!I43</f>
        <v>117808.260743363</v>
      </c>
      <c r="G50" s="67" t="n">
        <f aca="false">E50-F50*0.7</f>
        <v>20452165.5983431</v>
      </c>
      <c r="H50" s="67"/>
      <c r="I50" s="67"/>
      <c r="J50" s="67" t="n">
        <f aca="false">G50*3.8235866717</f>
        <v>78200627.789226</v>
      </c>
      <c r="K50" s="9"/>
      <c r="L50" s="67"/>
      <c r="M50" s="67" t="n">
        <f aca="false">F50*2.511711692</f>
        <v>295900.385923289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central_SIPA_income!B44</f>
        <v>17811504.4816081</v>
      </c>
      <c r="F51" s="157" t="n">
        <f aca="false">central_SIPA_income!I44</f>
        <v>115376.651296917</v>
      </c>
      <c r="G51" s="67" t="n">
        <f aca="false">E51-F51*0.7</f>
        <v>17730740.8257003</v>
      </c>
      <c r="H51" s="67"/>
      <c r="I51" s="67"/>
      <c r="J51" s="67" t="n">
        <f aca="false">G51*3.8235866717</f>
        <v>67795024.3005147</v>
      </c>
      <c r="K51" s="9"/>
      <c r="L51" s="67"/>
      <c r="M51" s="67" t="n">
        <f aca="false">F51*2.511711692</f>
        <v>289792.884046272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central_SIPA_income!B45</f>
        <v>21031570.761283</v>
      </c>
      <c r="F52" s="157" t="n">
        <f aca="false">central_SIPA_income!I45</f>
        <v>120592.379100287</v>
      </c>
      <c r="G52" s="67" t="n">
        <f aca="false">E52-F52*0.7</f>
        <v>20947156.0959128</v>
      </c>
      <c r="H52" s="67"/>
      <c r="I52" s="67"/>
      <c r="J52" s="67" t="n">
        <f aca="false">G52*3.8235866717</f>
        <v>80093266.8583515</v>
      </c>
      <c r="K52" s="9"/>
      <c r="L52" s="67"/>
      <c r="M52" s="67" t="n">
        <f aca="false">F52*2.511711692</f>
        <v>302893.288552288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central_SIPA_income!B46</f>
        <v>17805710.0931051</v>
      </c>
      <c r="F53" s="155" t="n">
        <f aca="false">central_SIPA_income!I46</f>
        <v>123369.584993402</v>
      </c>
      <c r="G53" s="8" t="n">
        <f aca="false">E53-F53*0.7</f>
        <v>17719351.3836097</v>
      </c>
      <c r="H53" s="8"/>
      <c r="I53" s="8"/>
      <c r="J53" s="8" t="n">
        <f aca="false">G53*3.8235866717</f>
        <v>67751475.7815389</v>
      </c>
      <c r="K53" s="6"/>
      <c r="L53" s="8"/>
      <c r="M53" s="8" t="n">
        <f aca="false">F53*2.511711692</f>
        <v>309868.829065115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central_SIPA_income!B47</f>
        <v>21340426.1133376</v>
      </c>
      <c r="F54" s="157" t="n">
        <f aca="false">central_SIPA_income!I47</f>
        <v>122994.241052093</v>
      </c>
      <c r="G54" s="67" t="n">
        <f aca="false">E54-F54*0.7</f>
        <v>21254330.1446011</v>
      </c>
      <c r="H54" s="67"/>
      <c r="I54" s="67"/>
      <c r="J54" s="67" t="n">
        <f aca="false">G54*3.8235866717</f>
        <v>81267773.4568084</v>
      </c>
      <c r="K54" s="9"/>
      <c r="L54" s="67"/>
      <c r="M54" s="67" t="n">
        <f aca="false">F54*2.511711692</f>
        <v>308926.073299208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central_SIPA_income!B48</f>
        <v>18460406.181769</v>
      </c>
      <c r="F55" s="157" t="n">
        <f aca="false">central_SIPA_income!I48</f>
        <v>129354.135321239</v>
      </c>
      <c r="G55" s="67" t="n">
        <f aca="false">E55-F55*0.7</f>
        <v>18369858.2870441</v>
      </c>
      <c r="H55" s="67"/>
      <c r="I55" s="67"/>
      <c r="J55" s="67" t="n">
        <f aca="false">G55*3.8235866717</f>
        <v>70238745.3073597</v>
      </c>
      <c r="K55" s="9"/>
      <c r="L55" s="67"/>
      <c r="M55" s="67" t="n">
        <f aca="false">F55*2.511711692</f>
        <v>324900.294094907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central_SIPA_income!B49</f>
        <v>21936365.9714614</v>
      </c>
      <c r="F56" s="157" t="n">
        <f aca="false">central_SIPA_income!I49</f>
        <v>122691.82693187</v>
      </c>
      <c r="G56" s="67" t="n">
        <f aca="false">E56-F56*0.7</f>
        <v>21850481.692609</v>
      </c>
      <c r="H56" s="67"/>
      <c r="I56" s="67"/>
      <c r="J56" s="67" t="n">
        <f aca="false">G56*3.8235866717</f>
        <v>83547210.5700848</v>
      </c>
      <c r="K56" s="9"/>
      <c r="L56" s="67"/>
      <c r="M56" s="67" t="n">
        <f aca="false">F56*2.511711692</f>
        <v>308166.496217618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central_SIPA_income!B50</f>
        <v>18650983.8021789</v>
      </c>
      <c r="F57" s="155" t="n">
        <f aca="false">central_SIPA_income!I50</f>
        <v>118630.739344912</v>
      </c>
      <c r="G57" s="8" t="n">
        <f aca="false">E57-F57*0.7</f>
        <v>18567942.2846375</v>
      </c>
      <c r="H57" s="8"/>
      <c r="I57" s="8"/>
      <c r="J57" s="8" t="n">
        <f aca="false">G57*3.8235866717</f>
        <v>70996136.6404346</v>
      </c>
      <c r="K57" s="6"/>
      <c r="L57" s="8"/>
      <c r="M57" s="8" t="n">
        <f aca="false">F57*2.511711692</f>
        <v>297966.215043221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central_SIPA_income!B51</f>
        <v>22018347.9961393</v>
      </c>
      <c r="F58" s="157" t="n">
        <f aca="false">central_SIPA_income!I51</f>
        <v>123096.964444228</v>
      </c>
      <c r="G58" s="67" t="n">
        <f aca="false">E58-F58*0.7</f>
        <v>21932180.1210283</v>
      </c>
      <c r="H58" s="67"/>
      <c r="I58" s="67"/>
      <c r="J58" s="67" t="n">
        <f aca="false">G58*3.8235866717</f>
        <v>83859591.5920876</v>
      </c>
      <c r="K58" s="9"/>
      <c r="L58" s="67"/>
      <c r="M58" s="67" t="n">
        <f aca="false">F58*2.511711692</f>
        <v>309184.084844276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central_SIPA_income!B52</f>
        <v>19091124.4824968</v>
      </c>
      <c r="F59" s="157" t="n">
        <f aca="false">central_SIPA_income!I52</f>
        <v>123427.94789618</v>
      </c>
      <c r="G59" s="67" t="n">
        <f aca="false">E59-F59*0.7</f>
        <v>19004724.9189695</v>
      </c>
      <c r="H59" s="67"/>
      <c r="I59" s="67"/>
      <c r="J59" s="67" t="n">
        <f aca="false">G59*3.8235866717</f>
        <v>72666212.8994965</v>
      </c>
      <c r="K59" s="9"/>
      <c r="L59" s="67"/>
      <c r="M59" s="67" t="n">
        <f aca="false">F59*2.511711692</f>
        <v>310015.419850402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central_SIPA_income!B53</f>
        <v>22413127.9216909</v>
      </c>
      <c r="F60" s="157" t="n">
        <f aca="false">central_SIPA_income!I53</f>
        <v>124288.733648804</v>
      </c>
      <c r="G60" s="67" t="n">
        <f aca="false">E60-F60*0.7</f>
        <v>22326125.8081368</v>
      </c>
      <c r="H60" s="67"/>
      <c r="I60" s="67"/>
      <c r="J60" s="67" t="n">
        <f aca="false">G60*3.8235866717</f>
        <v>85365877.0706891</v>
      </c>
      <c r="K60" s="9"/>
      <c r="L60" s="67"/>
      <c r="M60" s="67" t="n">
        <f aca="false">F60*2.511711692</f>
        <v>312177.465489574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central_SIPA_income!B54</f>
        <v>19200579.0698887</v>
      </c>
      <c r="F61" s="155" t="n">
        <f aca="false">central_SIPA_income!I54</f>
        <v>122449.143909575</v>
      </c>
      <c r="G61" s="8" t="n">
        <f aca="false">E61-F61*0.7</f>
        <v>19114864.669152</v>
      </c>
      <c r="H61" s="8"/>
      <c r="I61" s="8"/>
      <c r="J61" s="8" t="n">
        <f aca="false">G61*3.8235866717</f>
        <v>73087341.7803187</v>
      </c>
      <c r="K61" s="6"/>
      <c r="L61" s="8"/>
      <c r="M61" s="8" t="n">
        <f aca="false">F61*2.511711692</f>
        <v>307556.94643307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central_SIPA_income!B55</f>
        <v>22579713.1034095</v>
      </c>
      <c r="F62" s="157" t="n">
        <f aca="false">central_SIPA_income!I55</f>
        <v>128742.486557953</v>
      </c>
      <c r="G62" s="67" t="n">
        <f aca="false">E62-F62*0.7</f>
        <v>22489593.3628189</v>
      </c>
      <c r="H62" s="67"/>
      <c r="I62" s="67"/>
      <c r="J62" s="67" t="n">
        <f aca="false">G62*3.8235866717</f>
        <v>85990909.4340273</v>
      </c>
      <c r="K62" s="9"/>
      <c r="L62" s="67"/>
      <c r="M62" s="67" t="n">
        <f aca="false">F62*2.511711692</f>
        <v>323364.008744764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central_SIPA_income!B56</f>
        <v>19471172.9023152</v>
      </c>
      <c r="F63" s="157" t="n">
        <f aca="false">central_SIPA_income!I56</f>
        <v>131271.569403987</v>
      </c>
      <c r="G63" s="67" t="n">
        <f aca="false">E63-F63*0.7</f>
        <v>19379282.8037324</v>
      </c>
      <c r="H63" s="67"/>
      <c r="I63" s="67"/>
      <c r="J63" s="67" t="n">
        <f aca="false">G63*3.8235866717</f>
        <v>74098367.4354563</v>
      </c>
      <c r="K63" s="9"/>
      <c r="L63" s="67"/>
      <c r="M63" s="67" t="n">
        <f aca="false">F63*2.511711692</f>
        <v>329716.335699184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central_SIPA_income!B57</f>
        <v>23125497.7188383</v>
      </c>
      <c r="F64" s="157" t="n">
        <f aca="false">central_SIPA_income!I57</f>
        <v>128535.521691779</v>
      </c>
      <c r="G64" s="67" t="n">
        <f aca="false">E64-F64*0.7</f>
        <v>23035522.853654</v>
      </c>
      <c r="H64" s="67"/>
      <c r="I64" s="67"/>
      <c r="J64" s="67" t="n">
        <f aca="false">G64*3.8235866717</f>
        <v>88078318.1588724</v>
      </c>
      <c r="K64" s="9"/>
      <c r="L64" s="67"/>
      <c r="M64" s="67" t="n">
        <f aca="false">F64*2.511711692</f>
        <v>322844.17267056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central_SIPA_income!B58</f>
        <v>20040463.1411718</v>
      </c>
      <c r="F65" s="155" t="n">
        <f aca="false">central_SIPA_income!I58</f>
        <v>128890.241998184</v>
      </c>
      <c r="G65" s="8" t="n">
        <f aca="false">E65-F65*0.7</f>
        <v>19950239.9717731</v>
      </c>
      <c r="H65" s="8"/>
      <c r="I65" s="8"/>
      <c r="J65" s="8" t="n">
        <f aca="false">G65*3.8235866717</f>
        <v>76281471.6532882</v>
      </c>
      <c r="K65" s="6"/>
      <c r="L65" s="8"/>
      <c r="M65" s="8" t="n">
        <f aca="false">F65*2.511711692</f>
        <v>323735.127811549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central_SIPA_income!B59</f>
        <v>23720331.909535</v>
      </c>
      <c r="F66" s="157" t="n">
        <f aca="false">central_SIPA_income!I59</f>
        <v>133477.502263062</v>
      </c>
      <c r="G66" s="67" t="n">
        <f aca="false">E66-F66*0.7</f>
        <v>23626897.6579508</v>
      </c>
      <c r="H66" s="67"/>
      <c r="I66" s="67"/>
      <c r="J66" s="67" t="n">
        <f aca="false">G66*3.8235866717</f>
        <v>90339490.9785608</v>
      </c>
      <c r="K66" s="9"/>
      <c r="L66" s="67"/>
      <c r="M66" s="67" t="n">
        <f aca="false">F66*2.511711692</f>
        <v>335257.00305309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central_SIPA_income!B60</f>
        <v>20470073.4902898</v>
      </c>
      <c r="F67" s="157" t="n">
        <f aca="false">central_SIPA_income!I60</f>
        <v>135658.091222339</v>
      </c>
      <c r="G67" s="67" t="n">
        <f aca="false">E67-F67*0.7</f>
        <v>20375112.8264342</v>
      </c>
      <c r="H67" s="67"/>
      <c r="I67" s="67"/>
      <c r="J67" s="67" t="n">
        <f aca="false">G67*3.8235866717</f>
        <v>77906009.8375374</v>
      </c>
      <c r="K67" s="9"/>
      <c r="L67" s="67"/>
      <c r="M67" s="67" t="n">
        <f aca="false">F67*2.511711692</f>
        <v>340734.013837552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central_SIPA_income!B61</f>
        <v>24117597.0162258</v>
      </c>
      <c r="F68" s="157" t="n">
        <f aca="false">central_SIPA_income!I61</f>
        <v>140465.089839472</v>
      </c>
      <c r="G68" s="67" t="n">
        <f aca="false">E68-F68*0.7</f>
        <v>24019271.4533382</v>
      </c>
      <c r="H68" s="67"/>
      <c r="I68" s="67"/>
      <c r="J68" s="67" t="n">
        <f aca="false">G68*3.8235866717</f>
        <v>91839766.1929283</v>
      </c>
      <c r="K68" s="9"/>
      <c r="L68" s="67"/>
      <c r="M68" s="67" t="n">
        <f aca="false">F68*2.511711692</f>
        <v>352807.808467632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central_SIPA_income!B62</f>
        <v>20432205.0381525</v>
      </c>
      <c r="F69" s="155" t="n">
        <f aca="false">central_SIPA_income!I62</f>
        <v>134694.955435467</v>
      </c>
      <c r="G69" s="8" t="n">
        <f aca="false">E69-F69*0.7</f>
        <v>20337918.5693477</v>
      </c>
      <c r="H69" s="8"/>
      <c r="I69" s="8"/>
      <c r="J69" s="8" t="n">
        <f aca="false">G69*3.8235866717</f>
        <v>77763794.3718778</v>
      </c>
      <c r="K69" s="6"/>
      <c r="L69" s="8"/>
      <c r="M69" s="8" t="n">
        <f aca="false">F69*2.511711692</f>
        <v>338314.894420682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central_SIPA_income!B63</f>
        <v>24191709.1515761</v>
      </c>
      <c r="F70" s="157" t="n">
        <f aca="false">central_SIPA_income!I63</f>
        <v>135559.251341938</v>
      </c>
      <c r="G70" s="67" t="n">
        <f aca="false">E70-F70*0.7</f>
        <v>24096817.6756368</v>
      </c>
      <c r="H70" s="67"/>
      <c r="I70" s="67"/>
      <c r="J70" s="67" t="n">
        <f aca="false">G70*3.8235866717</f>
        <v>92136270.8949497</v>
      </c>
      <c r="K70" s="9"/>
      <c r="L70" s="67"/>
      <c r="M70" s="67" t="n">
        <f aca="false">F70*2.511711692</f>
        <v>340485.756554313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central_SIPA_income!B64</f>
        <v>20963343.7063477</v>
      </c>
      <c r="F71" s="157" t="n">
        <f aca="false">central_SIPA_income!I64</f>
        <v>138127.632651821</v>
      </c>
      <c r="G71" s="67" t="n">
        <f aca="false">E71-F71*0.7</f>
        <v>20866654.3634915</v>
      </c>
      <c r="H71" s="67"/>
      <c r="I71" s="67"/>
      <c r="J71" s="67" t="n">
        <f aca="false">G71*3.8235866717</f>
        <v>79785461.5072166</v>
      </c>
      <c r="K71" s="9"/>
      <c r="L71" s="67"/>
      <c r="M71" s="67" t="n">
        <f aca="false">F71*2.511711692</f>
        <v>346936.78991986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central_SIPA_income!B65</f>
        <v>24812085.815593</v>
      </c>
      <c r="F72" s="157" t="n">
        <f aca="false">central_SIPA_income!I65</f>
        <v>137168.498344182</v>
      </c>
      <c r="G72" s="67" t="n">
        <f aca="false">E72-F72*0.7</f>
        <v>24716067.8667521</v>
      </c>
      <c r="H72" s="67"/>
      <c r="I72" s="67"/>
      <c r="J72" s="67" t="n">
        <f aca="false">G72*3.8235866717</f>
        <v>94504027.6721458</v>
      </c>
      <c r="K72" s="9"/>
      <c r="L72" s="67"/>
      <c r="M72" s="67" t="n">
        <f aca="false">F72*2.511711692</f>
        <v>344527.721065165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central_SIPA_income!B66</f>
        <v>21201930.6423437</v>
      </c>
      <c r="F73" s="155" t="n">
        <f aca="false">central_SIPA_income!I66</f>
        <v>137044.151279356</v>
      </c>
      <c r="G73" s="8" t="n">
        <f aca="false">E73-F73*0.7</f>
        <v>21105999.7364481</v>
      </c>
      <c r="H73" s="8"/>
      <c r="I73" s="8"/>
      <c r="J73" s="8" t="n">
        <f aca="false">G73*3.8235866717</f>
        <v>80700619.2851867</v>
      </c>
      <c r="K73" s="6"/>
      <c r="L73" s="8"/>
      <c r="M73" s="8" t="n">
        <f aca="false">F73*2.511711692</f>
        <v>344215.397088575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central_SIPA_income!B67</f>
        <v>25093738.2473911</v>
      </c>
      <c r="F74" s="157" t="n">
        <f aca="false">central_SIPA_income!I67</f>
        <v>137965.685116714</v>
      </c>
      <c r="G74" s="67" t="n">
        <f aca="false">E74-F74*0.7</f>
        <v>24997162.2678094</v>
      </c>
      <c r="H74" s="67"/>
      <c r="I74" s="67"/>
      <c r="J74" s="67" t="n">
        <f aca="false">G74*3.8235866717</f>
        <v>95578816.4775182</v>
      </c>
      <c r="K74" s="9"/>
      <c r="L74" s="67"/>
      <c r="M74" s="67" t="n">
        <f aca="false">F74*2.511711692</f>
        <v>346530.02440244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central_SIPA_income!B68</f>
        <v>21673108.6360297</v>
      </c>
      <c r="F75" s="157" t="n">
        <f aca="false">central_SIPA_income!I68</f>
        <v>138385.832771176</v>
      </c>
      <c r="G75" s="67" t="n">
        <f aca="false">E75-F75*0.7</f>
        <v>21576238.5530899</v>
      </c>
      <c r="H75" s="67"/>
      <c r="I75" s="67"/>
      <c r="J75" s="67" t="n">
        <f aca="false">G75*3.8235866717</f>
        <v>82498618.1570142</v>
      </c>
      <c r="K75" s="9"/>
      <c r="L75" s="67"/>
      <c r="M75" s="67" t="n">
        <f aca="false">F75*2.511711692</f>
        <v>347585.314178518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central_SIPA_income!B69</f>
        <v>25779972.5220905</v>
      </c>
      <c r="F76" s="157" t="n">
        <f aca="false">central_SIPA_income!I69</f>
        <v>136296.936495355</v>
      </c>
      <c r="G76" s="67" t="n">
        <f aca="false">E76-F76*0.7</f>
        <v>25684564.6665437</v>
      </c>
      <c r="H76" s="67"/>
      <c r="I76" s="67"/>
      <c r="J76" s="67" t="n">
        <f aca="false">G76*3.8235866717</f>
        <v>98207159.1274133</v>
      </c>
      <c r="K76" s="9"/>
      <c r="L76" s="67"/>
      <c r="M76" s="67" t="n">
        <f aca="false">F76*2.511711692</f>
        <v>342338.608979164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central_SIPA_income!B70</f>
        <v>21885110.679557</v>
      </c>
      <c r="F77" s="155" t="n">
        <f aca="false">central_SIPA_income!I70</f>
        <v>137789.834543493</v>
      </c>
      <c r="G77" s="8" t="n">
        <f aca="false">E77-F77*0.7</f>
        <v>21788657.7953766</v>
      </c>
      <c r="H77" s="8"/>
      <c r="I77" s="8"/>
      <c r="J77" s="8" t="n">
        <f aca="false">G77*3.8235866717</f>
        <v>83310821.5406342</v>
      </c>
      <c r="K77" s="6"/>
      <c r="L77" s="8"/>
      <c r="M77" s="8" t="n">
        <f aca="false">F77*2.511711692</f>
        <v>346088.338461637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central_SIPA_income!B71</f>
        <v>25907556.9914353</v>
      </c>
      <c r="F78" s="157" t="n">
        <f aca="false">central_SIPA_income!I71</f>
        <v>141132.165417143</v>
      </c>
      <c r="G78" s="67" t="n">
        <f aca="false">E78-F78*0.7</f>
        <v>25808764.4756433</v>
      </c>
      <c r="H78" s="67"/>
      <c r="I78" s="67"/>
      <c r="J78" s="67" t="n">
        <f aca="false">G78*3.8235866717</f>
        <v>98682047.8621142</v>
      </c>
      <c r="K78" s="9"/>
      <c r="L78" s="67"/>
      <c r="M78" s="67" t="n">
        <f aca="false">F78*2.511711692</f>
        <v>354483.309995517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central_SIPA_income!B72</f>
        <v>22113762.2328177</v>
      </c>
      <c r="F79" s="157" t="n">
        <f aca="false">central_SIPA_income!I72</f>
        <v>141956.415008846</v>
      </c>
      <c r="G79" s="67" t="n">
        <f aca="false">E79-F79*0.7</f>
        <v>22014392.7423115</v>
      </c>
      <c r="H79" s="67"/>
      <c r="I79" s="67"/>
      <c r="J79" s="67" t="n">
        <f aca="false">G79*3.8235866717</f>
        <v>84173938.6750714</v>
      </c>
      <c r="K79" s="9"/>
      <c r="L79" s="67"/>
      <c r="M79" s="67" t="n">
        <f aca="false">F79*2.511711692</f>
        <v>356553.587332123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central_SIPA_income!B73</f>
        <v>26282515.7560697</v>
      </c>
      <c r="F80" s="157" t="n">
        <f aca="false">central_SIPA_income!I73</f>
        <v>140974.886753436</v>
      </c>
      <c r="G80" s="67" t="n">
        <f aca="false">E80-F80*0.7</f>
        <v>26183833.3353423</v>
      </c>
      <c r="H80" s="67"/>
      <c r="I80" s="67"/>
      <c r="J80" s="67" t="n">
        <f aca="false">G80*3.8235866717</f>
        <v>100116156.155029</v>
      </c>
      <c r="K80" s="9"/>
      <c r="L80" s="67"/>
      <c r="M80" s="67" t="n">
        <f aca="false">F80*2.511711692</f>
        <v>354088.271336981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central_SIPA_income!B74</f>
        <v>22596908.5292452</v>
      </c>
      <c r="F81" s="155" t="n">
        <f aca="false">central_SIPA_income!I74</f>
        <v>138712.95475576</v>
      </c>
      <c r="G81" s="8" t="n">
        <f aca="false">E81-F81*0.7</f>
        <v>22499809.4609162</v>
      </c>
      <c r="H81" s="8"/>
      <c r="I81" s="8"/>
      <c r="J81" s="8" t="n">
        <f aca="false">G81*3.8235866717</f>
        <v>86029971.5705486</v>
      </c>
      <c r="K81" s="6"/>
      <c r="L81" s="8"/>
      <c r="M81" s="8" t="n">
        <f aca="false">F81*2.511711692</f>
        <v>348406.95029191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central_SIPA_income!B75</f>
        <v>26747894.568372</v>
      </c>
      <c r="F82" s="157" t="n">
        <f aca="false">central_SIPA_income!I75</f>
        <v>137290.336877082</v>
      </c>
      <c r="G82" s="67" t="n">
        <f aca="false">E82-F82*0.7</f>
        <v>26651791.332558</v>
      </c>
      <c r="H82" s="67"/>
      <c r="I82" s="67"/>
      <c r="J82" s="67" t="n">
        <f aca="false">G82*3.8235866717</f>
        <v>101905434.116098</v>
      </c>
      <c r="K82" s="9"/>
      <c r="L82" s="67"/>
      <c r="M82" s="67" t="n">
        <f aca="false">F82*2.511711692</f>
        <v>344833.744332785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central_SIPA_income!B76</f>
        <v>22850196.2640783</v>
      </c>
      <c r="F83" s="157" t="n">
        <f aca="false">central_SIPA_income!I76</f>
        <v>134721.093739743</v>
      </c>
      <c r="G83" s="67" t="n">
        <f aca="false">E83-F83*0.7</f>
        <v>22755891.4984605</v>
      </c>
      <c r="H83" s="67"/>
      <c r="I83" s="67"/>
      <c r="J83" s="67" t="n">
        <f aca="false">G83*3.8235866717</f>
        <v>87009123.4361649</v>
      </c>
      <c r="K83" s="9"/>
      <c r="L83" s="67"/>
      <c r="M83" s="67" t="n">
        <f aca="false">F83*2.511711692</f>
        <v>338380.54630514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central_SIPA_income!B77</f>
        <v>27070569.2588209</v>
      </c>
      <c r="F84" s="157" t="n">
        <f aca="false">central_SIPA_income!I77</f>
        <v>141189.91520144</v>
      </c>
      <c r="G84" s="67" t="n">
        <f aca="false">E84-F84*0.7</f>
        <v>26971736.3181799</v>
      </c>
      <c r="H84" s="67"/>
      <c r="I84" s="67"/>
      <c r="J84" s="67" t="n">
        <f aca="false">G84*3.8235866717</f>
        <v>103128771.4988</v>
      </c>
      <c r="K84" s="9"/>
      <c r="L84" s="67"/>
      <c r="M84" s="67" t="n">
        <f aca="false">F84*2.511711692</f>
        <v>354628.360803945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central_SIPA_income!B78</f>
        <v>23020683.3440745</v>
      </c>
      <c r="F85" s="155" t="n">
        <f aca="false">central_SIPA_income!I78</f>
        <v>139266.873822944</v>
      </c>
      <c r="G85" s="8" t="n">
        <f aca="false">E85-F85*0.7</f>
        <v>22923196.5323985</v>
      </c>
      <c r="H85" s="8"/>
      <c r="I85" s="8"/>
      <c r="J85" s="8" t="n">
        <f aca="false">G85*3.8235866717</f>
        <v>87648828.7340385</v>
      </c>
      <c r="K85" s="6"/>
      <c r="L85" s="8"/>
      <c r="M85" s="8" t="n">
        <f aca="false">F85*2.511711692</f>
        <v>349798.235289376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central_SIPA_income!B79</f>
        <v>27061399.485313</v>
      </c>
      <c r="F86" s="157" t="n">
        <f aca="false">central_SIPA_income!I79</f>
        <v>146178.96034467</v>
      </c>
      <c r="G86" s="67" t="n">
        <f aca="false">E86-F86*0.7</f>
        <v>26959074.2130718</v>
      </c>
      <c r="H86" s="67"/>
      <c r="I86" s="67"/>
      <c r="J86" s="67" t="n">
        <f aca="false">G86*3.8235866717</f>
        <v>103080356.842472</v>
      </c>
      <c r="K86" s="9"/>
      <c r="L86" s="67"/>
      <c r="M86" s="67" t="n">
        <f aca="false">F86*2.511711692</f>
        <v>367159.403822112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central_SIPA_income!B80</f>
        <v>23478647.6419375</v>
      </c>
      <c r="F87" s="157" t="n">
        <f aca="false">central_SIPA_income!I80</f>
        <v>140747.0765021</v>
      </c>
      <c r="G87" s="67" t="n">
        <f aca="false">E87-F87*0.7</f>
        <v>23380124.688386</v>
      </c>
      <c r="H87" s="67"/>
      <c r="I87" s="67"/>
      <c r="J87" s="67" t="n">
        <f aca="false">G87*3.8235866717</f>
        <v>89395933.1411968</v>
      </c>
      <c r="K87" s="9"/>
      <c r="L87" s="67"/>
      <c r="M87" s="67" t="n">
        <f aca="false">F87*2.511711692</f>
        <v>353516.077665143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central_SIPA_income!B81</f>
        <v>27745048.0362462</v>
      </c>
      <c r="F88" s="157" t="n">
        <f aca="false">central_SIPA_income!I81</f>
        <v>144679.032505418</v>
      </c>
      <c r="G88" s="67" t="n">
        <f aca="false">E88-F88*0.7</f>
        <v>27643772.7134924</v>
      </c>
      <c r="H88" s="67"/>
      <c r="I88" s="67"/>
      <c r="J88" s="67" t="n">
        <f aca="false">G88*3.8235866717</f>
        <v>105698360.902814</v>
      </c>
      <c r="K88" s="9"/>
      <c r="L88" s="67"/>
      <c r="M88" s="67" t="n">
        <f aca="false">F88*2.511711692</f>
        <v>363392.017531106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central_SIPA_income!B82</f>
        <v>23755107.3680217</v>
      </c>
      <c r="F89" s="155" t="n">
        <f aca="false">central_SIPA_income!I82</f>
        <v>142188.595227507</v>
      </c>
      <c r="G89" s="8" t="n">
        <f aca="false">E89-F89*0.7</f>
        <v>23655575.3513624</v>
      </c>
      <c r="H89" s="8"/>
      <c r="I89" s="8"/>
      <c r="J89" s="8" t="n">
        <f aca="false">G89*3.8235866717</f>
        <v>90449142.6248643</v>
      </c>
      <c r="K89" s="6"/>
      <c r="L89" s="8"/>
      <c r="M89" s="8" t="n">
        <f aca="false">F89*2.511711692</f>
        <v>357136.757101984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central_SIPA_income!B83</f>
        <v>28015521.0955499</v>
      </c>
      <c r="F90" s="157" t="n">
        <f aca="false">central_SIPA_income!I83</f>
        <v>144242.861862743</v>
      </c>
      <c r="G90" s="67" t="n">
        <f aca="false">E90-F90*0.7</f>
        <v>27914551.092246</v>
      </c>
      <c r="H90" s="67"/>
      <c r="I90" s="67"/>
      <c r="J90" s="67" t="n">
        <f aca="false">G90*3.8235866717</f>
        <v>106733705.5028</v>
      </c>
      <c r="K90" s="9"/>
      <c r="L90" s="67"/>
      <c r="M90" s="67" t="n">
        <f aca="false">F90*2.511711692</f>
        <v>362296.482628192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central_SIPA_income!B84</f>
        <v>24150323.2980544</v>
      </c>
      <c r="F91" s="157" t="n">
        <f aca="false">central_SIPA_income!I84</f>
        <v>142628.068278501</v>
      </c>
      <c r="G91" s="67" t="n">
        <f aca="false">E91-F91*0.7</f>
        <v>24050483.6502594</v>
      </c>
      <c r="H91" s="67"/>
      <c r="I91" s="67"/>
      <c r="J91" s="67" t="n">
        <f aca="false">G91*3.8235866717</f>
        <v>91959108.7330707</v>
      </c>
      <c r="K91" s="9"/>
      <c r="L91" s="67"/>
      <c r="M91" s="67" t="n">
        <f aca="false">F91*2.511711692</f>
        <v>358240.586702484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central_SIPA_income!B85</f>
        <v>28650456.5613927</v>
      </c>
      <c r="F92" s="157" t="n">
        <f aca="false">central_SIPA_income!I85</f>
        <v>144492.947326955</v>
      </c>
      <c r="G92" s="67" t="n">
        <f aca="false">E92-F92*0.7</f>
        <v>28549311.4982638</v>
      </c>
      <c r="H92" s="67"/>
      <c r="I92" s="67"/>
      <c r="J92" s="67" t="n">
        <f aca="false">G92*3.8235866717</f>
        <v>109160766.930973</v>
      </c>
      <c r="K92" s="9"/>
      <c r="L92" s="67"/>
      <c r="M92" s="67" t="n">
        <f aca="false">F92*2.511711692</f>
        <v>362924.625212654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central_SIPA_income!B86</f>
        <v>24474504.9386195</v>
      </c>
      <c r="F93" s="155" t="n">
        <f aca="false">central_SIPA_income!I86</f>
        <v>143564.251380167</v>
      </c>
      <c r="G93" s="8" t="n">
        <f aca="false">E93-F93*0.7</f>
        <v>24374009.9626533</v>
      </c>
      <c r="H93" s="8"/>
      <c r="I93" s="8"/>
      <c r="J93" s="8" t="n">
        <f aca="false">G93*3.8235866717</f>
        <v>93196139.6290843</v>
      </c>
      <c r="K93" s="6"/>
      <c r="L93" s="8"/>
      <c r="M93" s="8" t="n">
        <f aca="false">F93*2.511711692</f>
        <v>360592.008744792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central_SIPA_income!B87</f>
        <v>28997388.3359211</v>
      </c>
      <c r="F94" s="157" t="n">
        <f aca="false">central_SIPA_income!I87</f>
        <v>144141.865865288</v>
      </c>
      <c r="G94" s="67" t="n">
        <f aca="false">E94-F94*0.7</f>
        <v>28896489.0298154</v>
      </c>
      <c r="H94" s="67"/>
      <c r="I94" s="67"/>
      <c r="J94" s="67" t="n">
        <f aca="false">G94*3.8235866717</f>
        <v>110488230.313328</v>
      </c>
      <c r="K94" s="9"/>
      <c r="L94" s="67"/>
      <c r="M94" s="67" t="n">
        <f aca="false">F94*2.511711692</f>
        <v>362042.809800539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central_SIPA_income!B88</f>
        <v>24900046.1778466</v>
      </c>
      <c r="F95" s="157" t="n">
        <f aca="false">central_SIPA_income!I88</f>
        <v>144717.025646573</v>
      </c>
      <c r="G95" s="67" t="n">
        <f aca="false">E95-F95*0.7</f>
        <v>24798744.259894</v>
      </c>
      <c r="H95" s="67"/>
      <c r="I95" s="67"/>
      <c r="J95" s="67" t="n">
        <f aca="false">G95*3.8235866717</f>
        <v>94820148.0270277</v>
      </c>
      <c r="K95" s="9"/>
      <c r="L95" s="67"/>
      <c r="M95" s="67" t="n">
        <f aca="false">F95*2.511711692</f>
        <v>363487.445347961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central_SIPA_income!B89</f>
        <v>29449609.5261388</v>
      </c>
      <c r="F96" s="157" t="n">
        <f aca="false">central_SIPA_income!I89</f>
        <v>146138.156046723</v>
      </c>
      <c r="G96" s="67" t="n">
        <f aca="false">E96-F96*0.7</f>
        <v>29347312.8169061</v>
      </c>
      <c r="H96" s="67"/>
      <c r="I96" s="67"/>
      <c r="J96" s="67" t="n">
        <f aca="false">G96*3.8235866717</f>
        <v>112211994.136933</v>
      </c>
      <c r="K96" s="9"/>
      <c r="L96" s="67"/>
      <c r="M96" s="67" t="n">
        <f aca="false">F96*2.511711692</f>
        <v>367056.915189875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central_SIPA_income!B90</f>
        <v>25210033.9686961</v>
      </c>
      <c r="F97" s="155" t="n">
        <f aca="false">central_SIPA_income!I90</f>
        <v>145299.715209303</v>
      </c>
      <c r="G97" s="8" t="n">
        <f aca="false">E97-F97*0.7</f>
        <v>25108324.1680496</v>
      </c>
      <c r="H97" s="8"/>
      <c r="I97" s="8"/>
      <c r="J97" s="8" t="n">
        <f aca="false">G97*3.8235866717</f>
        <v>96003853.6376773</v>
      </c>
      <c r="K97" s="6"/>
      <c r="L97" s="8"/>
      <c r="M97" s="8" t="n">
        <f aca="false">F97*2.511711692</f>
        <v>364950.993535477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central_SIPA_income!B91</f>
        <v>29688412.1125676</v>
      </c>
      <c r="F98" s="157" t="n">
        <f aca="false">central_SIPA_income!I91</f>
        <v>142240.910173966</v>
      </c>
      <c r="G98" s="67" t="n">
        <f aca="false">E98-F98*0.7</f>
        <v>29588843.4754459</v>
      </c>
      <c r="H98" s="67"/>
      <c r="I98" s="67"/>
      <c r="J98" s="67" t="n">
        <f aca="false">G98*3.8235866717</f>
        <v>113135507.543732</v>
      </c>
      <c r="K98" s="9"/>
      <c r="L98" s="67"/>
      <c r="M98" s="67" t="n">
        <f aca="false">F98*2.511711692</f>
        <v>357268.157164671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central_SIPA_income!B92</f>
        <v>25479606.4826949</v>
      </c>
      <c r="F99" s="157" t="n">
        <f aca="false">central_SIPA_income!I92</f>
        <v>139725.28204662</v>
      </c>
      <c r="G99" s="67" t="n">
        <f aca="false">E99-F99*0.7</f>
        <v>25381798.7852622</v>
      </c>
      <c r="H99" s="67"/>
      <c r="I99" s="67"/>
      <c r="J99" s="67" t="n">
        <f aca="false">G99*3.8235866717</f>
        <v>97049507.5391</v>
      </c>
      <c r="K99" s="9"/>
      <c r="L99" s="67"/>
      <c r="M99" s="67" t="n">
        <f aca="false">F99*2.511711692</f>
        <v>350949.624584494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central_SIPA_income!B93</f>
        <v>30112404.0522757</v>
      </c>
      <c r="F100" s="157" t="n">
        <f aca="false">central_SIPA_income!I93</f>
        <v>142686.139809576</v>
      </c>
      <c r="G100" s="67" t="n">
        <f aca="false">E100-F100*0.7</f>
        <v>30012523.754409</v>
      </c>
      <c r="H100" s="67"/>
      <c r="I100" s="67"/>
      <c r="J100" s="67" t="n">
        <f aca="false">G100*3.8235866717</f>
        <v>114755485.811438</v>
      </c>
      <c r="K100" s="9"/>
      <c r="L100" s="67"/>
      <c r="M100" s="67" t="n">
        <f aca="false">F100*2.511711692</f>
        <v>358386.44564606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central_SIPA_income!B94</f>
        <v>25728206.7999998</v>
      </c>
      <c r="F101" s="155" t="n">
        <f aca="false">central_SIPA_income!I94</f>
        <v>138758.983483558</v>
      </c>
      <c r="G101" s="8" t="n">
        <f aca="false">E101-F101*0.7</f>
        <v>25631075.5115613</v>
      </c>
      <c r="H101" s="8"/>
      <c r="I101" s="8"/>
      <c r="J101" s="8" t="n">
        <f aca="false">G101*3.8235866717</f>
        <v>98002638.7073421</v>
      </c>
      <c r="K101" s="6"/>
      <c r="L101" s="8"/>
      <c r="M101" s="8" t="n">
        <f aca="false">F101*2.511711692</f>
        <v>348522.561185688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central_SIPA_income!B95</f>
        <v>30385077.3144894</v>
      </c>
      <c r="F102" s="157" t="n">
        <f aca="false">central_SIPA_income!I95</f>
        <v>148005.153738666</v>
      </c>
      <c r="G102" s="67" t="n">
        <f aca="false">E102-F102*0.7</f>
        <v>30281473.7068724</v>
      </c>
      <c r="H102" s="67"/>
      <c r="I102" s="67"/>
      <c r="J102" s="67" t="n">
        <f aca="false">G102*3.8235866717</f>
        <v>115783839.265031</v>
      </c>
      <c r="K102" s="9"/>
      <c r="L102" s="67"/>
      <c r="M102" s="67" t="n">
        <f aca="false">F102*2.511711692</f>
        <v>371746.275121665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central_SIPA_income!B96</f>
        <v>26210828.6624178</v>
      </c>
      <c r="F103" s="157" t="n">
        <f aca="false">central_SIPA_income!I96</f>
        <v>141523.721429509</v>
      </c>
      <c r="G103" s="67" t="n">
        <f aca="false">E103-F103*0.7</f>
        <v>26111762.0574172</v>
      </c>
      <c r="H103" s="67"/>
      <c r="I103" s="67"/>
      <c r="J103" s="67" t="n">
        <f aca="false">G103*3.8235866717</f>
        <v>99840585.3773421</v>
      </c>
      <c r="K103" s="9"/>
      <c r="L103" s="67"/>
      <c r="M103" s="67" t="n">
        <f aca="false">F103*2.511711692</f>
        <v>355466.785809848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central_SIPA_income!B97</f>
        <v>31092059.006719</v>
      </c>
      <c r="F104" s="157" t="n">
        <f aca="false">central_SIPA_income!I97</f>
        <v>142121.137421774</v>
      </c>
      <c r="G104" s="67" t="n">
        <f aca="false">E104-F104*0.7</f>
        <v>30992574.2105237</v>
      </c>
      <c r="H104" s="67"/>
      <c r="I104" s="67"/>
      <c r="J104" s="67" t="n">
        <f aca="false">G104*3.8235866717</f>
        <v>118502793.673032</v>
      </c>
      <c r="K104" s="9"/>
      <c r="L104" s="67"/>
      <c r="M104" s="67" t="n">
        <f aca="false">F104*2.511711692</f>
        <v>356967.322542609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central_SIPA_income!B98</f>
        <v>26397361.8087034</v>
      </c>
      <c r="F105" s="155" t="n">
        <f aca="false">central_SIPA_income!I98</f>
        <v>145153.247673529</v>
      </c>
      <c r="G105" s="8" t="n">
        <f aca="false">E105-F105*0.7</f>
        <v>26295754.5353319</v>
      </c>
      <c r="H105" s="8"/>
      <c r="I105" s="8"/>
      <c r="J105" s="8" t="n">
        <f aca="false">G105*3.8235866717</f>
        <v>100544096.56359</v>
      </c>
      <c r="K105" s="6"/>
      <c r="L105" s="8"/>
      <c r="M105" s="8" t="n">
        <f aca="false">F105*2.511711692</f>
        <v>364583.109313374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central_SIPA_income!B99</f>
        <v>31059195.5375521</v>
      </c>
      <c r="F106" s="157" t="n">
        <f aca="false">central_SIPA_income!I99</f>
        <v>147446.891712982</v>
      </c>
      <c r="G106" s="67" t="n">
        <f aca="false">E106-F106*0.7</f>
        <v>30955982.713353</v>
      </c>
      <c r="H106" s="67"/>
      <c r="I106" s="67"/>
      <c r="J106" s="67" t="n">
        <f aca="false">G106*3.8235866717</f>
        <v>118362882.912152</v>
      </c>
      <c r="K106" s="9"/>
      <c r="L106" s="67"/>
      <c r="M106" s="67" t="n">
        <f aca="false">F106*2.511711692</f>
        <v>370344.081864554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central_SIPA_income!B100</f>
        <v>26827842.7586221</v>
      </c>
      <c r="F107" s="157" t="n">
        <f aca="false">central_SIPA_income!I100</f>
        <v>145859.278098753</v>
      </c>
      <c r="G107" s="67" t="n">
        <f aca="false">E107-F107*0.7</f>
        <v>26725741.263953</v>
      </c>
      <c r="H107" s="67"/>
      <c r="I107" s="67"/>
      <c r="J107" s="67" t="n">
        <f aca="false">G107*3.8235866717</f>
        <v>102188188.088153</v>
      </c>
      <c r="K107" s="9"/>
      <c r="L107" s="67"/>
      <c r="M107" s="67" t="n">
        <f aca="false">F107*2.511711692</f>
        <v>366356.454187318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central_SIPA_income!B101</f>
        <v>31662171.0400568</v>
      </c>
      <c r="F108" s="157" t="n">
        <f aca="false">central_SIPA_income!I101</f>
        <v>146686.600612607</v>
      </c>
      <c r="G108" s="67" t="n">
        <f aca="false">E108-F108*0.7</f>
        <v>31559490.4196279</v>
      </c>
      <c r="H108" s="67"/>
      <c r="I108" s="67"/>
      <c r="J108" s="67" t="n">
        <f aca="false">G108*3.8235866717</f>
        <v>120670446.934133</v>
      </c>
      <c r="K108" s="9"/>
      <c r="L108" s="67"/>
      <c r="M108" s="67" t="n">
        <f aca="false">F108*2.511711692</f>
        <v>368434.449818419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central_SIPA_income!B102</f>
        <v>27067435.7848136</v>
      </c>
      <c r="F109" s="155" t="n">
        <f aca="false">central_SIPA_income!I102</f>
        <v>144887.489443168</v>
      </c>
      <c r="G109" s="8" t="n">
        <f aca="false">E109-F109*0.7</f>
        <v>26966014.5422034</v>
      </c>
      <c r="H109" s="8"/>
      <c r="I109" s="8"/>
      <c r="J109" s="8" t="n">
        <f aca="false">G109*3.8235866717</f>
        <v>103106893.792437</v>
      </c>
      <c r="K109" s="6"/>
      <c r="L109" s="8"/>
      <c r="M109" s="8" t="n">
        <f aca="false">F109*2.511711692</f>
        <v>363915.601258932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central_SIPA_income!B103</f>
        <v>31671149.2311764</v>
      </c>
      <c r="F110" s="157" t="n">
        <f aca="false">central_SIPA_income!I103</f>
        <v>152781.958109717</v>
      </c>
      <c r="G110" s="67" t="n">
        <f aca="false">E110-F110*0.7</f>
        <v>31564201.8604996</v>
      </c>
      <c r="H110" s="67"/>
      <c r="I110" s="67"/>
      <c r="J110" s="67" t="n">
        <f aca="false">G110*3.8235866717</f>
        <v>120688461.536655</v>
      </c>
      <c r="K110" s="9"/>
      <c r="L110" s="67"/>
      <c r="M110" s="67" t="n">
        <f aca="false">F110*2.511711692</f>
        <v>383744.230510831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central_SIPA_income!B104</f>
        <v>27177316.1687067</v>
      </c>
      <c r="F111" s="157" t="n">
        <f aca="false">central_SIPA_income!I104</f>
        <v>154809.210293931</v>
      </c>
      <c r="G111" s="67" t="n">
        <f aca="false">E111-F111*0.7</f>
        <v>27068949.721501</v>
      </c>
      <c r="H111" s="67"/>
      <c r="I111" s="67"/>
      <c r="J111" s="67" t="n">
        <f aca="false">G111*3.8235866717</f>
        <v>103500475.372049</v>
      </c>
      <c r="K111" s="9"/>
      <c r="L111" s="67"/>
      <c r="M111" s="67" t="n">
        <f aca="false">F111*2.511711692</f>
        <v>388836.103524554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central_SIPA_income!B105</f>
        <v>32320151.9842968</v>
      </c>
      <c r="F112" s="157" t="n">
        <f aca="false">central_SIPA_income!I105</f>
        <v>149863.237631132</v>
      </c>
      <c r="G112" s="67" t="n">
        <f aca="false">E112-F112*0.7</f>
        <v>32215247.717955</v>
      </c>
      <c r="H112" s="67"/>
      <c r="I112" s="67"/>
      <c r="J112" s="67" t="n">
        <f aca="false">G112*3.8235866717</f>
        <v>123177791.799887</v>
      </c>
      <c r="K112" s="9"/>
      <c r="L112" s="67"/>
      <c r="M112" s="67" t="n">
        <f aca="false">F112*2.511711692</f>
        <v>376413.246159089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0" activeCellId="0" sqref="E10"/>
    </sheetView>
  </sheetViews>
  <sheetFormatPr defaultColWidth="9.1640625" defaultRowHeight="12.8" zeroHeight="false" outlineLevelRow="0" outlineLevelCol="0"/>
  <cols>
    <col collapsed="false" customWidth="true" hidden="false" outlineLevel="0" max="5" min="5" style="109" width="20.48"/>
    <col collapsed="false" customWidth="true" hidden="false" outlineLevel="0" max="6" min="6" style="109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low_SIPA_income!B2</f>
        <v>18004034.2271816</v>
      </c>
      <c r="F9" s="155" t="n">
        <f aca="false">low_SIPA_income!I2</f>
        <v>135449.214417351</v>
      </c>
      <c r="G9" s="8" t="n">
        <f aca="false">E9-F9*0.7</f>
        <v>17909219.7770895</v>
      </c>
      <c r="H9" s="8"/>
      <c r="I9" s="8"/>
      <c r="J9" s="8" t="n">
        <f aca="false">G9*3.8235866717</f>
        <v>68477454.0402253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7" t="n">
        <f aca="false">low_SIPA_income!B3</f>
        <v>22160667.1184206</v>
      </c>
      <c r="F10" s="157" t="n">
        <f aca="false">low_SIPA_income!I3</f>
        <v>151084.142402353</v>
      </c>
      <c r="G10" s="67" t="n">
        <f aca="false">E10-F10*0.7</f>
        <v>22054908.218739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84328853.1107371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7" t="n">
        <f aca="false">low_SIPA_income!B4</f>
        <v>20241475.2040363</v>
      </c>
      <c r="F11" s="157" t="n">
        <f aca="false">low_SIPA_income!I4</f>
        <v>149343.027816335</v>
      </c>
      <c r="G11" s="67" t="n">
        <f aca="false">E11-F11*0.7</f>
        <v>20136935.0845649</v>
      </c>
      <c r="H11" s="67" t="n">
        <v>76520057</v>
      </c>
      <c r="I11" s="67"/>
      <c r="J11" s="67" t="n">
        <f aca="false">G11*3.8235866717</f>
        <v>76995316.5982305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7" t="n">
        <f aca="false">low_SIPA_income!B5</f>
        <v>23722644.8086565</v>
      </c>
      <c r="F12" s="157" t="n">
        <f aca="false">low_SIPA_income!I5</f>
        <v>146563.952510206</v>
      </c>
      <c r="G12" s="67" t="n">
        <f aca="false">E12-F12*0.7</f>
        <v>23620050.0418994</v>
      </c>
      <c r="H12" s="67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low_SIPA_income!B6</f>
        <v>19331318.9269655</v>
      </c>
      <c r="F13" s="155" t="n">
        <f aca="false">low_SIPA_income!I6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low_SIPA_income!B7</f>
        <v>22042352.8766765</v>
      </c>
      <c r="F14" s="157" t="n">
        <f aca="false">low_SIPA_income!I7</f>
        <v>141764.810127232</v>
      </c>
      <c r="G14" s="67" t="n">
        <f aca="false">E14-F14*0.7</f>
        <v>21943117.5095875</v>
      </c>
      <c r="H14" s="67" t="n">
        <v>78650764</v>
      </c>
      <c r="I14" s="67"/>
      <c r="J14" s="67" t="n">
        <f aca="false">G14*3.8235866717</f>
        <v>83901411.6452056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low_SIPA_income!B8</f>
        <v>19232651.4142766</v>
      </c>
      <c r="F15" s="157" t="n">
        <f aca="false">low_SIPA_income!I8</f>
        <v>144189.0349691</v>
      </c>
      <c r="G15" s="67" t="n">
        <f aca="false">E15-F15*0.7</f>
        <v>19131719.0897983</v>
      </c>
      <c r="H15" s="67" t="n">
        <v>72210474</v>
      </c>
      <c r="I15" s="67"/>
      <c r="J15" s="67" t="n">
        <f aca="false">G15*3.8235866717</f>
        <v>73151786.1184611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low_SIPA_income!B9</f>
        <v>22573512.1008919</v>
      </c>
      <c r="F16" s="157" t="n">
        <f aca="false">low_SIPA_income!I9</f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low_SIPA_income!B10</f>
        <v>19517575.3041269</v>
      </c>
      <c r="F17" s="155" t="n">
        <f aca="false">low_SIPA_income!I10</f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low_SIPA_income!B11</f>
        <v>23345722.4547066</v>
      </c>
      <c r="F18" s="157" t="n">
        <f aca="false">low_SIPA_income!I11</f>
        <v>131002.673091904</v>
      </c>
      <c r="G18" s="67" t="n">
        <f aca="false">E18-F18*0.7</f>
        <v>23254020.5835422</v>
      </c>
      <c r="H18" s="67" t="n">
        <v>80479757</v>
      </c>
      <c r="I18" s="67"/>
      <c r="J18" s="67" t="n">
        <f aca="false">G18*3.8235866717</f>
        <v>88913763.1666696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low_SIPA_income!B12</f>
        <v>20685758.7576831</v>
      </c>
      <c r="F19" s="157" t="n">
        <f aca="false">low_SIPA_income!I12</f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78725880.9283224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low_SIPA_income!B13</f>
        <v>24447912.8962081</v>
      </c>
      <c r="F20" s="157" t="n">
        <f aca="false">low_SIPA_income!I13</f>
        <v>143698.094559182</v>
      </c>
      <c r="G20" s="67" t="n">
        <f aca="false">E20-F20*0.7</f>
        <v>24347324.2300166</v>
      </c>
      <c r="H20" s="67" t="n">
        <v>82408987.5633976</v>
      </c>
      <c r="I20" s="67"/>
      <c r="J20" s="67" t="n">
        <f aca="false">G20*3.8235866717</f>
        <v>93094104.4174501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low_SIPA_income!B14</f>
        <v>19429037.4839305</v>
      </c>
      <c r="F21" s="155" t="n">
        <f aca="false">low_SIPA_income!I14</f>
        <v>129450.461885458</v>
      </c>
      <c r="G21" s="8" t="n">
        <f aca="false">E21-F21*0.7</f>
        <v>19338422.1606107</v>
      </c>
      <c r="H21" s="8"/>
      <c r="I21" s="8"/>
      <c r="J21" s="8" t="n">
        <f aca="false">G21*3.8235866717</f>
        <v>73942133.2250191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low_SIPA_income!B15</f>
        <v>22132191.5725256</v>
      </c>
      <c r="F22" s="157" t="n">
        <f aca="false">low_SIPA_income!I15</f>
        <v>124241.716375217</v>
      </c>
      <c r="G22" s="67" t="n">
        <f aca="false">E22-F22*0.7</f>
        <v>22045222.3710629</v>
      </c>
      <c r="H22" s="67"/>
      <c r="I22" s="67"/>
      <c r="J22" s="67" t="n">
        <f aca="false">G22*3.8235866717</f>
        <v>84291818.432659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low_SIPA_income!B16</f>
        <v>18149047.2019723</v>
      </c>
      <c r="F23" s="157" t="n">
        <f aca="false">low_SIPA_income!I16</f>
        <v>112485.920454584</v>
      </c>
      <c r="G23" s="67" t="n">
        <f aca="false">E23-F23*0.7</f>
        <v>18070307.0576541</v>
      </c>
      <c r="H23" s="67"/>
      <c r="I23" s="67"/>
      <c r="J23" s="67" t="n">
        <f aca="false">G23*3.8235866717</f>
        <v>69093385.2191728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low_SIPA_income!B17</f>
        <v>19841429.2629577</v>
      </c>
      <c r="F24" s="157" t="n">
        <f aca="false">low_SIPA_income!I17</f>
        <v>112102.826524005</v>
      </c>
      <c r="G24" s="67" t="n">
        <f aca="false">E24-F24*0.7</f>
        <v>19762957.2843909</v>
      </c>
      <c r="H24" s="67"/>
      <c r="I24" s="67"/>
      <c r="J24" s="67" t="n">
        <f aca="false">G24*3.8235866717</f>
        <v>75565380.0659735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low_SIPA_income!B18</f>
        <v>15844822.3562126</v>
      </c>
      <c r="F25" s="155" t="n">
        <f aca="false">low_SIPA_income!I18</f>
        <v>110988.074669527</v>
      </c>
      <c r="G25" s="8" t="n">
        <f aca="false">E25-F25*0.7</f>
        <v>15767130.7039439</v>
      </c>
      <c r="H25" s="8"/>
      <c r="I25" s="8"/>
      <c r="J25" s="8" t="n">
        <f aca="false">G25*3.8235866717</f>
        <v>60286990.8105519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low_SIPA_income!B19</f>
        <v>18787233.2278504</v>
      </c>
      <c r="F26" s="157" t="n">
        <f aca="false">low_SIPA_income!I19</f>
        <v>107486.273713936</v>
      </c>
      <c r="G26" s="67" t="n">
        <f aca="false">E26-F26*0.7</f>
        <v>18711992.8362506</v>
      </c>
      <c r="H26" s="67" t="n">
        <v>1000</v>
      </c>
      <c r="I26" s="67"/>
      <c r="J26" s="67" t="n">
        <f aca="false">G26*3.8235866717</f>
        <v>71546926.4096338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low_SIPA_income!B20</f>
        <v>15864743.8177851</v>
      </c>
      <c r="F27" s="157" t="n">
        <f aca="false">low_SIPA_income!I20</f>
        <v>109352.321436835</v>
      </c>
      <c r="G27" s="67" t="n">
        <f aca="false">E27-F27*0.7</f>
        <v>15788197.1927793</v>
      </c>
      <c r="H27" s="67"/>
      <c r="I27" s="67"/>
      <c r="J27" s="67" t="n">
        <f aca="false">G27*3.8235866717</f>
        <v>60367540.3564824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low_SIPA_income!B21</f>
        <v>18038556.4824667</v>
      </c>
      <c r="F28" s="157" t="n">
        <f aca="false">low_SIPA_income!I21</f>
        <v>109843.876246888</v>
      </c>
      <c r="G28" s="67" t="n">
        <f aca="false">E28-F28*0.7</f>
        <v>17961665.7690939</v>
      </c>
      <c r="H28" s="67"/>
      <c r="I28" s="67"/>
      <c r="J28" s="67" t="n">
        <f aca="false">G28*3.8235866717</f>
        <v>68677985.8362375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low_SIPA_income!B22</f>
        <v>14924457.8878031</v>
      </c>
      <c r="F29" s="155" t="n">
        <f aca="false">low_SIPA_income!I22</f>
        <v>111198.450878821</v>
      </c>
      <c r="G29" s="8" t="n">
        <f aca="false">E29-F29*0.7</f>
        <v>14846618.972188</v>
      </c>
      <c r="H29" s="8"/>
      <c r="I29" s="8"/>
      <c r="J29" s="8" t="n">
        <f aca="false">G29*3.8235866717</f>
        <v>56767334.4218663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low_SIPA_income!B23</f>
        <v>17451680.284021</v>
      </c>
      <c r="F30" s="157" t="n">
        <f aca="false">low_SIPA_income!I23</f>
        <v>93759.2754446213</v>
      </c>
      <c r="G30" s="67" t="n">
        <f aca="false">E30-F30*0.7</f>
        <v>17386048.7912098</v>
      </c>
      <c r="H30" s="67"/>
      <c r="I30" s="67"/>
      <c r="J30" s="67" t="n">
        <f aca="false">G30*3.8235866717</f>
        <v>66477064.4315956</v>
      </c>
      <c r="K30" s="9"/>
      <c r="L30" s="67"/>
      <c r="M30" s="67" t="n">
        <f aca="false">F30*2.511711692</f>
        <v>235496.268367704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low_SIPA_income!B24</f>
        <v>14887472.529022</v>
      </c>
      <c r="F31" s="157" t="n">
        <f aca="false">low_SIPA_income!I24</f>
        <v>89863.6067148663</v>
      </c>
      <c r="G31" s="67" t="n">
        <f aca="false">E31-F31*0.7</f>
        <v>14824568.0043215</v>
      </c>
      <c r="H31" s="67"/>
      <c r="I31" s="67"/>
      <c r="J31" s="67" t="n">
        <f aca="false">G31*3.8235866717</f>
        <v>56683020.6350341</v>
      </c>
      <c r="K31" s="9"/>
      <c r="L31" s="67"/>
      <c r="M31" s="67" t="n">
        <f aca="false">F31*2.511711692</f>
        <v>225711.471671019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low_SIPA_income!B25</f>
        <v>17757192.0164934</v>
      </c>
      <c r="F32" s="157" t="n">
        <f aca="false">low_SIPA_income!I25</f>
        <v>92312.4912532015</v>
      </c>
      <c r="G32" s="67" t="n">
        <f aca="false">E32-F32*0.7</f>
        <v>17692573.2726161</v>
      </c>
      <c r="H32" s="67"/>
      <c r="I32" s="67"/>
      <c r="J32" s="67" t="n">
        <f aca="false">G32*3.8235866717</f>
        <v>67649087.3532507</v>
      </c>
      <c r="K32" s="9"/>
      <c r="L32" s="67"/>
      <c r="M32" s="67" t="n">
        <f aca="false">F32*2.511711692</f>
        <v>231862.363598314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low_SIPA_income!B26</f>
        <v>14201048.5628654</v>
      </c>
      <c r="F33" s="155" t="n">
        <f aca="false">low_SIPA_income!I26</f>
        <v>96427.0425814031</v>
      </c>
      <c r="G33" s="8" t="n">
        <f aca="false">E33-F33*0.7</f>
        <v>14133549.6330584</v>
      </c>
      <c r="H33" s="8"/>
      <c r="I33" s="8"/>
      <c r="J33" s="8" t="n">
        <f aca="false">G33*3.8235866717</f>
        <v>54040852.0007727</v>
      </c>
      <c r="K33" s="6"/>
      <c r="L33" s="8"/>
      <c r="M33" s="8" t="n">
        <f aca="false">F33*2.511711692</f>
        <v>242196.930276692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low_SIPA_income!B27</f>
        <v>17010216.9443063</v>
      </c>
      <c r="F34" s="157" t="n">
        <f aca="false">low_SIPA_income!I27</f>
        <v>99022.678929753</v>
      </c>
      <c r="G34" s="67" t="n">
        <f aca="false">E34-F34*0.7</f>
        <v>16940901.0690555</v>
      </c>
      <c r="H34" s="67"/>
      <c r="I34" s="67"/>
      <c r="J34" s="67" t="n">
        <f aca="false">G34*3.8235866717</f>
        <v>64775003.5342289</v>
      </c>
      <c r="K34" s="9"/>
      <c r="L34" s="67"/>
      <c r="M34" s="67" t="n">
        <f aca="false">F34*2.511711692</f>
        <v>248716.420441023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low_SIPA_income!B28</f>
        <v>14929668.4211219</v>
      </c>
      <c r="F35" s="157" t="n">
        <f aca="false">low_SIPA_income!I28</f>
        <v>101771.217639352</v>
      </c>
      <c r="G35" s="67" t="n">
        <f aca="false">E35-F35*0.7</f>
        <v>14858428.5687744</v>
      </c>
      <c r="H35" s="67"/>
      <c r="I35" s="67"/>
      <c r="J35" s="67" t="n">
        <f aca="false">G35*3.8235866717</f>
        <v>56812489.4379722</v>
      </c>
      <c r="K35" s="9"/>
      <c r="L35" s="67"/>
      <c r="M35" s="67" t="n">
        <f aca="false">F35*2.511711692</f>
        <v>255619.957253838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low_SIPA_income!B29</f>
        <v>17877109.6246888</v>
      </c>
      <c r="F36" s="157" t="n">
        <f aca="false">low_SIPA_income!I29</f>
        <v>104791.863795108</v>
      </c>
      <c r="G36" s="67" t="n">
        <f aca="false">E36-F36*0.7</f>
        <v>17803755.3200322</v>
      </c>
      <c r="H36" s="67"/>
      <c r="I36" s="67"/>
      <c r="J36" s="67" t="n">
        <f aca="false">G36*3.8235866717</f>
        <v>68074201.5478831</v>
      </c>
      <c r="K36" s="9"/>
      <c r="L36" s="67"/>
      <c r="M36" s="67" t="n">
        <f aca="false">F36*2.511711692</f>
        <v>263206.949520644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low_SIPA_income!B30</f>
        <v>14167728.813637</v>
      </c>
      <c r="F37" s="155" t="n">
        <f aca="false">low_SIPA_income!I30</f>
        <v>106584.953454535</v>
      </c>
      <c r="G37" s="8" t="n">
        <f aca="false">E37-F37*0.7</f>
        <v>14093119.3462188</v>
      </c>
      <c r="H37" s="8"/>
      <c r="I37" s="8"/>
      <c r="J37" s="8" t="n">
        <f aca="false">G37*3.8235866717</f>
        <v>53886263.2948796</v>
      </c>
      <c r="K37" s="6"/>
      <c r="L37" s="8"/>
      <c r="M37" s="8" t="n">
        <f aca="false">F37*2.511711692</f>
        <v>267710.673783031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low_SIPA_income!B31</f>
        <v>16941732.5038769</v>
      </c>
      <c r="F38" s="157" t="n">
        <f aca="false">low_SIPA_income!I31</f>
        <v>103082.122940514</v>
      </c>
      <c r="G38" s="67" t="n">
        <f aca="false">E38-F38*0.7</f>
        <v>16869575.0178185</v>
      </c>
      <c r="H38" s="67"/>
      <c r="I38" s="67"/>
      <c r="J38" s="67" t="n">
        <f aca="false">G38*3.8235866717</f>
        <v>64502282.1953743</v>
      </c>
      <c r="K38" s="9"/>
      <c r="L38" s="67"/>
      <c r="M38" s="67" t="n">
        <f aca="false">F38*2.511711692</f>
        <v>258912.573425871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low_SIPA_income!B32</f>
        <v>14761902.8514524</v>
      </c>
      <c r="F39" s="157" t="n">
        <f aca="false">low_SIPA_income!I32</f>
        <v>106645.666792089</v>
      </c>
      <c r="G39" s="67" t="n">
        <f aca="false">E39-F39*0.7</f>
        <v>14687250.884698</v>
      </c>
      <c r="H39" s="67"/>
      <c r="I39" s="67"/>
      <c r="J39" s="67" t="n">
        <f aca="false">G39*3.8235866717</f>
        <v>56157976.7266452</v>
      </c>
      <c r="K39" s="9"/>
      <c r="L39" s="67"/>
      <c r="M39" s="67" t="n">
        <f aca="false">F39*2.511711692</f>
        <v>267863.168182827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low_SIPA_income!B33</f>
        <v>17828356.2036953</v>
      </c>
      <c r="F40" s="157" t="n">
        <f aca="false">low_SIPA_income!I33</f>
        <v>104810.492950968</v>
      </c>
      <c r="G40" s="67" t="n">
        <f aca="false">E40-F40*0.7</f>
        <v>17754988.8586296</v>
      </c>
      <c r="H40" s="67"/>
      <c r="I40" s="67"/>
      <c r="J40" s="67" t="n">
        <f aca="false">G40*3.8235866717</f>
        <v>67887738.7560382</v>
      </c>
      <c r="K40" s="9"/>
      <c r="L40" s="67"/>
      <c r="M40" s="67" t="n">
        <f aca="false">F40*2.511711692</f>
        <v>263253.74058923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low_SIPA_income!B34</f>
        <v>14709822.6060849</v>
      </c>
      <c r="F41" s="155" t="n">
        <f aca="false">low_SIPA_income!I34</f>
        <v>109270.596672501</v>
      </c>
      <c r="G41" s="8" t="n">
        <f aca="false">E41-F41*0.7</f>
        <v>14633333.1884142</v>
      </c>
      <c r="H41" s="8"/>
      <c r="I41" s="8"/>
      <c r="J41" s="8" t="n">
        <f aca="false">G41*3.8235866717</f>
        <v>55951817.7417657</v>
      </c>
      <c r="K41" s="6"/>
      <c r="L41" s="8"/>
      <c r="M41" s="8" t="n">
        <f aca="false">F41*2.511711692</f>
        <v>274456.235254137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low_SIPA_income!B35</f>
        <v>17516792.5512781</v>
      </c>
      <c r="F42" s="157" t="n">
        <f aca="false">low_SIPA_income!I35</f>
        <v>105689.296464918</v>
      </c>
      <c r="G42" s="67" t="n">
        <f aca="false">E42-F42*0.7</f>
        <v>17442810.0437527</v>
      </c>
      <c r="H42" s="67"/>
      <c r="I42" s="67"/>
      <c r="J42" s="67" t="n">
        <f aca="false">G42*3.8235866717</f>
        <v>66694096.0002876</v>
      </c>
      <c r="K42" s="9"/>
      <c r="L42" s="67"/>
      <c r="M42" s="67" t="n">
        <f aca="false">F42*2.511711692</f>
        <v>265461.041650189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low_SIPA_income!B36</f>
        <v>15229692.2779839</v>
      </c>
      <c r="F43" s="157" t="n">
        <f aca="false">low_SIPA_income!I36</f>
        <v>107061.858997191</v>
      </c>
      <c r="G43" s="67" t="n">
        <f aca="false">E43-F43*0.7</f>
        <v>15154748.9766859</v>
      </c>
      <c r="H43" s="67"/>
      <c r="I43" s="67"/>
      <c r="J43" s="67" t="n">
        <f aca="false">G43*3.8235866717</f>
        <v>57945496.2002154</v>
      </c>
      <c r="K43" s="9"/>
      <c r="L43" s="67"/>
      <c r="M43" s="67" t="n">
        <f aca="false">F43*2.511711692</f>
        <v>268908.5230105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low_SIPA_income!B37</f>
        <v>18111634.5024498</v>
      </c>
      <c r="F44" s="157" t="n">
        <f aca="false">low_SIPA_income!I37</f>
        <v>107231.124498204</v>
      </c>
      <c r="G44" s="67" t="n">
        <f aca="false">E44-F44*0.7</f>
        <v>18036572.7153011</v>
      </c>
      <c r="H44" s="67"/>
      <c r="I44" s="67"/>
      <c r="J44" s="67" t="n">
        <f aca="false">G44*3.8235866717</f>
        <v>68964399.0373731</v>
      </c>
      <c r="K44" s="9"/>
      <c r="L44" s="67"/>
      <c r="M44" s="67" t="n">
        <f aca="false">F44*2.511711692</f>
        <v>269333.669148447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low_SIPA_income!B38</f>
        <v>15236505.0429405</v>
      </c>
      <c r="F45" s="155" t="n">
        <f aca="false">low_SIPA_income!I38</f>
        <v>109225.990571396</v>
      </c>
      <c r="G45" s="8" t="n">
        <f aca="false">E45-F45*0.7</f>
        <v>15160046.8495405</v>
      </c>
      <c r="H45" s="8"/>
      <c r="I45" s="8"/>
      <c r="J45" s="8" t="n">
        <f aca="false">G45*3.8235866717</f>
        <v>57965753.0762507</v>
      </c>
      <c r="K45" s="6"/>
      <c r="L45" s="8"/>
      <c r="M45" s="8" t="n">
        <f aca="false">F45*2.511711692</f>
        <v>274344.197588457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low_SIPA_income!B39</f>
        <v>18050010.4672584</v>
      </c>
      <c r="F46" s="157" t="n">
        <f aca="false">low_SIPA_income!I39</f>
        <v>108348.487640592</v>
      </c>
      <c r="G46" s="67" t="n">
        <f aca="false">E46-F46*0.7</f>
        <v>17974166.52591</v>
      </c>
      <c r="H46" s="67"/>
      <c r="I46" s="67"/>
      <c r="J46" s="67" t="n">
        <f aca="false">G46*3.8235866717</f>
        <v>68725783.5633857</v>
      </c>
      <c r="K46" s="9"/>
      <c r="L46" s="67"/>
      <c r="M46" s="67" t="n">
        <f aca="false">F46*2.511711692</f>
        <v>272140.163217391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low_SIPA_income!B40</f>
        <v>15804334.6311664</v>
      </c>
      <c r="F47" s="157" t="n">
        <f aca="false">low_SIPA_income!I40</f>
        <v>111849.534944255</v>
      </c>
      <c r="G47" s="67" t="n">
        <f aca="false">E47-F47*0.7</f>
        <v>15726039.9567054</v>
      </c>
      <c r="H47" s="67"/>
      <c r="I47" s="67"/>
      <c r="J47" s="67" t="n">
        <f aca="false">G47*3.8235866717</f>
        <v>60129876.7770803</v>
      </c>
      <c r="K47" s="9"/>
      <c r="L47" s="67"/>
      <c r="M47" s="67" t="n">
        <f aca="false">F47*2.511711692</f>
        <v>280933.784664248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low_SIPA_income!B41</f>
        <v>18706745.0246568</v>
      </c>
      <c r="F48" s="157" t="n">
        <f aca="false">low_SIPA_income!I41</f>
        <v>110550.422171844</v>
      </c>
      <c r="G48" s="67" t="n">
        <f aca="false">E48-F48*0.7</f>
        <v>18629359.7291365</v>
      </c>
      <c r="H48" s="67"/>
      <c r="I48" s="67"/>
      <c r="J48" s="67" t="n">
        <f aca="false">G48*3.8235866717</f>
        <v>71230971.562631</v>
      </c>
      <c r="K48" s="9"/>
      <c r="L48" s="67"/>
      <c r="M48" s="67" t="n">
        <f aca="false">F48*2.511711692</f>
        <v>277670.787924555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low_SIPA_income!B42</f>
        <v>15695052.7330667</v>
      </c>
      <c r="F49" s="155" t="n">
        <f aca="false">low_SIPA_income!I42</f>
        <v>113966.070570816</v>
      </c>
      <c r="G49" s="8" t="n">
        <f aca="false">E49-F49*0.7</f>
        <v>15615276.4836671</v>
      </c>
      <c r="H49" s="8"/>
      <c r="I49" s="8"/>
      <c r="J49" s="8" t="n">
        <f aca="false">G49*3.8235866717</f>
        <v>59706363.03786</v>
      </c>
      <c r="K49" s="6"/>
      <c r="L49" s="8"/>
      <c r="M49" s="8" t="n">
        <f aca="false">F49*2.511711692</f>
        <v>286249.911944015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low_SIPA_income!B43</f>
        <v>18548958.543728</v>
      </c>
      <c r="F50" s="157" t="n">
        <f aca="false">low_SIPA_income!I43</f>
        <v>118847.213354678</v>
      </c>
      <c r="G50" s="67" t="n">
        <f aca="false">E50-F50*0.7</f>
        <v>18465765.4943798</v>
      </c>
      <c r="H50" s="67"/>
      <c r="I50" s="67"/>
      <c r="J50" s="67" t="n">
        <f aca="false">G50*3.8235866717</f>
        <v>70605454.8270482</v>
      </c>
      <c r="K50" s="9"/>
      <c r="L50" s="67"/>
      <c r="M50" s="67" t="n">
        <f aca="false">F50*2.511711692</f>
        <v>298509.935344564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low_SIPA_income!B44</f>
        <v>16058821.5387235</v>
      </c>
      <c r="F51" s="157" t="n">
        <f aca="false">low_SIPA_income!I44</f>
        <v>117029.497257545</v>
      </c>
      <c r="G51" s="67" t="n">
        <f aca="false">E51-F51*0.7</f>
        <v>15976900.8906432</v>
      </c>
      <c r="H51" s="67"/>
      <c r="I51" s="67"/>
      <c r="J51" s="67" t="n">
        <f aca="false">G51*3.8235866717</f>
        <v>61089065.3005352</v>
      </c>
      <c r="K51" s="9"/>
      <c r="L51" s="67"/>
      <c r="M51" s="67" t="n">
        <f aca="false">F51*2.511711692</f>
        <v>293944.356570657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low_SIPA_income!B45</f>
        <v>19103670.5257116</v>
      </c>
      <c r="F52" s="157" t="n">
        <f aca="false">low_SIPA_income!I45</f>
        <v>123005.534301509</v>
      </c>
      <c r="G52" s="67" t="n">
        <f aca="false">E52-F52*0.7</f>
        <v>19017566.6517005</v>
      </c>
      <c r="H52" s="67"/>
      <c r="I52" s="67"/>
      <c r="J52" s="67" t="n">
        <f aca="false">G52*3.8235866717</f>
        <v>72715314.3776084</v>
      </c>
      <c r="K52" s="9"/>
      <c r="L52" s="67"/>
      <c r="M52" s="67" t="n">
        <f aca="false">F52*2.511711692</f>
        <v>308954.438685807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low_SIPA_income!B46</f>
        <v>16105557.3536597</v>
      </c>
      <c r="F53" s="155" t="n">
        <f aca="false">low_SIPA_income!I46</f>
        <v>124249.816671049</v>
      </c>
      <c r="G53" s="8" t="n">
        <f aca="false">E53-F53*0.7</f>
        <v>16018582.4819899</v>
      </c>
      <c r="H53" s="8"/>
      <c r="I53" s="8"/>
      <c r="J53" s="8" t="n">
        <f aca="false">G53*3.8235866717</f>
        <v>61248438.4776639</v>
      </c>
      <c r="K53" s="6"/>
      <c r="L53" s="8"/>
      <c r="M53" s="8" t="n">
        <f aca="false">F53*2.511711692</f>
        <v>312079.71726153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low_SIPA_income!B47</f>
        <v>19141942.1310852</v>
      </c>
      <c r="F54" s="157" t="n">
        <f aca="false">low_SIPA_income!I47</f>
        <v>123109.389066992</v>
      </c>
      <c r="G54" s="67" t="n">
        <f aca="false">E54-F54*0.7</f>
        <v>19055765.5587383</v>
      </c>
      <c r="H54" s="67"/>
      <c r="I54" s="67"/>
      <c r="J54" s="67" t="n">
        <f aca="false">G54*3.8235866717</f>
        <v>72861371.2094315</v>
      </c>
      <c r="K54" s="9"/>
      <c r="L54" s="67"/>
      <c r="M54" s="67" t="n">
        <f aca="false">F54*2.511711692</f>
        <v>309215.29191454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low_SIPA_income!B48</f>
        <v>16672800.945572</v>
      </c>
      <c r="F55" s="157" t="n">
        <f aca="false">low_SIPA_income!I48</f>
        <v>121595.560416535</v>
      </c>
      <c r="G55" s="67" t="n">
        <f aca="false">E55-F55*0.7</f>
        <v>16587684.0532804</v>
      </c>
      <c r="H55" s="67"/>
      <c r="I55" s="67"/>
      <c r="J55" s="67" t="n">
        <f aca="false">G55*3.8235866717</f>
        <v>63424447.6604935</v>
      </c>
      <c r="K55" s="9"/>
      <c r="L55" s="67"/>
      <c r="M55" s="67" t="n">
        <f aca="false">F55*2.511711692</f>
        <v>305412.990793504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low_SIPA_income!B49</f>
        <v>19611805.8351133</v>
      </c>
      <c r="F56" s="157" t="n">
        <f aca="false">low_SIPA_income!I49</f>
        <v>128933.783215053</v>
      </c>
      <c r="G56" s="67" t="n">
        <f aca="false">E56-F56*0.7</f>
        <v>19521552.1868628</v>
      </c>
      <c r="H56" s="67"/>
      <c r="I56" s="67"/>
      <c r="J56" s="67" t="n">
        <f aca="false">G56*3.8235866717</f>
        <v>74642346.7525845</v>
      </c>
      <c r="K56" s="9"/>
      <c r="L56" s="67"/>
      <c r="M56" s="67" t="n">
        <f aca="false">F56*2.511711692</f>
        <v>323844.490795042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low_SIPA_income!B50</f>
        <v>16730823.8301762</v>
      </c>
      <c r="F57" s="155" t="n">
        <f aca="false">low_SIPA_income!I50</f>
        <v>124276.547916188</v>
      </c>
      <c r="G57" s="8" t="n">
        <f aca="false">E57-F57*0.7</f>
        <v>16643830.2466348</v>
      </c>
      <c r="H57" s="8"/>
      <c r="I57" s="8"/>
      <c r="J57" s="8" t="n">
        <f aca="false">G57*3.8235866717</f>
        <v>63639127.4970703</v>
      </c>
      <c r="K57" s="6"/>
      <c r="L57" s="8"/>
      <c r="M57" s="8" t="n">
        <f aca="false">F57*2.511711692</f>
        <v>312146.858442486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low_SIPA_income!B51</f>
        <v>19859062.6218192</v>
      </c>
      <c r="F58" s="157" t="n">
        <f aca="false">low_SIPA_income!I51</f>
        <v>124388.59791379</v>
      </c>
      <c r="G58" s="67" t="n">
        <f aca="false">E58-F58*0.7</f>
        <v>19771990.6032795</v>
      </c>
      <c r="H58" s="67"/>
      <c r="I58" s="67"/>
      <c r="J58" s="67" t="n">
        <f aca="false">G58*3.8235866717</f>
        <v>75599919.7436773</v>
      </c>
      <c r="K58" s="9"/>
      <c r="L58" s="67"/>
      <c r="M58" s="67" t="n">
        <f aca="false">F58*2.511711692</f>
        <v>312428.295731554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low_SIPA_income!B52</f>
        <v>17457930.5462547</v>
      </c>
      <c r="F59" s="157" t="n">
        <f aca="false">low_SIPA_income!I52</f>
        <v>119665.537317103</v>
      </c>
      <c r="G59" s="67" t="n">
        <f aca="false">E59-F59*0.7</f>
        <v>17374164.6701328</v>
      </c>
      <c r="H59" s="67"/>
      <c r="I59" s="67"/>
      <c r="J59" s="67" t="n">
        <f aca="false">G59*3.8235866717</f>
        <v>66431624.4646407</v>
      </c>
      <c r="K59" s="9"/>
      <c r="L59" s="67"/>
      <c r="M59" s="67" t="n">
        <f aca="false">F59*2.511711692</f>
        <v>300565.329208829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low_SIPA_income!B53</f>
        <v>20484183.4286401</v>
      </c>
      <c r="F60" s="157" t="n">
        <f aca="false">low_SIPA_income!I53</f>
        <v>121882.66856358</v>
      </c>
      <c r="G60" s="67" t="n">
        <f aca="false">E60-F60*0.7</f>
        <v>20398865.5606456</v>
      </c>
      <c r="H60" s="67"/>
      <c r="I60" s="67"/>
      <c r="J60" s="67" t="n">
        <f aca="false">G60*3.8235866717</f>
        <v>77996830.4754846</v>
      </c>
      <c r="K60" s="9"/>
      <c r="L60" s="67"/>
      <c r="M60" s="67" t="n">
        <f aca="false">F60*2.511711692</f>
        <v>306134.123683305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low_SIPA_income!B54</f>
        <v>17466692.3646106</v>
      </c>
      <c r="F61" s="155" t="n">
        <f aca="false">low_SIPA_income!I54</f>
        <v>126053.695483214</v>
      </c>
      <c r="G61" s="8" t="n">
        <f aca="false">E61-F61*0.7</f>
        <v>17378454.7777724</v>
      </c>
      <c r="H61" s="8"/>
      <c r="I61" s="8"/>
      <c r="J61" s="8" t="n">
        <f aca="false">G61*3.8235866717</f>
        <v>66448028.0630317</v>
      </c>
      <c r="K61" s="6"/>
      <c r="L61" s="8"/>
      <c r="M61" s="8" t="n">
        <f aca="false">F61*2.511711692</f>
        <v>316610.540764995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low_SIPA_income!B55</f>
        <v>20577061.2117509</v>
      </c>
      <c r="F62" s="157" t="n">
        <f aca="false">low_SIPA_income!I55</f>
        <v>127879.586939892</v>
      </c>
      <c r="G62" s="67" t="n">
        <f aca="false">E62-F62*0.7</f>
        <v>20487545.500893</v>
      </c>
      <c r="H62" s="67"/>
      <c r="I62" s="67"/>
      <c r="J62" s="67" t="n">
        <f aca="false">G62*3.8235866717</f>
        <v>78335905.9130618</v>
      </c>
      <c r="K62" s="9"/>
      <c r="L62" s="67"/>
      <c r="M62" s="67" t="n">
        <f aca="false">F62*2.511711692</f>
        <v>321196.653685058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low_SIPA_income!B56</f>
        <v>17788421.1858179</v>
      </c>
      <c r="F63" s="157" t="n">
        <f aca="false">low_SIPA_income!I56</f>
        <v>127452.015661976</v>
      </c>
      <c r="G63" s="67" t="n">
        <f aca="false">E63-F63*0.7</f>
        <v>17699204.7748545</v>
      </c>
      <c r="H63" s="67"/>
      <c r="I63" s="67"/>
      <c r="J63" s="67" t="n">
        <f aca="false">G63*3.8235866717</f>
        <v>67674443.4768227</v>
      </c>
      <c r="K63" s="9"/>
      <c r="L63" s="67"/>
      <c r="M63" s="67" t="n">
        <f aca="false">F63*2.511711692</f>
        <v>320122.717907152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low_SIPA_income!B57</f>
        <v>20959838.6969739</v>
      </c>
      <c r="F64" s="157" t="n">
        <f aca="false">low_SIPA_income!I57</f>
        <v>124570.954268488</v>
      </c>
      <c r="G64" s="67" t="n">
        <f aca="false">E64-F64*0.7</f>
        <v>20872639.028986</v>
      </c>
      <c r="H64" s="67"/>
      <c r="I64" s="67"/>
      <c r="J64" s="67" t="n">
        <f aca="false">G64*3.8235866717</f>
        <v>79808344.394436</v>
      </c>
      <c r="K64" s="9"/>
      <c r="L64" s="67"/>
      <c r="M64" s="67" t="n">
        <f aca="false">F64*2.511711692</f>
        <v>312886.322319759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low_SIPA_income!B58</f>
        <v>17951154.3127441</v>
      </c>
      <c r="F65" s="155" t="n">
        <f aca="false">low_SIPA_income!I58</f>
        <v>118792.146648492</v>
      </c>
      <c r="G65" s="8" t="n">
        <f aca="false">E65-F65*0.7</f>
        <v>17867999.8100901</v>
      </c>
      <c r="H65" s="8"/>
      <c r="I65" s="8"/>
      <c r="J65" s="8" t="n">
        <f aca="false">G65*3.8235866717</f>
        <v>68319845.9237987</v>
      </c>
      <c r="K65" s="6"/>
      <c r="L65" s="8"/>
      <c r="M65" s="8" t="n">
        <f aca="false">F65*2.511711692</f>
        <v>298371.623654795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low_SIPA_income!B59</f>
        <v>20893841.0446323</v>
      </c>
      <c r="F66" s="157" t="n">
        <f aca="false">low_SIPA_income!I59</f>
        <v>127207.398453137</v>
      </c>
      <c r="G66" s="67" t="n">
        <f aca="false">E66-F66*0.7</f>
        <v>20804795.8657151</v>
      </c>
      <c r="H66" s="67"/>
      <c r="I66" s="67"/>
      <c r="J66" s="67" t="n">
        <f aca="false">G66*3.8235866717</f>
        <v>79548940.1795877</v>
      </c>
      <c r="K66" s="9"/>
      <c r="L66" s="67"/>
      <c r="M66" s="67" t="n">
        <f aca="false">F66*2.511711692</f>
        <v>319508.310003647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low_SIPA_income!B60</f>
        <v>18056276.9426187</v>
      </c>
      <c r="F67" s="157" t="n">
        <f aca="false">low_SIPA_income!I60</f>
        <v>127355.162995668</v>
      </c>
      <c r="G67" s="67" t="n">
        <f aca="false">E67-F67*0.7</f>
        <v>17967128.3285217</v>
      </c>
      <c r="H67" s="67"/>
      <c r="I67" s="67"/>
      <c r="J67" s="67" t="n">
        <f aca="false">G67*3.8235866717</f>
        <v>68698872.4056591</v>
      </c>
      <c r="K67" s="9"/>
      <c r="L67" s="67"/>
      <c r="M67" s="67" t="n">
        <f aca="false">F67*2.511711692</f>
        <v>319879.451932785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low_SIPA_income!B61</f>
        <v>21341580.545896</v>
      </c>
      <c r="F68" s="157" t="n">
        <f aca="false">low_SIPA_income!I61</f>
        <v>132357.193116177</v>
      </c>
      <c r="G68" s="67" t="n">
        <f aca="false">E68-F68*0.7</f>
        <v>21248930.5107146</v>
      </c>
      <c r="H68" s="67"/>
      <c r="I68" s="67"/>
      <c r="J68" s="67" t="n">
        <f aca="false">G68*3.8235866717</f>
        <v>81247127.488648</v>
      </c>
      <c r="K68" s="9"/>
      <c r="L68" s="67"/>
      <c r="M68" s="67" t="n">
        <f aca="false">F68*2.511711692</f>
        <v>332443.109470204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low_SIPA_income!B62</f>
        <v>18117079.8527256</v>
      </c>
      <c r="F69" s="155" t="n">
        <f aca="false">low_SIPA_income!I62</f>
        <v>130157.678298269</v>
      </c>
      <c r="G69" s="8" t="n">
        <f aca="false">E69-F69*0.7</f>
        <v>18025969.4779168</v>
      </c>
      <c r="H69" s="8"/>
      <c r="I69" s="8"/>
      <c r="J69" s="8" t="n">
        <f aca="false">G69*3.8235866717</f>
        <v>68923856.6402339</v>
      </c>
      <c r="K69" s="6"/>
      <c r="L69" s="8"/>
      <c r="M69" s="8" t="n">
        <f aca="false">F69*2.511711692</f>
        <v>326918.562385336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low_SIPA_income!B63</f>
        <v>21387730.8464776</v>
      </c>
      <c r="F70" s="157" t="n">
        <f aca="false">low_SIPA_income!I63</f>
        <v>130535.262671291</v>
      </c>
      <c r="G70" s="67" t="n">
        <f aca="false">E70-F70*0.7</f>
        <v>21296356.1626077</v>
      </c>
      <c r="H70" s="67"/>
      <c r="I70" s="67"/>
      <c r="J70" s="67" t="n">
        <f aca="false">G70*3.8235866717</f>
        <v>81428463.5791229</v>
      </c>
      <c r="K70" s="9"/>
      <c r="L70" s="67"/>
      <c r="M70" s="67" t="n">
        <f aca="false">F70*2.511711692</f>
        <v>327866.945469772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low_SIPA_income!B64</f>
        <v>18461907.1588888</v>
      </c>
      <c r="F71" s="157" t="n">
        <f aca="false">low_SIPA_income!I64</f>
        <v>131575.828267095</v>
      </c>
      <c r="G71" s="67" t="n">
        <f aca="false">E71-F71*0.7</f>
        <v>18369804.0791019</v>
      </c>
      <c r="H71" s="67"/>
      <c r="I71" s="67"/>
      <c r="J71" s="67" t="n">
        <f aca="false">G71*3.8235866717</f>
        <v>70238538.0385942</v>
      </c>
      <c r="K71" s="9"/>
      <c r="L71" s="67"/>
      <c r="M71" s="67" t="n">
        <f aca="false">F71*2.511711692</f>
        <v>330480.546243047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low_SIPA_income!B65</f>
        <v>21776530.208946</v>
      </c>
      <c r="F72" s="157" t="n">
        <f aca="false">low_SIPA_income!I65</f>
        <v>134812.234272743</v>
      </c>
      <c r="G72" s="67" t="n">
        <f aca="false">E72-F72*0.7</f>
        <v>21682161.644955</v>
      </c>
      <c r="H72" s="67"/>
      <c r="I72" s="67"/>
      <c r="J72" s="67" t="n">
        <f aca="false">G72*3.8235866717</f>
        <v>82903624.2792951</v>
      </c>
      <c r="K72" s="9"/>
      <c r="L72" s="67"/>
      <c r="M72" s="67" t="n">
        <f aca="false">F72*2.511711692</f>
        <v>338609.465047491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low_SIPA_income!B66</f>
        <v>18498908.4287712</v>
      </c>
      <c r="F73" s="155" t="n">
        <f aca="false">low_SIPA_income!I66</f>
        <v>135212.012534462</v>
      </c>
      <c r="G73" s="8" t="n">
        <f aca="false">E73-F73*0.7</f>
        <v>18404260.019997</v>
      </c>
      <c r="H73" s="8"/>
      <c r="I73" s="8"/>
      <c r="J73" s="8" t="n">
        <f aca="false">G73*3.8235866717</f>
        <v>70370283.3149619</v>
      </c>
      <c r="K73" s="6"/>
      <c r="L73" s="8"/>
      <c r="M73" s="8" t="n">
        <f aca="false">F73*2.511711692</f>
        <v>339613.592781658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low_SIPA_income!B67</f>
        <v>21734422.5624696</v>
      </c>
      <c r="F74" s="157" t="n">
        <f aca="false">low_SIPA_income!I67</f>
        <v>134477.828664962</v>
      </c>
      <c r="G74" s="67" t="n">
        <f aca="false">E74-F74*0.7</f>
        <v>21640288.0824041</v>
      </c>
      <c r="H74" s="67"/>
      <c r="I74" s="67"/>
      <c r="J74" s="67" t="n">
        <f aca="false">G74*3.8235866717</f>
        <v>82743517.0836288</v>
      </c>
      <c r="K74" s="9"/>
      <c r="L74" s="67"/>
      <c r="M74" s="67" t="n">
        <f aca="false">F74*2.511711692</f>
        <v>337769.534572559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low_SIPA_income!B68</f>
        <v>18653370.0433512</v>
      </c>
      <c r="F75" s="157" t="n">
        <f aca="false">low_SIPA_income!I68</f>
        <v>137018.264255093</v>
      </c>
      <c r="G75" s="67" t="n">
        <f aca="false">E75-F75*0.7</f>
        <v>18557457.2583726</v>
      </c>
      <c r="H75" s="67"/>
      <c r="I75" s="67"/>
      <c r="J75" s="67" t="n">
        <f aca="false">G75*3.8235866717</f>
        <v>70956046.2337561</v>
      </c>
      <c r="K75" s="9"/>
      <c r="L75" s="67"/>
      <c r="M75" s="67" t="n">
        <f aca="false">F75*2.511711692</f>
        <v>344150.376347064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low_SIPA_income!B69</f>
        <v>22133638.8311857</v>
      </c>
      <c r="F76" s="157" t="n">
        <f aca="false">low_SIPA_income!I69</f>
        <v>137495.780000024</v>
      </c>
      <c r="G76" s="67" t="n">
        <f aca="false">E76-F76*0.7</f>
        <v>22037391.7851856</v>
      </c>
      <c r="H76" s="67"/>
      <c r="I76" s="67"/>
      <c r="J76" s="67" t="n">
        <f aca="false">G76*3.8235866717</f>
        <v>84261877.5088669</v>
      </c>
      <c r="K76" s="9"/>
      <c r="L76" s="67"/>
      <c r="M76" s="67" t="n">
        <f aca="false">F76*2.511711692</f>
        <v>345349.758226719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low_SIPA_income!B70</f>
        <v>18819902.2036398</v>
      </c>
      <c r="F77" s="155" t="n">
        <f aca="false">low_SIPA_income!I70</f>
        <v>135402.160867354</v>
      </c>
      <c r="G77" s="8" t="n">
        <f aca="false">E77-F77*0.7</f>
        <v>18725120.6910327</v>
      </c>
      <c r="H77" s="8"/>
      <c r="I77" s="8"/>
      <c r="J77" s="8" t="n">
        <f aca="false">G77*3.8235866717</f>
        <v>71597121.9002064</v>
      </c>
      <c r="K77" s="6"/>
      <c r="L77" s="8"/>
      <c r="M77" s="8" t="n">
        <f aca="false">F77*2.511711692</f>
        <v>340091.190572598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low_SIPA_income!B71</f>
        <v>22176510.7090817</v>
      </c>
      <c r="F78" s="157" t="n">
        <f aca="false">low_SIPA_income!I71</f>
        <v>138047.274406248</v>
      </c>
      <c r="G78" s="67" t="n">
        <f aca="false">E78-F78*0.7</f>
        <v>22079877.6169973</v>
      </c>
      <c r="H78" s="67"/>
      <c r="I78" s="67"/>
      <c r="J78" s="67" t="n">
        <f aca="false">G78*3.8235866717</f>
        <v>84424325.769118</v>
      </c>
      <c r="K78" s="9"/>
      <c r="L78" s="67"/>
      <c r="M78" s="67" t="n">
        <f aca="false">F78*2.511711692</f>
        <v>346734.953174905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low_SIPA_income!B72</f>
        <v>19023717.1720951</v>
      </c>
      <c r="F79" s="157" t="n">
        <f aca="false">low_SIPA_income!I72</f>
        <v>137778.30149376</v>
      </c>
      <c r="G79" s="67" t="n">
        <f aca="false">E79-F79*0.7</f>
        <v>18927272.3610494</v>
      </c>
      <c r="H79" s="67"/>
      <c r="I79" s="67"/>
      <c r="J79" s="67" t="n">
        <f aca="false">G79*3.8235866717</f>
        <v>72370066.3313444</v>
      </c>
      <c r="K79" s="9"/>
      <c r="L79" s="67"/>
      <c r="M79" s="67" t="n">
        <f aca="false">F79*2.511711692</f>
        <v>346059.370765779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low_SIPA_income!B73</f>
        <v>22605299.6969176</v>
      </c>
      <c r="F80" s="157" t="n">
        <f aca="false">low_SIPA_income!I73</f>
        <v>132672.975315265</v>
      </c>
      <c r="G80" s="67" t="n">
        <f aca="false">E80-F80*0.7</f>
        <v>22512428.6141969</v>
      </c>
      <c r="H80" s="67"/>
      <c r="I80" s="67"/>
      <c r="J80" s="67" t="n">
        <f aca="false">G80*3.8235866717</f>
        <v>86078221.996841</v>
      </c>
      <c r="K80" s="9"/>
      <c r="L80" s="67"/>
      <c r="M80" s="67" t="n">
        <f aca="false">F80*2.511711692</f>
        <v>333236.26331178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low_SIPA_income!B74</f>
        <v>19174011.1173115</v>
      </c>
      <c r="F81" s="155" t="n">
        <f aca="false">low_SIPA_income!I74</f>
        <v>132699.097191892</v>
      </c>
      <c r="G81" s="8" t="n">
        <f aca="false">E81-F81*0.7</f>
        <v>19081121.7492772</v>
      </c>
      <c r="H81" s="8"/>
      <c r="I81" s="8"/>
      <c r="J81" s="8" t="n">
        <f aca="false">G81*3.8235866717</f>
        <v>72958322.8016212</v>
      </c>
      <c r="K81" s="6"/>
      <c r="L81" s="8"/>
      <c r="M81" s="8" t="n">
        <f aca="false">F81*2.511711692</f>
        <v>333301.873934718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low_SIPA_income!B75</f>
        <v>22481180.6321264</v>
      </c>
      <c r="F82" s="157" t="n">
        <f aca="false">low_SIPA_income!I75</f>
        <v>137873.793779291</v>
      </c>
      <c r="G82" s="67" t="n">
        <f aca="false">E82-F82*0.7</f>
        <v>22384668.9764809</v>
      </c>
      <c r="H82" s="67"/>
      <c r="I82" s="67"/>
      <c r="J82" s="67" t="n">
        <f aca="false">G82*3.8235866717</f>
        <v>85589721.948889</v>
      </c>
      <c r="K82" s="9"/>
      <c r="L82" s="67"/>
      <c r="M82" s="67" t="n">
        <f aca="false">F82*2.511711692</f>
        <v>346299.219855842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low_SIPA_income!B76</f>
        <v>19386953.8218895</v>
      </c>
      <c r="F83" s="157" t="n">
        <f aca="false">low_SIPA_income!I76</f>
        <v>141050.387802519</v>
      </c>
      <c r="G83" s="67" t="n">
        <f aca="false">E83-F83*0.7</f>
        <v>19288218.5504277</v>
      </c>
      <c r="H83" s="67"/>
      <c r="I83" s="67"/>
      <c r="J83" s="67" t="n">
        <f aca="false">G83*3.8235866717</f>
        <v>73750175.3702521</v>
      </c>
      <c r="K83" s="9"/>
      <c r="L83" s="67"/>
      <c r="M83" s="67" t="n">
        <f aca="false">F83*2.511711692</f>
        <v>354277.908204721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low_SIPA_income!B77</f>
        <v>22875668.8805284</v>
      </c>
      <c r="F84" s="157" t="n">
        <f aca="false">low_SIPA_income!I77</f>
        <v>138643.356401354</v>
      </c>
      <c r="G84" s="67" t="n">
        <f aca="false">E84-F84*0.7</f>
        <v>22778618.5310475</v>
      </c>
      <c r="H84" s="67"/>
      <c r="I84" s="67"/>
      <c r="J84" s="67" t="n">
        <f aca="false">G84*3.8235866717</f>
        <v>87096022.2150517</v>
      </c>
      <c r="K84" s="9"/>
      <c r="L84" s="67"/>
      <c r="M84" s="67" t="n">
        <f aca="false">F84*2.511711692</f>
        <v>348232.139291404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low_SIPA_income!B78</f>
        <v>19396245.8069723</v>
      </c>
      <c r="F85" s="155" t="n">
        <f aca="false">low_SIPA_income!I78</f>
        <v>143045.045654793</v>
      </c>
      <c r="G85" s="8" t="n">
        <f aca="false">E85-F85*0.7</f>
        <v>19296114.2750139</v>
      </c>
      <c r="H85" s="8"/>
      <c r="I85" s="8"/>
      <c r="J85" s="8" t="n">
        <f aca="false">G85*3.8235866717</f>
        <v>73780365.3575434</v>
      </c>
      <c r="K85" s="6"/>
      <c r="L85" s="8"/>
      <c r="M85" s="8" t="n">
        <f aca="false">F85*2.511711692</f>
        <v>359287.913653818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low_SIPA_income!B79</f>
        <v>22888812.9064875</v>
      </c>
      <c r="F86" s="157" t="n">
        <f aca="false">low_SIPA_income!I79</f>
        <v>138539.683178319</v>
      </c>
      <c r="G86" s="67" t="n">
        <f aca="false">E86-F86*0.7</f>
        <v>22791835.1282627</v>
      </c>
      <c r="H86" s="67"/>
      <c r="I86" s="67"/>
      <c r="J86" s="67" t="n">
        <f aca="false">G86*3.8235866717</f>
        <v>87146557.020009</v>
      </c>
      <c r="K86" s="9"/>
      <c r="L86" s="67"/>
      <c r="M86" s="67" t="n">
        <f aca="false">F86*2.511711692</f>
        <v>347971.74204496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low_SIPA_income!B80</f>
        <v>19651152.5946909</v>
      </c>
      <c r="F87" s="157" t="n">
        <f aca="false">low_SIPA_income!I80</f>
        <v>138678.500470911</v>
      </c>
      <c r="G87" s="67" t="n">
        <f aca="false">E87-F87*0.7</f>
        <v>19554077.6443613</v>
      </c>
      <c r="H87" s="67"/>
      <c r="I87" s="67"/>
      <c r="J87" s="67" t="n">
        <f aca="false">G87*3.8235866717</f>
        <v>74766710.6583667</v>
      </c>
      <c r="K87" s="9"/>
      <c r="L87" s="67"/>
      <c r="M87" s="67" t="n">
        <f aca="false">F87*2.511711692</f>
        <v>348320.411061814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low_SIPA_income!B81</f>
        <v>23141672.9053465</v>
      </c>
      <c r="F88" s="157" t="n">
        <f aca="false">low_SIPA_income!I81</f>
        <v>146144.651660435</v>
      </c>
      <c r="G88" s="67" t="n">
        <f aca="false">E88-F88*0.7</f>
        <v>23039371.6491842</v>
      </c>
      <c r="H88" s="67"/>
      <c r="I88" s="67"/>
      <c r="J88" s="67" t="n">
        <f aca="false">G88*3.8235866717</f>
        <v>88093034.3621635</v>
      </c>
      <c r="K88" s="9"/>
      <c r="L88" s="67"/>
      <c r="M88" s="67" t="n">
        <f aca="false">F88*2.511711692</f>
        <v>367073.230298783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low_SIPA_income!B82</f>
        <v>19615499.3535039</v>
      </c>
      <c r="F89" s="155" t="n">
        <f aca="false">low_SIPA_income!I82</f>
        <v>142679.700345648</v>
      </c>
      <c r="G89" s="8" t="n">
        <f aca="false">E89-F89*0.7</f>
        <v>19515623.563262</v>
      </c>
      <c r="H89" s="8"/>
      <c r="I89" s="8"/>
      <c r="J89" s="8" t="n">
        <f aca="false">G89*3.8235866717</f>
        <v>74619678.1464029</v>
      </c>
      <c r="K89" s="6"/>
      <c r="L89" s="8"/>
      <c r="M89" s="8" t="n">
        <f aca="false">F89*2.511711692</f>
        <v>358370.27156922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low_SIPA_income!B83</f>
        <v>22921925.910022</v>
      </c>
      <c r="F90" s="157" t="n">
        <f aca="false">low_SIPA_income!I83</f>
        <v>136430.699715463</v>
      </c>
      <c r="G90" s="67" t="n">
        <f aca="false">E90-F90*0.7</f>
        <v>22826424.4202212</v>
      </c>
      <c r="H90" s="67"/>
      <c r="I90" s="67"/>
      <c r="J90" s="67" t="n">
        <f aca="false">G90*3.8235866717</f>
        <v>87278812.1757252</v>
      </c>
      <c r="K90" s="9"/>
      <c r="L90" s="67"/>
      <c r="M90" s="67" t="n">
        <f aca="false">F90*2.511711692</f>
        <v>342674.583623071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low_SIPA_income!B84</f>
        <v>19802652.1334235</v>
      </c>
      <c r="F91" s="157" t="n">
        <f aca="false">low_SIPA_income!I84</f>
        <v>131964.49485652</v>
      </c>
      <c r="G91" s="67" t="n">
        <f aca="false">E91-F91*0.7</f>
        <v>19710276.9870239</v>
      </c>
      <c r="H91" s="67"/>
      <c r="I91" s="67"/>
      <c r="J91" s="67" t="n">
        <f aca="false">G91*3.8235866717</f>
        <v>75363952.3831</v>
      </c>
      <c r="K91" s="9"/>
      <c r="L91" s="67"/>
      <c r="M91" s="67" t="n">
        <f aca="false">F91*2.511711692</f>
        <v>331456.764659996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low_SIPA_income!B85</f>
        <v>23409046.9572403</v>
      </c>
      <c r="F92" s="157" t="n">
        <f aca="false">low_SIPA_income!I85</f>
        <v>136679.961254198</v>
      </c>
      <c r="G92" s="67" t="n">
        <f aca="false">E92-F92*0.7</f>
        <v>23313370.9843624</v>
      </c>
      <c r="H92" s="67"/>
      <c r="I92" s="67"/>
      <c r="J92" s="67" t="n">
        <f aca="false">G92*3.8235866717</f>
        <v>89140694.5682055</v>
      </c>
      <c r="K92" s="9"/>
      <c r="L92" s="67"/>
      <c r="M92" s="67" t="n">
        <f aca="false">F92*2.511711692</f>
        <v>343300.656744276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low_SIPA_income!B86</f>
        <v>19851343.8635142</v>
      </c>
      <c r="F93" s="155" t="n">
        <f aca="false">low_SIPA_income!I86</f>
        <v>136289.891751467</v>
      </c>
      <c r="G93" s="8" t="n">
        <f aca="false">E93-F93*0.7</f>
        <v>19755940.9392882</v>
      </c>
      <c r="H93" s="8"/>
      <c r="I93" s="8"/>
      <c r="J93" s="8" t="n">
        <f aca="false">G93*3.8235866717</f>
        <v>75538552.4623547</v>
      </c>
      <c r="K93" s="6"/>
      <c r="L93" s="8"/>
      <c r="M93" s="8" t="n">
        <f aca="false">F93*2.511711692</f>
        <v>342320.914613574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low_SIPA_income!B87</f>
        <v>23231700.6276435</v>
      </c>
      <c r="F94" s="157" t="n">
        <f aca="false">low_SIPA_income!I87</f>
        <v>143432.960706771</v>
      </c>
      <c r="G94" s="67" t="n">
        <f aca="false">E94-F94*0.7</f>
        <v>23131297.5551487</v>
      </c>
      <c r="H94" s="67"/>
      <c r="I94" s="67"/>
      <c r="J94" s="67" t="n">
        <f aca="false">G94*3.8235866717</f>
        <v>88444521.0309935</v>
      </c>
      <c r="K94" s="9"/>
      <c r="L94" s="67"/>
      <c r="M94" s="67" t="n">
        <f aca="false">F94*2.511711692</f>
        <v>360262.244425374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low_SIPA_income!B88</f>
        <v>20161980.4537853</v>
      </c>
      <c r="F95" s="157" t="n">
        <f aca="false">low_SIPA_income!I88</f>
        <v>141916.655186763</v>
      </c>
      <c r="G95" s="67" t="n">
        <f aca="false">E95-F95*0.7</f>
        <v>20062638.7951546</v>
      </c>
      <c r="H95" s="67"/>
      <c r="I95" s="67"/>
      <c r="J95" s="67" t="n">
        <f aca="false">G95*3.8235866717</f>
        <v>76711238.2962843</v>
      </c>
      <c r="K95" s="9"/>
      <c r="L95" s="67"/>
      <c r="M95" s="67" t="n">
        <f aca="false">F95*2.511711692</f>
        <v>356453.722122126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low_SIPA_income!B89</f>
        <v>23955809.486124</v>
      </c>
      <c r="F96" s="157" t="n">
        <f aca="false">low_SIPA_income!I89</f>
        <v>135253.649927695</v>
      </c>
      <c r="G96" s="67" t="n">
        <f aca="false">E96-F96*0.7</f>
        <v>23861131.9311746</v>
      </c>
      <c r="H96" s="67"/>
      <c r="I96" s="67"/>
      <c r="J96" s="67" t="n">
        <f aca="false">G96*3.8235866717</f>
        <v>91235106.0237145</v>
      </c>
      <c r="K96" s="9"/>
      <c r="L96" s="67"/>
      <c r="M96" s="67" t="n">
        <f aca="false">F96*2.511711692</f>
        <v>339718.173909067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low_SIPA_income!B90</f>
        <v>20114587.0529564</v>
      </c>
      <c r="F97" s="155" t="n">
        <f aca="false">low_SIPA_income!I90</f>
        <v>140122.647917549</v>
      </c>
      <c r="G97" s="8" t="n">
        <f aca="false">E97-F97*0.7</f>
        <v>20016501.1994141</v>
      </c>
      <c r="H97" s="8"/>
      <c r="I97" s="8"/>
      <c r="J97" s="8" t="n">
        <f aca="false">G97*3.8235866717</f>
        <v>76534827.200147</v>
      </c>
      <c r="K97" s="6"/>
      <c r="L97" s="8"/>
      <c r="M97" s="8" t="n">
        <f aca="false">F97*2.511711692</f>
        <v>351947.693088506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low_SIPA_income!B91</f>
        <v>23522949.2906516</v>
      </c>
      <c r="F98" s="157" t="n">
        <f aca="false">low_SIPA_income!I91</f>
        <v>143722.999811318</v>
      </c>
      <c r="G98" s="67" t="n">
        <f aca="false">E98-F98*0.7</f>
        <v>23422343.1907837</v>
      </c>
      <c r="H98" s="67"/>
      <c r="I98" s="67"/>
      <c r="J98" s="67" t="n">
        <f aca="false">G98*3.8235866717</f>
        <v>89557359.2442637</v>
      </c>
      <c r="K98" s="9"/>
      <c r="L98" s="67"/>
      <c r="M98" s="67" t="n">
        <f aca="false">F98*2.511711692</f>
        <v>360990.7390354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low_SIPA_income!B92</f>
        <v>20366676.7993405</v>
      </c>
      <c r="F99" s="157" t="n">
        <f aca="false">low_SIPA_income!I92</f>
        <v>142675.220545861</v>
      </c>
      <c r="G99" s="67" t="n">
        <f aca="false">E99-F99*0.7</f>
        <v>20266804.1449584</v>
      </c>
      <c r="H99" s="67"/>
      <c r="I99" s="67"/>
      <c r="J99" s="67" t="n">
        <f aca="false">G99*3.8235866717</f>
        <v>77491882.2066171</v>
      </c>
      <c r="K99" s="9"/>
      <c r="L99" s="67"/>
      <c r="M99" s="67" t="n">
        <f aca="false">F99*2.511711692</f>
        <v>358359.019603717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low_SIPA_income!B93</f>
        <v>24029178.2093943</v>
      </c>
      <c r="F100" s="157" t="n">
        <f aca="false">low_SIPA_income!I93</f>
        <v>139787.362086034</v>
      </c>
      <c r="G100" s="67" t="n">
        <f aca="false">E100-F100*0.7</f>
        <v>23931327.055934</v>
      </c>
      <c r="H100" s="67"/>
      <c r="I100" s="67"/>
      <c r="J100" s="67" t="n">
        <f aca="false">G100*3.8235866717</f>
        <v>91503503.167163</v>
      </c>
      <c r="K100" s="9"/>
      <c r="L100" s="67"/>
      <c r="M100" s="67" t="n">
        <f aca="false">F100*2.511711692</f>
        <v>351105.551745328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low_SIPA_income!B94</f>
        <v>20384522.9259602</v>
      </c>
      <c r="F101" s="155" t="n">
        <f aca="false">low_SIPA_income!I94</f>
        <v>142203.750923419</v>
      </c>
      <c r="G101" s="8" t="n">
        <f aca="false">E101-F101*0.7</f>
        <v>20284980.3003138</v>
      </c>
      <c r="H101" s="8"/>
      <c r="I101" s="8"/>
      <c r="J101" s="8" t="n">
        <f aca="false">G101*3.8235866717</f>
        <v>77561380.3119769</v>
      </c>
      <c r="K101" s="6"/>
      <c r="L101" s="8"/>
      <c r="M101" s="8" t="n">
        <f aca="false">F101*2.511711692</f>
        <v>357174.823840606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low_SIPA_income!B95</f>
        <v>24099412.9965666</v>
      </c>
      <c r="F102" s="157" t="n">
        <f aca="false">low_SIPA_income!I95</f>
        <v>139917.198455782</v>
      </c>
      <c r="G102" s="67" t="n">
        <f aca="false">E102-F102*0.7</f>
        <v>24001470.9576475</v>
      </c>
      <c r="H102" s="67"/>
      <c r="I102" s="67"/>
      <c r="J102" s="67" t="n">
        <f aca="false">G102*3.8235866717</f>
        <v>91771704.4548557</v>
      </c>
      <c r="K102" s="9"/>
      <c r="L102" s="67"/>
      <c r="M102" s="67" t="n">
        <f aca="false">F102*2.511711692</f>
        <v>351431.663273273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low_SIPA_income!B96</f>
        <v>20409945.4482214</v>
      </c>
      <c r="F103" s="157" t="n">
        <f aca="false">low_SIPA_income!I96</f>
        <v>148869.561331452</v>
      </c>
      <c r="G103" s="67" t="n">
        <f aca="false">E103-F103*0.7</f>
        <v>20305736.7552894</v>
      </c>
      <c r="H103" s="67"/>
      <c r="I103" s="67"/>
      <c r="J103" s="67" t="n">
        <f aca="false">G103*3.8235866717</f>
        <v>77640744.4165734</v>
      </c>
      <c r="K103" s="9"/>
      <c r="L103" s="67"/>
      <c r="M103" s="67" t="n">
        <f aca="false">F103*2.511711692</f>
        <v>373917.417779118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low_SIPA_income!B97</f>
        <v>24005201.2140058</v>
      </c>
      <c r="F104" s="157" t="n">
        <f aca="false">low_SIPA_income!I97</f>
        <v>147177.079763207</v>
      </c>
      <c r="G104" s="67" t="n">
        <f aca="false">E104-F104*0.7</f>
        <v>23902177.2581715</v>
      </c>
      <c r="H104" s="67"/>
      <c r="I104" s="67"/>
      <c r="J104" s="67" t="n">
        <f aca="false">G104*3.8235866717</f>
        <v>91392046.3889555</v>
      </c>
      <c r="K104" s="9"/>
      <c r="L104" s="67"/>
      <c r="M104" s="67" t="n">
        <f aca="false">F104*2.511711692</f>
        <v>369666.392035665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low_SIPA_income!B98</f>
        <v>20407520.1667431</v>
      </c>
      <c r="F105" s="155" t="n">
        <f aca="false">low_SIPA_income!I98</f>
        <v>146083.203822506</v>
      </c>
      <c r="G105" s="8" t="n">
        <f aca="false">E105-F105*0.7</f>
        <v>20305261.9240673</v>
      </c>
      <c r="H105" s="8"/>
      <c r="I105" s="8"/>
      <c r="J105" s="8" t="n">
        <f aca="false">G105*3.8235866717</f>
        <v>77638928.8582414</v>
      </c>
      <c r="K105" s="6"/>
      <c r="L105" s="8"/>
      <c r="M105" s="8" t="n">
        <f aca="false">F105*2.511711692</f>
        <v>366918.891045806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low_SIPA_income!B99</f>
        <v>23993800.7442861</v>
      </c>
      <c r="F106" s="157" t="n">
        <f aca="false">low_SIPA_income!I99</f>
        <v>145442.631583869</v>
      </c>
      <c r="G106" s="67" t="n">
        <f aca="false">E106-F106*0.7</f>
        <v>23891990.9021774</v>
      </c>
      <c r="H106" s="67"/>
      <c r="I106" s="67"/>
      <c r="J106" s="67" t="n">
        <f aca="false">G106*3.8235866717</f>
        <v>91353097.9739431</v>
      </c>
      <c r="K106" s="9"/>
      <c r="L106" s="67"/>
      <c r="M106" s="67" t="n">
        <f aca="false">F106*2.511711692</f>
        <v>365309.958264451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low_SIPA_income!B100</f>
        <v>20669950.2542055</v>
      </c>
      <c r="F107" s="157" t="n">
        <f aca="false">low_SIPA_income!I100</f>
        <v>145009.76921125</v>
      </c>
      <c r="G107" s="67" t="n">
        <f aca="false">E107-F107*0.7</f>
        <v>20568443.4157576</v>
      </c>
      <c r="H107" s="67"/>
      <c r="I107" s="67"/>
      <c r="J107" s="67" t="n">
        <f aca="false">G107*3.8235866717</f>
        <v>78645226.1021065</v>
      </c>
      <c r="K107" s="9"/>
      <c r="L107" s="67"/>
      <c r="M107" s="67" t="n">
        <f aca="false">F107*2.511711692</f>
        <v>364222.732782118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low_SIPA_income!B101</f>
        <v>24317910.1403872</v>
      </c>
      <c r="F108" s="157" t="n">
        <f aca="false">low_SIPA_income!I101</f>
        <v>145372.027368392</v>
      </c>
      <c r="G108" s="67" t="n">
        <f aca="false">E108-F108*0.7</f>
        <v>24216149.7212293</v>
      </c>
      <c r="H108" s="67"/>
      <c r="I108" s="67"/>
      <c r="J108" s="67" t="n">
        <f aca="false">G108*3.8235866717</f>
        <v>92592547.3139842</v>
      </c>
      <c r="K108" s="9"/>
      <c r="L108" s="67"/>
      <c r="M108" s="67" t="n">
        <f aca="false">F108*2.511711692</f>
        <v>365132.620830935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low_SIPA_income!B102</f>
        <v>20570823.7620728</v>
      </c>
      <c r="F109" s="155" t="n">
        <f aca="false">low_SIPA_income!I102</f>
        <v>148939.64850917</v>
      </c>
      <c r="G109" s="8" t="n">
        <f aca="false">E109-F109*0.7</f>
        <v>20466566.0081164</v>
      </c>
      <c r="H109" s="8"/>
      <c r="I109" s="8"/>
      <c r="J109" s="8" t="n">
        <f aca="false">G109*3.8235866717</f>
        <v>78255689.0041022</v>
      </c>
      <c r="K109" s="6"/>
      <c r="L109" s="8"/>
      <c r="M109" s="8" t="n">
        <f aca="false">F109*2.511711692</f>
        <v>374093.456562852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low_SIPA_income!B103</f>
        <v>24001636.782355</v>
      </c>
      <c r="F110" s="157" t="n">
        <f aca="false">low_SIPA_income!I103</f>
        <v>145972.304532815</v>
      </c>
      <c r="G110" s="67" t="n">
        <f aca="false">E110-F110*0.7</f>
        <v>23899456.169182</v>
      </c>
      <c r="H110" s="67"/>
      <c r="I110" s="67"/>
      <c r="J110" s="67" t="n">
        <f aca="false">G110*3.8235866717</f>
        <v>91381642.0693627</v>
      </c>
      <c r="K110" s="9"/>
      <c r="L110" s="67"/>
      <c r="M110" s="67" t="n">
        <f aca="false">F110*2.511711692</f>
        <v>366640.344003255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low_SIPA_income!B104</f>
        <v>20762284.5409658</v>
      </c>
      <c r="F111" s="157" t="n">
        <f aca="false">low_SIPA_income!I104</f>
        <v>145276.771397086</v>
      </c>
      <c r="G111" s="67" t="n">
        <f aca="false">E111-F111*0.7</f>
        <v>20660590.8009878</v>
      </c>
      <c r="H111" s="67"/>
      <c r="I111" s="67"/>
      <c r="J111" s="67" t="n">
        <f aca="false">G111*3.8235866717</f>
        <v>78997559.6161046</v>
      </c>
      <c r="K111" s="9"/>
      <c r="L111" s="67"/>
      <c r="M111" s="67" t="n">
        <f aca="false">F111*2.511711692</f>
        <v>364893.365294071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low_SIPA_income!B105</f>
        <v>24396317.6800618</v>
      </c>
      <c r="F112" s="157" t="n">
        <f aca="false">low_SIPA_income!I105</f>
        <v>144033.044011205</v>
      </c>
      <c r="G112" s="67" t="n">
        <f aca="false">E112-F112*0.7</f>
        <v>24295494.549254</v>
      </c>
      <c r="H112" s="67"/>
      <c r="I112" s="67"/>
      <c r="J112" s="67" t="n">
        <f aca="false">G112*3.8235866717</f>
        <v>92895929.1408876</v>
      </c>
      <c r="K112" s="9"/>
      <c r="L112" s="67"/>
      <c r="M112" s="67" t="n">
        <f aca="false">F112*2.511711692</f>
        <v>361769.480677294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81" colorId="64" zoomScale="65" zoomScaleNormal="65" zoomScalePageLayoutView="100" workbookViewId="0">
      <selection pane="topLeft" activeCell="E9" activeCellId="0" sqref="E9"/>
    </sheetView>
  </sheetViews>
  <sheetFormatPr defaultColWidth="9.1640625" defaultRowHeight="12.8" zeroHeight="false" outlineLevelRow="0" outlineLevelCol="0"/>
  <cols>
    <col collapsed="false" customWidth="true" hidden="false" outlineLevel="0" max="5" min="5" style="109" width="19.62"/>
    <col collapsed="false" customWidth="true" hidden="false" outlineLevel="0" max="6" min="6" style="109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high_SIPA_income!B2</f>
        <v>18004034.2271816</v>
      </c>
      <c r="F9" s="155" t="n">
        <f aca="false">high_SIPA_income!I2</f>
        <v>135449.214417351</v>
      </c>
      <c r="G9" s="8" t="n">
        <f aca="false">E9-F9*0.7</f>
        <v>17909219.7770895</v>
      </c>
      <c r="H9" s="8"/>
      <c r="I9" s="8"/>
      <c r="J9" s="8" t="n">
        <f aca="false">G9*3.8235866717</f>
        <v>68477454.0402253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7" t="n">
        <f aca="false">high_SIPA_income!B3</f>
        <v>22160667.1184206</v>
      </c>
      <c r="F10" s="157" t="n">
        <f aca="false">high_SIPA_income!I3</f>
        <v>151084.142402353</v>
      </c>
      <c r="G10" s="67" t="n">
        <f aca="false">E10-F10*0.7</f>
        <v>22054908.218739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84328853.1107371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7" t="n">
        <f aca="false">high_SIPA_income!B4</f>
        <v>20241475.2040363</v>
      </c>
      <c r="F11" s="157" t="n">
        <f aca="false">high_SIPA_income!I4</f>
        <v>149343.027816335</v>
      </c>
      <c r="G11" s="67" t="n">
        <f aca="false">E11-F11*0.7</f>
        <v>20136935.0845649</v>
      </c>
      <c r="H11" s="67" t="n">
        <v>76520057</v>
      </c>
      <c r="I11" s="67"/>
      <c r="J11" s="67" t="n">
        <f aca="false">G11*3.8235866717</f>
        <v>76995316.5982305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7" t="n">
        <f aca="false">high_SIPA_income!B5</f>
        <v>23722644.8086565</v>
      </c>
      <c r="F12" s="157" t="n">
        <f aca="false">high_SIPA_income!I5</f>
        <v>146563.952510206</v>
      </c>
      <c r="G12" s="67" t="n">
        <f aca="false">E12-F12*0.7</f>
        <v>23620050.0418994</v>
      </c>
      <c r="H12" s="67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high_SIPA_income!B6</f>
        <v>19331318.9269655</v>
      </c>
      <c r="F13" s="155" t="n">
        <f aca="false">high_SIPA_income!I6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high_SIPA_income!B7</f>
        <v>22042352.8766765</v>
      </c>
      <c r="F14" s="157" t="n">
        <f aca="false">high_SIPA_income!I7</f>
        <v>141764.810127232</v>
      </c>
      <c r="G14" s="67" t="n">
        <f aca="false">E14-F14*0.7</f>
        <v>21943117.5095875</v>
      </c>
      <c r="H14" s="67" t="n">
        <v>78650764</v>
      </c>
      <c r="I14" s="67"/>
      <c r="J14" s="67" t="n">
        <f aca="false">G14*3.8235866717</f>
        <v>83901411.6452056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high_SIPA_income!B8</f>
        <v>19232651.4142766</v>
      </c>
      <c r="F15" s="157" t="n">
        <f aca="false">high_SIPA_income!I8</f>
        <v>144189.0349691</v>
      </c>
      <c r="G15" s="67" t="n">
        <f aca="false">E15-F15*0.7</f>
        <v>19131719.0897983</v>
      </c>
      <c r="H15" s="67" t="n">
        <v>72210474</v>
      </c>
      <c r="I15" s="67"/>
      <c r="J15" s="67" t="n">
        <f aca="false">G15*3.8235866717</f>
        <v>73151786.1184611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high_SIPA_income!B9</f>
        <v>22573512.1008919</v>
      </c>
      <c r="F16" s="157" t="n">
        <f aca="false">high_SIPA_income!I9</f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high_SIPA_income!B10</f>
        <v>19517575.3041269</v>
      </c>
      <c r="F17" s="155" t="n">
        <f aca="false">high_SIPA_income!I10</f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high_SIPA_income!B11</f>
        <v>23345722.4547066</v>
      </c>
      <c r="F18" s="157" t="n">
        <f aca="false">high_SIPA_income!I11</f>
        <v>131002.673091904</v>
      </c>
      <c r="G18" s="67" t="n">
        <f aca="false">E18-F18*0.7</f>
        <v>23254020.5835422</v>
      </c>
      <c r="H18" s="67" t="n">
        <v>80479757</v>
      </c>
      <c r="I18" s="67"/>
      <c r="J18" s="67" t="n">
        <f aca="false">G18*3.8235866717</f>
        <v>88913763.1666696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high_SIPA_income!B12</f>
        <v>20685758.7576831</v>
      </c>
      <c r="F19" s="157" t="n">
        <f aca="false">high_SIPA_income!I12</f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78725880.9283224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high_SIPA_income!B13</f>
        <v>24447912.8962081</v>
      </c>
      <c r="F20" s="157" t="n">
        <f aca="false">high_SIPA_income!I13</f>
        <v>143698.094559182</v>
      </c>
      <c r="G20" s="67" t="n">
        <f aca="false">E20-F20*0.7</f>
        <v>24347324.2300166</v>
      </c>
      <c r="H20" s="67" t="n">
        <v>82408987.5633976</v>
      </c>
      <c r="I20" s="67"/>
      <c r="J20" s="67" t="n">
        <f aca="false">G20*3.8235866717</f>
        <v>93094104.4174501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high_SIPA_income!B14</f>
        <v>19429037.4839305</v>
      </c>
      <c r="F21" s="155" t="n">
        <f aca="false">high_SIPA_income!I14</f>
        <v>129450.461885458</v>
      </c>
      <c r="G21" s="8" t="n">
        <f aca="false">E21-F21*0.7</f>
        <v>19338422.1606107</v>
      </c>
      <c r="H21" s="8"/>
      <c r="I21" s="8"/>
      <c r="J21" s="8" t="n">
        <f aca="false">G21*3.8235866717</f>
        <v>73942133.2250191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high_SIPA_income!B15</f>
        <v>22132191.5725256</v>
      </c>
      <c r="F22" s="157" t="n">
        <f aca="false">high_SIPA_income!I15</f>
        <v>124241.716375217</v>
      </c>
      <c r="G22" s="67" t="n">
        <f aca="false">E22-F22*0.7</f>
        <v>22045222.3710629</v>
      </c>
      <c r="H22" s="67"/>
      <c r="I22" s="67"/>
      <c r="J22" s="67" t="n">
        <f aca="false">G22*3.8235866717</f>
        <v>84291818.432659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high_SIPA_income!B16</f>
        <v>18151237.9898472</v>
      </c>
      <c r="F23" s="157" t="n">
        <f aca="false">high_SIPA_income!I16</f>
        <v>112437.805475858</v>
      </c>
      <c r="G23" s="67" t="n">
        <f aca="false">E23-F23*0.7</f>
        <v>18072531.5260141</v>
      </c>
      <c r="H23" s="67"/>
      <c r="I23" s="67"/>
      <c r="J23" s="67" t="n">
        <f aca="false">G23*3.8235866717</f>
        <v>69101890.6667456</v>
      </c>
      <c r="K23" s="9"/>
      <c r="L23" s="67"/>
      <c r="M23" s="67" t="n">
        <f aca="false">F23*2.511711692</f>
        <v>282411.350636535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high_SIPA_income!B17</f>
        <v>19874004.807508</v>
      </c>
      <c r="F24" s="157" t="n">
        <f aca="false">high_SIPA_income!I17</f>
        <v>111506.752176317</v>
      </c>
      <c r="G24" s="67" t="n">
        <f aca="false">E24-F24*0.7</f>
        <v>19795950.0809845</v>
      </c>
      <c r="H24" s="67"/>
      <c r="I24" s="67"/>
      <c r="J24" s="67" t="n">
        <f aca="false">G24*3.8235866717</f>
        <v>75691530.883291</v>
      </c>
      <c r="K24" s="9"/>
      <c r="L24" s="67"/>
      <c r="M24" s="67" t="n">
        <f aca="false">F24*2.511711692</f>
        <v>280072.813178201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high_SIPA_income!B18</f>
        <v>15851828.6690586</v>
      </c>
      <c r="F25" s="155" t="n">
        <f aca="false">high_SIPA_income!I18</f>
        <v>110880.502040839</v>
      </c>
      <c r="G25" s="8" t="n">
        <f aca="false">E25-F25*0.7</f>
        <v>15774212.31763</v>
      </c>
      <c r="H25" s="8"/>
      <c r="I25" s="8"/>
      <c r="J25" s="8" t="n">
        <f aca="false">G25*3.8235866717</f>
        <v>60314067.9742559</v>
      </c>
      <c r="K25" s="6"/>
      <c r="L25" s="8"/>
      <c r="M25" s="8" t="n">
        <f aca="false">F25*2.511711692</f>
        <v>278499.853390805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high_SIPA_income!B19</f>
        <v>18791871.0500234</v>
      </c>
      <c r="F26" s="157" t="n">
        <f aca="false">high_SIPA_income!I19</f>
        <v>107138.286006879</v>
      </c>
      <c r="G26" s="67" t="n">
        <f aca="false">E26-F26*0.7</f>
        <v>18716874.2498186</v>
      </c>
      <c r="H26" s="67" t="n">
        <v>1000</v>
      </c>
      <c r="I26" s="67"/>
      <c r="J26" s="67" t="n">
        <f aca="false">G26*3.8235866717</f>
        <v>71565590.9174913</v>
      </c>
      <c r="K26" s="9"/>
      <c r="L26" s="67"/>
      <c r="M26" s="67" t="n">
        <f aca="false">F26*2.511711692</f>
        <v>269100.485624318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high_SIPA_income!B20</f>
        <v>15872782.2042066</v>
      </c>
      <c r="F27" s="157" t="n">
        <f aca="false">high_SIPA_income!I20</f>
        <v>108417.698425432</v>
      </c>
      <c r="G27" s="67" t="n">
        <f aca="false">E27-F27*0.7</f>
        <v>15796889.8153088</v>
      </c>
      <c r="H27" s="67"/>
      <c r="I27" s="67"/>
      <c r="J27" s="67" t="n">
        <f aca="false">G27*3.8235866717</f>
        <v>60400777.3521281</v>
      </c>
      <c r="K27" s="9"/>
      <c r="L27" s="67"/>
      <c r="M27" s="67" t="n">
        <f aca="false">F27*2.511711692</f>
        <v>272314.000754889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high_SIPA_income!B21</f>
        <v>17890601.132799</v>
      </c>
      <c r="F28" s="157" t="n">
        <f aca="false">high_SIPA_income!I21</f>
        <v>110746.114118815</v>
      </c>
      <c r="G28" s="67" t="n">
        <f aca="false">E28-F28*0.7</f>
        <v>17813078.8529159</v>
      </c>
      <c r="H28" s="67"/>
      <c r="I28" s="67"/>
      <c r="J28" s="67" t="n">
        <f aca="false">G28*3.8235866717</f>
        <v>68109850.8839502</v>
      </c>
      <c r="K28" s="9"/>
      <c r="L28" s="67"/>
      <c r="M28" s="67" t="n">
        <f aca="false">F28*2.511711692</f>
        <v>278162.309675793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high_SIPA_income!B22</f>
        <v>14971598.0039489</v>
      </c>
      <c r="F29" s="155" t="n">
        <f aca="false">high_SIPA_income!I22</f>
        <v>115740.880698923</v>
      </c>
      <c r="G29" s="8" t="n">
        <f aca="false">E29-F29*0.7</f>
        <v>14890579.3874597</v>
      </c>
      <c r="H29" s="8"/>
      <c r="I29" s="8"/>
      <c r="J29" s="8" t="n">
        <f aca="false">G29*3.8235866717</f>
        <v>56935420.8797815</v>
      </c>
      <c r="K29" s="6"/>
      <c r="L29" s="8"/>
      <c r="M29" s="8" t="n">
        <f aca="false">F29*2.511711692</f>
        <v>290707.723293863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high_SIPA_income!B23</f>
        <v>17174239.2094774</v>
      </c>
      <c r="F30" s="157" t="n">
        <f aca="false">high_SIPA_income!I23</f>
        <v>91603.4623363684</v>
      </c>
      <c r="G30" s="67" t="n">
        <f aca="false">E30-F30*0.7</f>
        <v>17110116.785842</v>
      </c>
      <c r="H30" s="67"/>
      <c r="I30" s="67"/>
      <c r="J30" s="67" t="n">
        <f aca="false">G30*3.8235866717</f>
        <v>65422014.4935757</v>
      </c>
      <c r="K30" s="9"/>
      <c r="L30" s="67"/>
      <c r="M30" s="67" t="n">
        <f aca="false">F30*2.511711692</f>
        <v>230081.487377938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high_SIPA_income!B24</f>
        <v>14265949.3711793</v>
      </c>
      <c r="F31" s="157" t="n">
        <f aca="false">high_SIPA_income!I24</f>
        <v>86870.654939651</v>
      </c>
      <c r="G31" s="67" t="n">
        <f aca="false">E31-F31*0.7</f>
        <v>14205139.9127216</v>
      </c>
      <c r="H31" s="67"/>
      <c r="I31" s="67"/>
      <c r="J31" s="67" t="n">
        <f aca="false">G31*3.8235866717</f>
        <v>54314583.6399158</v>
      </c>
      <c r="K31" s="9"/>
      <c r="L31" s="67"/>
      <c r="M31" s="67" t="n">
        <f aca="false">F31*2.511711692</f>
        <v>218194.039703619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high_SIPA_income!B25</f>
        <v>16984651.7392844</v>
      </c>
      <c r="F32" s="157" t="n">
        <f aca="false">high_SIPA_income!I25</f>
        <v>92930.0807766064</v>
      </c>
      <c r="G32" s="67" t="n">
        <f aca="false">E32-F32*0.7</f>
        <v>16919600.6827408</v>
      </c>
      <c r="H32" s="67"/>
      <c r="I32" s="67"/>
      <c r="J32" s="67" t="n">
        <f aca="false">G32*3.8235866717</f>
        <v>64693559.6610138</v>
      </c>
      <c r="K32" s="9"/>
      <c r="L32" s="67"/>
      <c r="M32" s="67" t="n">
        <f aca="false">F32*2.511711692</f>
        <v>233413.570425107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high_SIPA_income!B26</f>
        <v>14127844.213428</v>
      </c>
      <c r="F33" s="155" t="n">
        <f aca="false">high_SIPA_income!I26</f>
        <v>98217.759525117</v>
      </c>
      <c r="G33" s="8" t="n">
        <f aca="false">E33-F33*0.7</f>
        <v>14059091.7817604</v>
      </c>
      <c r="H33" s="8"/>
      <c r="I33" s="8"/>
      <c r="J33" s="8" t="n">
        <f aca="false">G33*3.8235866717</f>
        <v>53756155.952946</v>
      </c>
      <c r="K33" s="6"/>
      <c r="L33" s="8"/>
      <c r="M33" s="8" t="n">
        <f aca="false">F33*2.511711692</f>
        <v>246694.694961281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high_SIPA_income!B27</f>
        <v>17570543.6139203</v>
      </c>
      <c r="F34" s="157" t="n">
        <f aca="false">high_SIPA_income!I27</f>
        <v>101608.031389556</v>
      </c>
      <c r="G34" s="67" t="n">
        <f aca="false">E34-F34*0.7</f>
        <v>17499417.9919476</v>
      </c>
      <c r="H34" s="67"/>
      <c r="I34" s="67"/>
      <c r="J34" s="67" t="n">
        <f aca="false">G34*3.8235866717</f>
        <v>66910541.396518</v>
      </c>
      <c r="K34" s="9"/>
      <c r="L34" s="67"/>
      <c r="M34" s="67" t="n">
        <f aca="false">F34*2.511711692</f>
        <v>255210.080442251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high_SIPA_income!B28</f>
        <v>15680649.6617813</v>
      </c>
      <c r="F35" s="157" t="n">
        <f aca="false">high_SIPA_income!I28</f>
        <v>110984.644041226</v>
      </c>
      <c r="G35" s="67" t="n">
        <f aca="false">E35-F35*0.7</f>
        <v>15602960.4109525</v>
      </c>
      <c r="H35" s="67"/>
      <c r="I35" s="67"/>
      <c r="J35" s="67" t="n">
        <f aca="false">G35*3.8235866717</f>
        <v>59659271.4663806</v>
      </c>
      <c r="K35" s="9"/>
      <c r="L35" s="67"/>
      <c r="M35" s="67" t="n">
        <f aca="false">F35*2.511711692</f>
        <v>278761.428070805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high_SIPA_income!B29</f>
        <v>19504942.8984036</v>
      </c>
      <c r="F36" s="157" t="n">
        <f aca="false">high_SIPA_income!I29</f>
        <v>117330.50975687</v>
      </c>
      <c r="G36" s="67" t="n">
        <f aca="false">E36-F36*0.7</f>
        <v>19422811.5415738</v>
      </c>
      <c r="H36" s="67"/>
      <c r="I36" s="67"/>
      <c r="J36" s="67" t="n">
        <f aca="false">G36*3.8235866717</f>
        <v>74264803.3373026</v>
      </c>
      <c r="K36" s="9"/>
      <c r="L36" s="67"/>
      <c r="M36" s="67" t="n">
        <f aca="false">F36*2.511711692</f>
        <v>294700.413184651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high_SIPA_income!B30</f>
        <v>15883365.304087</v>
      </c>
      <c r="F37" s="155" t="n">
        <f aca="false">high_SIPA_income!I30</f>
        <v>119272.96999957</v>
      </c>
      <c r="G37" s="8" t="n">
        <f aca="false">E37-F37*0.7</f>
        <v>15799874.2250873</v>
      </c>
      <c r="H37" s="8"/>
      <c r="I37" s="8"/>
      <c r="J37" s="8" t="n">
        <f aca="false">G37*3.8235866717</f>
        <v>60412188.5015801</v>
      </c>
      <c r="K37" s="6"/>
      <c r="L37" s="8"/>
      <c r="M37" s="8" t="n">
        <f aca="false">F37*2.511711692</f>
        <v>299579.313287485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high_SIPA_income!B31</f>
        <v>19235663.2513939</v>
      </c>
      <c r="F38" s="157" t="n">
        <f aca="false">high_SIPA_income!I31</f>
        <v>120280.602277902</v>
      </c>
      <c r="G38" s="67" t="n">
        <f aca="false">E38-F38*0.7</f>
        <v>19151466.8297994</v>
      </c>
      <c r="H38" s="67"/>
      <c r="I38" s="67"/>
      <c r="J38" s="67" t="n">
        <f aca="false">G38*3.8235866717</f>
        <v>73227293.3139255</v>
      </c>
      <c r="K38" s="9"/>
      <c r="L38" s="67"/>
      <c r="M38" s="67" t="n">
        <f aca="false">F38*2.511711692</f>
        <v>302110.195062207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high_SIPA_income!B32</f>
        <v>17025966.4992678</v>
      </c>
      <c r="F39" s="157" t="n">
        <f aca="false">high_SIPA_income!I32</f>
        <v>118265.707465167</v>
      </c>
      <c r="G39" s="67" t="n">
        <f aca="false">E39-F39*0.7</f>
        <v>16943180.5040422</v>
      </c>
      <c r="H39" s="67"/>
      <c r="I39" s="67"/>
      <c r="J39" s="67" t="n">
        <f aca="false">G39*3.8235866717</f>
        <v>64783719.151463</v>
      </c>
      <c r="K39" s="9"/>
      <c r="L39" s="67"/>
      <c r="M39" s="67" t="n">
        <f aca="false">F39*2.511711692</f>
        <v>297049.360202911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high_SIPA_income!B33</f>
        <v>20322118.1740254</v>
      </c>
      <c r="F40" s="157" t="n">
        <f aca="false">high_SIPA_income!I33</f>
        <v>125141.152421504</v>
      </c>
      <c r="G40" s="67" t="n">
        <f aca="false">E40-F40*0.7</f>
        <v>20234519.3673303</v>
      </c>
      <c r="H40" s="67"/>
      <c r="I40" s="67"/>
      <c r="J40" s="67" t="n">
        <f aca="false">G40*3.8235866717</f>
        <v>77368438.5611799</v>
      </c>
      <c r="K40" s="9"/>
      <c r="L40" s="67"/>
      <c r="M40" s="67" t="n">
        <f aca="false">F40*2.511711692</f>
        <v>314318.495687446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high_SIPA_income!B34</f>
        <v>17153049.7310683</v>
      </c>
      <c r="F41" s="155" t="n">
        <f aca="false">high_SIPA_income!I34</f>
        <v>127121.2041505</v>
      </c>
      <c r="G41" s="8" t="n">
        <f aca="false">E41-F41*0.7</f>
        <v>17064064.888163</v>
      </c>
      <c r="H41" s="8"/>
      <c r="I41" s="8"/>
      <c r="J41" s="8" t="n">
        <f aca="false">G41*3.8235866717</f>
        <v>65245931.0714039</v>
      </c>
      <c r="K41" s="6"/>
      <c r="L41" s="8"/>
      <c r="M41" s="8" t="n">
        <f aca="false">F41*2.511711692</f>
        <v>319291.81476593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high_SIPA_income!B35</f>
        <v>20611242.8595569</v>
      </c>
      <c r="F42" s="157" t="n">
        <f aca="false">high_SIPA_income!I35</f>
        <v>127114.74626057</v>
      </c>
      <c r="G42" s="67" t="n">
        <f aca="false">E42-F42*0.7</f>
        <v>20522262.5371745</v>
      </c>
      <c r="H42" s="67"/>
      <c r="I42" s="67"/>
      <c r="J42" s="67" t="n">
        <f aca="false">G42*3.8235866717</f>
        <v>78468649.5102685</v>
      </c>
      <c r="K42" s="9"/>
      <c r="L42" s="67"/>
      <c r="M42" s="67" t="n">
        <f aca="false">F42*2.511711692</f>
        <v>319275.594408287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high_SIPA_income!B36</f>
        <v>17898634.833565</v>
      </c>
      <c r="F43" s="157" t="n">
        <f aca="false">high_SIPA_income!I36</f>
        <v>129035.437506908</v>
      </c>
      <c r="G43" s="67" t="n">
        <f aca="false">E43-F43*0.7</f>
        <v>17808310.0273102</v>
      </c>
      <c r="H43" s="67"/>
      <c r="I43" s="67"/>
      <c r="J43" s="67" t="n">
        <f aca="false">G43*3.8235866717</f>
        <v>68091616.8659246</v>
      </c>
      <c r="K43" s="9"/>
      <c r="L43" s="67"/>
      <c r="M43" s="67" t="n">
        <f aca="false">F43*2.511711692</f>
        <v>324099.817068436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high_SIPA_income!B37</f>
        <v>21568016.5568545</v>
      </c>
      <c r="F44" s="157" t="n">
        <f aca="false">high_SIPA_income!I37</f>
        <v>124172.254779835</v>
      </c>
      <c r="G44" s="67" t="n">
        <f aca="false">E44-F44*0.7</f>
        <v>21481095.9785086</v>
      </c>
      <c r="H44" s="67"/>
      <c r="I44" s="67"/>
      <c r="J44" s="67" t="n">
        <f aca="false">G44*3.8235866717</f>
        <v>82134832.2769341</v>
      </c>
      <c r="K44" s="9"/>
      <c r="L44" s="67"/>
      <c r="M44" s="67" t="n">
        <f aca="false">F44*2.511711692</f>
        <v>311884.904152515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high_SIPA_income!B38</f>
        <v>18225338.0980427</v>
      </c>
      <c r="F45" s="155" t="n">
        <f aca="false">high_SIPA_income!I38</f>
        <v>124362.448119836</v>
      </c>
      <c r="G45" s="8" t="n">
        <f aca="false">E45-F45*0.7</f>
        <v>18138284.3843588</v>
      </c>
      <c r="H45" s="8"/>
      <c r="I45" s="8"/>
      <c r="J45" s="8" t="n">
        <f aca="false">G45*3.8235866717</f>
        <v>69353302.4195384</v>
      </c>
      <c r="K45" s="6"/>
      <c r="L45" s="8"/>
      <c r="M45" s="8" t="n">
        <f aca="false">F45*2.511711692</f>
        <v>312362.614988336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high_SIPA_income!B39</f>
        <v>21867812.0777357</v>
      </c>
      <c r="F46" s="157" t="n">
        <f aca="false">high_SIPA_income!I39</f>
        <v>120579.069501554</v>
      </c>
      <c r="G46" s="67" t="n">
        <f aca="false">E46-F46*0.7</f>
        <v>21783406.7290846</v>
      </c>
      <c r="H46" s="67"/>
      <c r="I46" s="67"/>
      <c r="J46" s="67" t="n">
        <f aca="false">G46*3.8235866717</f>
        <v>83290743.6335479</v>
      </c>
      <c r="K46" s="9"/>
      <c r="L46" s="67"/>
      <c r="M46" s="67" t="n">
        <f aca="false">F46*2.511711692</f>
        <v>302859.858677534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high_SIPA_income!B40</f>
        <v>18923652.6628809</v>
      </c>
      <c r="F47" s="157" t="n">
        <f aca="false">high_SIPA_income!I40</f>
        <v>121827.234397624</v>
      </c>
      <c r="G47" s="67" t="n">
        <f aca="false">E47-F47*0.7</f>
        <v>18838373.5988026</v>
      </c>
      <c r="H47" s="67"/>
      <c r="I47" s="67"/>
      <c r="J47" s="67" t="n">
        <f aca="false">G47*3.8235866717</f>
        <v>72030154.2088867</v>
      </c>
      <c r="K47" s="9"/>
      <c r="L47" s="67"/>
      <c r="M47" s="67" t="n">
        <f aca="false">F47*2.511711692</f>
        <v>305994.889040537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high_SIPA_income!B41</f>
        <v>22480448.4426293</v>
      </c>
      <c r="F48" s="157" t="n">
        <f aca="false">high_SIPA_income!I41</f>
        <v>127443.861828813</v>
      </c>
      <c r="G48" s="67" t="n">
        <f aca="false">E48-F48*0.7</f>
        <v>22391237.7393491</v>
      </c>
      <c r="H48" s="67"/>
      <c r="I48" s="67"/>
      <c r="J48" s="67" t="n">
        <f aca="false">G48*3.8235866717</f>
        <v>85614838.1830412</v>
      </c>
      <c r="K48" s="9"/>
      <c r="L48" s="67"/>
      <c r="M48" s="67" t="n">
        <f aca="false">F48*2.511711692</f>
        <v>320102.237829062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high_SIPA_income!B42</f>
        <v>18939889.0285743</v>
      </c>
      <c r="F49" s="155" t="n">
        <f aca="false">high_SIPA_income!I42</f>
        <v>124165.366115654</v>
      </c>
      <c r="G49" s="8" t="n">
        <f aca="false">E49-F49*0.7</f>
        <v>18852973.2722934</v>
      </c>
      <c r="H49" s="8"/>
      <c r="I49" s="8"/>
      <c r="J49" s="8" t="n">
        <f aca="false">G49*3.8235866717</f>
        <v>72085977.3258573</v>
      </c>
      <c r="K49" s="6"/>
      <c r="L49" s="8"/>
      <c r="M49" s="8" t="n">
        <f aca="false">F49*2.511711692</f>
        <v>311867.601814149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high_SIPA_income!B43</f>
        <v>22560003.0203002</v>
      </c>
      <c r="F50" s="157" t="n">
        <f aca="false">high_SIPA_income!I43</f>
        <v>128757.59103939</v>
      </c>
      <c r="G50" s="67" t="n">
        <f aca="false">E50-F50*0.7</f>
        <v>22469872.7065726</v>
      </c>
      <c r="H50" s="67"/>
      <c r="I50" s="67"/>
      <c r="J50" s="67" t="n">
        <f aca="false">G50*3.8235866717</f>
        <v>85915505.7956468</v>
      </c>
      <c r="K50" s="9"/>
      <c r="L50" s="67"/>
      <c r="M50" s="67" t="n">
        <f aca="false">F50*2.511711692</f>
        <v>323401.946847391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high_SIPA_income!B44</f>
        <v>19518275.3113049</v>
      </c>
      <c r="F51" s="157" t="n">
        <f aca="false">high_SIPA_income!I44</f>
        <v>123685.651402622</v>
      </c>
      <c r="G51" s="67" t="n">
        <f aca="false">E51-F51*0.7</f>
        <v>19431695.355323</v>
      </c>
      <c r="H51" s="67"/>
      <c r="I51" s="67"/>
      <c r="J51" s="67" t="n">
        <f aca="false">G51*3.8235866717</f>
        <v>74298771.369148</v>
      </c>
      <c r="K51" s="9"/>
      <c r="L51" s="67"/>
      <c r="M51" s="67" t="n">
        <f aca="false">F51*2.511711692</f>
        <v>310662.696760602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high_SIPA_income!B45</f>
        <v>23360582.1792102</v>
      </c>
      <c r="F52" s="157" t="n">
        <f aca="false">high_SIPA_income!I45</f>
        <v>125290.836186676</v>
      </c>
      <c r="G52" s="67" t="n">
        <f aca="false">E52-F52*0.7</f>
        <v>23272878.5938796</v>
      </c>
      <c r="H52" s="67"/>
      <c r="I52" s="67"/>
      <c r="J52" s="67" t="n">
        <f aca="false">G52*3.8235866717</f>
        <v>88985868.4036502</v>
      </c>
      <c r="K52" s="9"/>
      <c r="L52" s="67"/>
      <c r="M52" s="67" t="n">
        <f aca="false">F52*2.511711692</f>
        <v>314694.458150531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high_SIPA_income!B46</f>
        <v>19834026.5993005</v>
      </c>
      <c r="F53" s="155" t="n">
        <f aca="false">high_SIPA_income!I46</f>
        <v>127479.622220574</v>
      </c>
      <c r="G53" s="8" t="n">
        <f aca="false">E53-F53*0.7</f>
        <v>19744790.8637461</v>
      </c>
      <c r="H53" s="8"/>
      <c r="I53" s="8"/>
      <c r="J53" s="8" t="n">
        <f aca="false">G53*3.8235866717</f>
        <v>75495919.1821236</v>
      </c>
      <c r="K53" s="6"/>
      <c r="L53" s="8"/>
      <c r="M53" s="8" t="n">
        <f aca="false">F53*2.511711692</f>
        <v>320192.057623158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high_SIPA_income!B47</f>
        <v>23603117.8193349</v>
      </c>
      <c r="F54" s="157" t="n">
        <f aca="false">high_SIPA_income!I47</f>
        <v>126843.516567014</v>
      </c>
      <c r="G54" s="67" t="n">
        <f aca="false">E54-F54*0.7</f>
        <v>23514327.357738</v>
      </c>
      <c r="H54" s="67"/>
      <c r="I54" s="67"/>
      <c r="J54" s="67" t="n">
        <f aca="false">G54*3.8235866717</f>
        <v>89909068.6790378</v>
      </c>
      <c r="K54" s="9"/>
      <c r="L54" s="67"/>
      <c r="M54" s="67" t="n">
        <f aca="false">F54*2.511711692</f>
        <v>318594.343615765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high_SIPA_income!B48</f>
        <v>20520284.5887811</v>
      </c>
      <c r="F55" s="157" t="n">
        <f aca="false">high_SIPA_income!I48</f>
        <v>124524.013022566</v>
      </c>
      <c r="G55" s="67" t="n">
        <f aca="false">E55-F55*0.7</f>
        <v>20433117.7796653</v>
      </c>
      <c r="H55" s="67"/>
      <c r="I55" s="67"/>
      <c r="J55" s="67" t="n">
        <f aca="false">G55*3.8235866717</f>
        <v>78127796.8036044</v>
      </c>
      <c r="K55" s="9"/>
      <c r="L55" s="67"/>
      <c r="M55" s="67" t="n">
        <f aca="false">F55*2.511711692</f>
        <v>312768.419443538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high_SIPA_income!B49</f>
        <v>24492903.8281404</v>
      </c>
      <c r="F56" s="157" t="n">
        <f aca="false">high_SIPA_income!I49</f>
        <v>121763.039306498</v>
      </c>
      <c r="G56" s="67" t="n">
        <f aca="false">E56-F56*0.7</f>
        <v>24407669.7006259</v>
      </c>
      <c r="H56" s="67"/>
      <c r="I56" s="67"/>
      <c r="J56" s="67" t="n">
        <f aca="false">G56*3.8235866717</f>
        <v>93324840.554569</v>
      </c>
      <c r="K56" s="9"/>
      <c r="L56" s="67"/>
      <c r="M56" s="67" t="n">
        <f aca="false">F56*2.511711692</f>
        <v>305833.649479587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high_SIPA_income!B50</f>
        <v>20974121.8995982</v>
      </c>
      <c r="F57" s="155" t="n">
        <f aca="false">high_SIPA_income!I50</f>
        <v>121584.167871802</v>
      </c>
      <c r="G57" s="8" t="n">
        <f aca="false">E57-F57*0.7</f>
        <v>20889012.982088</v>
      </c>
      <c r="H57" s="8"/>
      <c r="I57" s="8"/>
      <c r="J57" s="8" t="n">
        <f aca="false">G57*3.8235866717</f>
        <v>79870951.6232798</v>
      </c>
      <c r="K57" s="6"/>
      <c r="L57" s="8"/>
      <c r="M57" s="8" t="n">
        <f aca="false">F57*2.511711692</f>
        <v>305384.376005696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high_SIPA_income!B51</f>
        <v>24812568.9422559</v>
      </c>
      <c r="F58" s="157" t="n">
        <f aca="false">high_SIPA_income!I51</f>
        <v>130477.533642075</v>
      </c>
      <c r="G58" s="67" t="n">
        <f aca="false">E58-F58*0.7</f>
        <v>24721234.6687065</v>
      </c>
      <c r="H58" s="67"/>
      <c r="I58" s="67"/>
      <c r="J58" s="67" t="n">
        <f aca="false">G58*3.8235866717</f>
        <v>94523783.3872341</v>
      </c>
      <c r="K58" s="9"/>
      <c r="L58" s="67"/>
      <c r="M58" s="67" t="n">
        <f aca="false">F58*2.511711692</f>
        <v>327721.946792124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high_SIPA_income!B52</f>
        <v>21332399.4441527</v>
      </c>
      <c r="F59" s="157" t="n">
        <f aca="false">high_SIPA_income!I52</f>
        <v>133626.42634954</v>
      </c>
      <c r="G59" s="67" t="n">
        <f aca="false">E59-F59*0.7</f>
        <v>21238860.945708</v>
      </c>
      <c r="H59" s="67"/>
      <c r="I59" s="67"/>
      <c r="J59" s="67" t="n">
        <f aca="false">G59*3.8235866717</f>
        <v>81208625.6340987</v>
      </c>
      <c r="K59" s="9"/>
      <c r="L59" s="67"/>
      <c r="M59" s="67" t="n">
        <f aca="false">F59*2.511711692</f>
        <v>335631.057422316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high_SIPA_income!B53</f>
        <v>25437503.7772884</v>
      </c>
      <c r="F60" s="157" t="n">
        <f aca="false">high_SIPA_income!I53</f>
        <v>133659.478623896</v>
      </c>
      <c r="G60" s="67" t="n">
        <f aca="false">E60-F60*0.7</f>
        <v>25343942.1422517</v>
      </c>
      <c r="H60" s="67"/>
      <c r="I60" s="67"/>
      <c r="J60" s="67" t="n">
        <f aca="false">G60*3.8235866717</f>
        <v>96904759.3834494</v>
      </c>
      <c r="K60" s="9"/>
      <c r="L60" s="67"/>
      <c r="M60" s="67" t="n">
        <f aca="false">F60*2.511711692</f>
        <v>335714.075206263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high_SIPA_income!B54</f>
        <v>21969586.8421965</v>
      </c>
      <c r="F61" s="155" t="n">
        <f aca="false">high_SIPA_income!I54</f>
        <v>127540.161486773</v>
      </c>
      <c r="G61" s="8" t="n">
        <f aca="false">E61-F61*0.7</f>
        <v>21880308.7291558</v>
      </c>
      <c r="H61" s="8"/>
      <c r="I61" s="8"/>
      <c r="J61" s="8" t="n">
        <f aca="false">G61*3.8235866717</f>
        <v>83661256.8294812</v>
      </c>
      <c r="K61" s="6"/>
      <c r="L61" s="8"/>
      <c r="M61" s="8" t="n">
        <f aca="false">F61*2.511711692</f>
        <v>320344.114805895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high_SIPA_income!B55</f>
        <v>26072531.8636486</v>
      </c>
      <c r="F62" s="157" t="n">
        <f aca="false">high_SIPA_income!I55</f>
        <v>132617.411923257</v>
      </c>
      <c r="G62" s="67" t="n">
        <f aca="false">E62-F62*0.7</f>
        <v>25979699.6753023</v>
      </c>
      <c r="H62" s="67"/>
      <c r="I62" s="67"/>
      <c r="J62" s="67" t="n">
        <f aca="false">G62*3.8235866717</f>
        <v>99335633.4132547</v>
      </c>
      <c r="K62" s="9"/>
      <c r="L62" s="67"/>
      <c r="M62" s="67" t="n">
        <f aca="false">F62*2.511711692</f>
        <v>333096.704090425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high_SIPA_income!B56</f>
        <v>22522137.4979027</v>
      </c>
      <c r="F63" s="157" t="n">
        <f aca="false">high_SIPA_income!I56</f>
        <v>129222.79162989</v>
      </c>
      <c r="G63" s="67" t="n">
        <f aca="false">E63-F63*0.7</f>
        <v>22431681.5437618</v>
      </c>
      <c r="H63" s="67"/>
      <c r="I63" s="67"/>
      <c r="J63" s="67" t="n">
        <f aca="false">G63*3.8235866717</f>
        <v>85769478.5745466</v>
      </c>
      <c r="K63" s="9"/>
      <c r="L63" s="67"/>
      <c r="M63" s="67" t="n">
        <f aca="false">F63*2.511711692</f>
        <v>324570.396609674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high_SIPA_income!B57</f>
        <v>26872710.028812</v>
      </c>
      <c r="F64" s="157" t="n">
        <f aca="false">high_SIPA_income!I57</f>
        <v>130882.738051797</v>
      </c>
      <c r="G64" s="67" t="n">
        <f aca="false">E64-F64*0.7</f>
        <v>26781092.1121757</v>
      </c>
      <c r="H64" s="67"/>
      <c r="I64" s="67"/>
      <c r="J64" s="67" t="n">
        <f aca="false">G64*3.8235866717</f>
        <v>102399826.853685</v>
      </c>
      <c r="K64" s="9"/>
      <c r="L64" s="67"/>
      <c r="M64" s="67" t="n">
        <f aca="false">F64*2.511711692</f>
        <v>328739.703445671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high_SIPA_income!B58</f>
        <v>23024011.9493584</v>
      </c>
      <c r="F65" s="155" t="n">
        <f aca="false">high_SIPA_income!I58</f>
        <v>132833.014258512</v>
      </c>
      <c r="G65" s="8" t="n">
        <f aca="false">E65-F65*0.7</f>
        <v>22931028.8393775</v>
      </c>
      <c r="H65" s="8"/>
      <c r="I65" s="8"/>
      <c r="J65" s="8" t="n">
        <f aca="false">G65*3.8235866717</f>
        <v>87678776.238612</v>
      </c>
      <c r="K65" s="6"/>
      <c r="L65" s="8"/>
      <c r="M65" s="8" t="n">
        <f aca="false">F65*2.511711692</f>
        <v>333638.234996707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high_SIPA_income!B59</f>
        <v>27254411.5101412</v>
      </c>
      <c r="F66" s="157" t="n">
        <f aca="false">high_SIPA_income!I59</f>
        <v>138995.291173011</v>
      </c>
      <c r="G66" s="67" t="n">
        <f aca="false">E66-F66*0.7</f>
        <v>27157114.8063201</v>
      </c>
      <c r="H66" s="67"/>
      <c r="I66" s="67"/>
      <c r="J66" s="67" t="n">
        <f aca="false">G66*3.8235866717</f>
        <v>103837582.215272</v>
      </c>
      <c r="K66" s="9"/>
      <c r="L66" s="67"/>
      <c r="M66" s="67" t="n">
        <f aca="false">F66*2.511711692</f>
        <v>349116.097972195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high_SIPA_income!B60</f>
        <v>23445711.0650879</v>
      </c>
      <c r="F67" s="157" t="n">
        <f aca="false">high_SIPA_income!I60</f>
        <v>135409.710224241</v>
      </c>
      <c r="G67" s="67" t="n">
        <f aca="false">E67-F67*0.7</f>
        <v>23350924.267931</v>
      </c>
      <c r="H67" s="67"/>
      <c r="I67" s="67"/>
      <c r="J67" s="67" t="n">
        <f aca="false">G67*3.8235866717</f>
        <v>89284282.8027369</v>
      </c>
      <c r="K67" s="9"/>
      <c r="L67" s="67"/>
      <c r="M67" s="67" t="n">
        <f aca="false">F67*2.511711692</f>
        <v>340110.152380558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high_SIPA_income!B61</f>
        <v>27914547.9043333</v>
      </c>
      <c r="F68" s="157" t="n">
        <f aca="false">high_SIPA_income!I61</f>
        <v>135049.208705026</v>
      </c>
      <c r="G68" s="67" t="n">
        <f aca="false">E68-F68*0.7</f>
        <v>27820013.4582398</v>
      </c>
      <c r="H68" s="67"/>
      <c r="I68" s="67"/>
      <c r="J68" s="67" t="n">
        <f aca="false">G68*3.8235866717</f>
        <v>106372232.66544</v>
      </c>
      <c r="K68" s="9"/>
      <c r="L68" s="67"/>
      <c r="M68" s="67" t="n">
        <f aca="false">F68*2.511711692</f>
        <v>339204.676499762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high_SIPA_income!B62</f>
        <v>23844108.8659942</v>
      </c>
      <c r="F69" s="155" t="n">
        <f aca="false">high_SIPA_income!I62</f>
        <v>137920.647237118</v>
      </c>
      <c r="G69" s="8" t="n">
        <f aca="false">E69-F69*0.7</f>
        <v>23747564.4129282</v>
      </c>
      <c r="H69" s="8"/>
      <c r="I69" s="8"/>
      <c r="J69" s="8" t="n">
        <f aca="false">G69*3.8235866717</f>
        <v>90800870.7746095</v>
      </c>
      <c r="K69" s="6"/>
      <c r="L69" s="8"/>
      <c r="M69" s="8" t="n">
        <f aca="false">F69*2.511711692</f>
        <v>346416.902233675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high_SIPA_income!B63</f>
        <v>28381931.2430324</v>
      </c>
      <c r="F70" s="157" t="n">
        <f aca="false">high_SIPA_income!I63</f>
        <v>136287.950601466</v>
      </c>
      <c r="G70" s="67" t="n">
        <f aca="false">E70-F70*0.7</f>
        <v>28286529.6776114</v>
      </c>
      <c r="H70" s="67"/>
      <c r="I70" s="67"/>
      <c r="J70" s="67" t="n">
        <f aca="false">G70*3.8235866717</f>
        <v>108155997.863961</v>
      </c>
      <c r="K70" s="9"/>
      <c r="L70" s="67"/>
      <c r="M70" s="67" t="n">
        <f aca="false">F70*2.511711692</f>
        <v>342316.039004421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high_SIPA_income!B64</f>
        <v>24530751.0508571</v>
      </c>
      <c r="F71" s="157" t="n">
        <f aca="false">high_SIPA_income!I64</f>
        <v>136990.68692997</v>
      </c>
      <c r="G71" s="67" t="n">
        <f aca="false">E71-F71*0.7</f>
        <v>24434857.5700061</v>
      </c>
      <c r="H71" s="67"/>
      <c r="I71" s="67"/>
      <c r="J71" s="67" t="n">
        <f aca="false">G71*3.8235866717</f>
        <v>93428795.7295631</v>
      </c>
      <c r="K71" s="9"/>
      <c r="L71" s="67"/>
      <c r="M71" s="67" t="n">
        <f aca="false">F71*2.511711692</f>
        <v>344081.110057118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high_SIPA_income!B65</f>
        <v>29208209.8259803</v>
      </c>
      <c r="F72" s="157" t="n">
        <f aca="false">high_SIPA_income!I65</f>
        <v>141155.387907951</v>
      </c>
      <c r="G72" s="67" t="n">
        <f aca="false">E72-F72*0.7</f>
        <v>29109401.0544447</v>
      </c>
      <c r="H72" s="67"/>
      <c r="I72" s="67"/>
      <c r="J72" s="67" t="n">
        <f aca="false">G72*3.8235866717</f>
        <v>111302317.892945</v>
      </c>
      <c r="K72" s="9"/>
      <c r="L72" s="67"/>
      <c r="M72" s="67" t="n">
        <f aca="false">F72*2.511711692</f>
        <v>354541.638197195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high_SIPA_income!B66</f>
        <v>24938364.6329935</v>
      </c>
      <c r="F73" s="155" t="n">
        <f aca="false">high_SIPA_income!I66</f>
        <v>137744.664673957</v>
      </c>
      <c r="G73" s="8" t="n">
        <f aca="false">E73-F73*0.7</f>
        <v>24841943.3677217</v>
      </c>
      <c r="H73" s="8"/>
      <c r="I73" s="8"/>
      <c r="J73" s="8" t="n">
        <f aca="false">G73*3.8235866717</f>
        <v>94985323.559947</v>
      </c>
      <c r="K73" s="6"/>
      <c r="L73" s="8"/>
      <c r="M73" s="8" t="n">
        <f aca="false">F73*2.511711692</f>
        <v>345974.884772196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high_SIPA_income!B67</f>
        <v>29464158.8405351</v>
      </c>
      <c r="F74" s="157" t="n">
        <f aca="false">high_SIPA_income!I67</f>
        <v>140071.749265433</v>
      </c>
      <c r="G74" s="67" t="n">
        <f aca="false">E74-F74*0.7</f>
        <v>29366108.6160493</v>
      </c>
      <c r="H74" s="67"/>
      <c r="I74" s="67"/>
      <c r="J74" s="67" t="n">
        <f aca="false">G74*3.8235866717</f>
        <v>112283861.504021</v>
      </c>
      <c r="K74" s="9"/>
      <c r="L74" s="67"/>
      <c r="M74" s="67" t="n">
        <f aca="false">F74*2.511711692</f>
        <v>351819.850348881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high_SIPA_income!B68</f>
        <v>25317896.6335136</v>
      </c>
      <c r="F75" s="157" t="n">
        <f aca="false">high_SIPA_income!I68</f>
        <v>143255.276643389</v>
      </c>
      <c r="G75" s="67" t="n">
        <f aca="false">E75-F75*0.7</f>
        <v>25217617.9398632</v>
      </c>
      <c r="H75" s="67"/>
      <c r="I75" s="67"/>
      <c r="J75" s="67" t="n">
        <f aca="false">G75*3.8235866717</f>
        <v>96421747.8468838</v>
      </c>
      <c r="K75" s="9"/>
      <c r="L75" s="67"/>
      <c r="M75" s="67" t="n">
        <f aca="false">F75*2.511711692</f>
        <v>359815.953285894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high_SIPA_income!B69</f>
        <v>29913778.9539459</v>
      </c>
      <c r="F76" s="157" t="n">
        <f aca="false">high_SIPA_income!I69</f>
        <v>145324.142920683</v>
      </c>
      <c r="G76" s="67" t="n">
        <f aca="false">E76-F76*0.7</f>
        <v>29812052.0539014</v>
      </c>
      <c r="H76" s="67"/>
      <c r="I76" s="67"/>
      <c r="J76" s="67" t="n">
        <f aca="false">G76*3.8235866717</f>
        <v>113988964.889324</v>
      </c>
      <c r="K76" s="9"/>
      <c r="L76" s="67"/>
      <c r="M76" s="67" t="n">
        <f aca="false">F76*2.511711692</f>
        <v>365012.348903758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high_SIPA_income!B70</f>
        <v>25526037.3591029</v>
      </c>
      <c r="F77" s="155" t="n">
        <f aca="false">high_SIPA_income!I70</f>
        <v>141275.760099951</v>
      </c>
      <c r="G77" s="8" t="n">
        <f aca="false">E77-F77*0.7</f>
        <v>25427144.327033</v>
      </c>
      <c r="H77" s="8"/>
      <c r="I77" s="8"/>
      <c r="J77" s="8" t="n">
        <f aca="false">G77*3.8235866717</f>
        <v>97222890.1482355</v>
      </c>
      <c r="K77" s="6"/>
      <c r="L77" s="8"/>
      <c r="M77" s="8" t="n">
        <f aca="false">F77*2.511711692</f>
        <v>354843.978439234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high_SIPA_income!B71</f>
        <v>30375583.5538698</v>
      </c>
      <c r="F78" s="157" t="n">
        <f aca="false">high_SIPA_income!I71</f>
        <v>142750.032205681</v>
      </c>
      <c r="G78" s="67" t="n">
        <f aca="false">E78-F78*0.7</f>
        <v>30275658.5313258</v>
      </c>
      <c r="H78" s="67"/>
      <c r="I78" s="67"/>
      <c r="J78" s="67" t="n">
        <f aca="false">G78*3.8235866717</f>
        <v>115761604.437318</v>
      </c>
      <c r="K78" s="9"/>
      <c r="L78" s="67"/>
      <c r="M78" s="67" t="n">
        <f aca="false">F78*2.511711692</f>
        <v>358546.924924384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high_SIPA_income!B72</f>
        <v>26139645.8368453</v>
      </c>
      <c r="F79" s="157" t="n">
        <f aca="false">high_SIPA_income!I72</f>
        <v>144798.667417287</v>
      </c>
      <c r="G79" s="67" t="n">
        <f aca="false">E79-F79*0.7</f>
        <v>26038286.7696532</v>
      </c>
      <c r="H79" s="67"/>
      <c r="I79" s="67"/>
      <c r="J79" s="67" t="n">
        <f aca="false">G79*3.8235866717</f>
        <v>99559646.2463485</v>
      </c>
      <c r="K79" s="9"/>
      <c r="L79" s="67"/>
      <c r="M79" s="67" t="n">
        <f aca="false">F79*2.511711692</f>
        <v>363692.505938019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high_SIPA_income!B73</f>
        <v>31101902.4085636</v>
      </c>
      <c r="F80" s="157" t="n">
        <f aca="false">high_SIPA_income!I73</f>
        <v>146395.666341323</v>
      </c>
      <c r="G80" s="67" t="n">
        <f aca="false">E80-F80*0.7</f>
        <v>30999425.4421247</v>
      </c>
      <c r="H80" s="67"/>
      <c r="I80" s="67"/>
      <c r="J80" s="67" t="n">
        <f aca="false">G80*3.8235866717</f>
        <v>118528989.950866</v>
      </c>
      <c r="K80" s="9"/>
      <c r="L80" s="67"/>
      <c r="M80" s="67" t="n">
        <f aca="false">F80*2.511711692</f>
        <v>367703.706807632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high_SIPA_income!B74</f>
        <v>26573090.9925485</v>
      </c>
      <c r="F81" s="155" t="n">
        <f aca="false">high_SIPA_income!I74</f>
        <v>149132.459493875</v>
      </c>
      <c r="G81" s="8" t="n">
        <f aca="false">E81-F81*0.7</f>
        <v>26468698.2709027</v>
      </c>
      <c r="H81" s="8"/>
      <c r="I81" s="8"/>
      <c r="J81" s="8" t="n">
        <f aca="false">G81*3.8235866717</f>
        <v>101205361.925873</v>
      </c>
      <c r="K81" s="6"/>
      <c r="L81" s="8"/>
      <c r="M81" s="8" t="n">
        <f aca="false">F81*2.511711692</f>
        <v>374577.742167482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high_SIPA_income!B75</f>
        <v>31450819.0372683</v>
      </c>
      <c r="F82" s="157" t="n">
        <f aca="false">high_SIPA_income!I75</f>
        <v>148382.212319104</v>
      </c>
      <c r="G82" s="67" t="n">
        <f aca="false">E82-F82*0.7</f>
        <v>31346951.4886449</v>
      </c>
      <c r="H82" s="67"/>
      <c r="I82" s="67"/>
      <c r="J82" s="67" t="n">
        <f aca="false">G82*3.8235866717</f>
        <v>119857785.910409</v>
      </c>
      <c r="K82" s="9"/>
      <c r="L82" s="67"/>
      <c r="M82" s="67" t="n">
        <f aca="false">F82*2.511711692</f>
        <v>372693.337566719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high_SIPA_income!B76</f>
        <v>27067522.8752397</v>
      </c>
      <c r="F83" s="157" t="n">
        <f aca="false">high_SIPA_income!I76</f>
        <v>150446.710623985</v>
      </c>
      <c r="G83" s="67" t="n">
        <f aca="false">E83-F83*0.7</f>
        <v>26962210.1778029</v>
      </c>
      <c r="H83" s="67"/>
      <c r="I83" s="67"/>
      <c r="J83" s="67" t="n">
        <f aca="false">G83*3.8235866717</f>
        <v>103092347.475421</v>
      </c>
      <c r="K83" s="9"/>
      <c r="L83" s="67"/>
      <c r="M83" s="67" t="n">
        <f aca="false">F83*2.511711692</f>
        <v>377878.762097204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high_SIPA_income!B77</f>
        <v>32097624.9006195</v>
      </c>
      <c r="F84" s="157" t="n">
        <f aca="false">high_SIPA_income!I77</f>
        <v>151013.77754033</v>
      </c>
      <c r="G84" s="67" t="n">
        <f aca="false">E84-F84*0.7</f>
        <v>31991915.2563413</v>
      </c>
      <c r="H84" s="67"/>
      <c r="I84" s="67"/>
      <c r="J84" s="67" t="n">
        <f aca="false">G84*3.8235866717</f>
        <v>122323860.776302</v>
      </c>
      <c r="K84" s="9"/>
      <c r="L84" s="67"/>
      <c r="M84" s="67" t="n">
        <f aca="false">F84*2.511711692</f>
        <v>379303.070701135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high_SIPA_income!B78</f>
        <v>27398640.4313782</v>
      </c>
      <c r="F85" s="155" t="n">
        <f aca="false">high_SIPA_income!I78</f>
        <v>156238.521836895</v>
      </c>
      <c r="G85" s="8" t="n">
        <f aca="false">E85-F85*0.7</f>
        <v>27289273.4660923</v>
      </c>
      <c r="H85" s="8"/>
      <c r="I85" s="8"/>
      <c r="J85" s="8" t="n">
        <f aca="false">G85*3.8235866717</f>
        <v>104342902.305327</v>
      </c>
      <c r="K85" s="6"/>
      <c r="L85" s="8"/>
      <c r="M85" s="8" t="n">
        <f aca="false">F85*2.511711692</f>
        <v>392426.122038527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high_SIPA_income!B79</f>
        <v>32415101.4489002</v>
      </c>
      <c r="F86" s="157" t="n">
        <f aca="false">high_SIPA_income!I79</f>
        <v>160841.125005346</v>
      </c>
      <c r="G86" s="67" t="n">
        <f aca="false">E86-F86*0.7</f>
        <v>32302512.6613964</v>
      </c>
      <c r="H86" s="67"/>
      <c r="I86" s="67"/>
      <c r="J86" s="67" t="n">
        <f aca="false">G86*3.8235866717</f>
        <v>123511456.874536</v>
      </c>
      <c r="K86" s="9"/>
      <c r="L86" s="67"/>
      <c r="M86" s="67" t="n">
        <f aca="false">F86*2.511711692</f>
        <v>403986.534230361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high_SIPA_income!B80</f>
        <v>28046155.0682459</v>
      </c>
      <c r="F87" s="157" t="n">
        <f aca="false">high_SIPA_income!I80</f>
        <v>153447.839292192</v>
      </c>
      <c r="G87" s="67" t="n">
        <f aca="false">E87-F87*0.7</f>
        <v>27938741.5807413</v>
      </c>
      <c r="H87" s="67"/>
      <c r="I87" s="67"/>
      <c r="J87" s="67" t="n">
        <f aca="false">G87*3.8235866717</f>
        <v>106826199.932193</v>
      </c>
      <c r="K87" s="9"/>
      <c r="L87" s="67"/>
      <c r="M87" s="67" t="n">
        <f aca="false">F87*2.511711692</f>
        <v>385416.732062335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high_SIPA_income!B81</f>
        <v>33278988.668161</v>
      </c>
      <c r="F88" s="157" t="n">
        <f aca="false">high_SIPA_income!I81</f>
        <v>147825.343164042</v>
      </c>
      <c r="G88" s="67" t="n">
        <f aca="false">E88-F88*0.7</f>
        <v>33175510.9279462</v>
      </c>
      <c r="H88" s="67"/>
      <c r="I88" s="67"/>
      <c r="J88" s="67" t="n">
        <f aca="false">G88*3.8235866717</f>
        <v>126849441.410933</v>
      </c>
      <c r="K88" s="9"/>
      <c r="L88" s="67"/>
      <c r="M88" s="67" t="n">
        <f aca="false">F88*2.511711692</f>
        <v>371294.642799037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high_SIPA_income!B82</f>
        <v>28434787.1896374</v>
      </c>
      <c r="F89" s="155" t="n">
        <f aca="false">high_SIPA_income!I82</f>
        <v>151292.225761827</v>
      </c>
      <c r="G89" s="8" t="n">
        <f aca="false">E89-F89*0.7</f>
        <v>28328882.6316041</v>
      </c>
      <c r="H89" s="8"/>
      <c r="I89" s="8"/>
      <c r="J89" s="8" t="n">
        <f aca="false">G89*3.8235866717</f>
        <v>108317938.054355</v>
      </c>
      <c r="K89" s="6"/>
      <c r="L89" s="8"/>
      <c r="M89" s="8" t="n">
        <f aca="false">F89*2.511711692</f>
        <v>380002.452354685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high_SIPA_income!B83</f>
        <v>33652779.3817375</v>
      </c>
      <c r="F90" s="157" t="n">
        <f aca="false">high_SIPA_income!I83</f>
        <v>150897.833256652</v>
      </c>
      <c r="G90" s="67" t="n">
        <f aca="false">E90-F90*0.7</f>
        <v>33547150.8984578</v>
      </c>
      <c r="H90" s="67"/>
      <c r="I90" s="67"/>
      <c r="J90" s="67" t="n">
        <f aca="false">G90*3.8235866717</f>
        <v>128270439.048852</v>
      </c>
      <c r="K90" s="9"/>
      <c r="L90" s="67"/>
      <c r="M90" s="67" t="n">
        <f aca="false">F90*2.511711692</f>
        <v>379011.8520882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high_SIPA_income!B84</f>
        <v>29055868.4929279</v>
      </c>
      <c r="F91" s="157" t="n">
        <f aca="false">high_SIPA_income!I84</f>
        <v>150674.711448978</v>
      </c>
      <c r="G91" s="67" t="n">
        <f aca="false">E91-F91*0.7</f>
        <v>28950396.1949137</v>
      </c>
      <c r="H91" s="67"/>
      <c r="I91" s="67"/>
      <c r="J91" s="67" t="n">
        <f aca="false">G91*3.8235866717</f>
        <v>110694349.031306</v>
      </c>
      <c r="K91" s="9"/>
      <c r="L91" s="67"/>
      <c r="M91" s="67" t="n">
        <f aca="false">F91*2.511711692</f>
        <v>378451.434435124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high_SIPA_income!B85</f>
        <v>34467601.1320663</v>
      </c>
      <c r="F92" s="157" t="n">
        <f aca="false">high_SIPA_income!I85</f>
        <v>151890.857042667</v>
      </c>
      <c r="G92" s="67" t="n">
        <f aca="false">E92-F92*0.7</f>
        <v>34361277.5321364</v>
      </c>
      <c r="H92" s="67"/>
      <c r="I92" s="67"/>
      <c r="J92" s="67" t="n">
        <f aca="false">G92*3.8235866717</f>
        <v>131383322.794461</v>
      </c>
      <c r="K92" s="9"/>
      <c r="L92" s="67"/>
      <c r="M92" s="67" t="n">
        <f aca="false">F92*2.511711692</f>
        <v>381506.041541968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high_SIPA_income!B86</f>
        <v>29635514.7118548</v>
      </c>
      <c r="F93" s="155" t="n">
        <f aca="false">high_SIPA_income!I86</f>
        <v>152490.083004697</v>
      </c>
      <c r="G93" s="8" t="n">
        <f aca="false">E93-F93*0.7</f>
        <v>29528771.6537515</v>
      </c>
      <c r="H93" s="8"/>
      <c r="I93" s="8"/>
      <c r="J93" s="8" t="n">
        <f aca="false">G93*3.8235866717</f>
        <v>112905817.726957</v>
      </c>
      <c r="K93" s="6"/>
      <c r="L93" s="8"/>
      <c r="M93" s="8" t="n">
        <f aca="false">F93*2.511711692</f>
        <v>383011.124396948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high_SIPA_income!B87</f>
        <v>35206655.1100375</v>
      </c>
      <c r="F94" s="157" t="n">
        <f aca="false">high_SIPA_income!I87</f>
        <v>153087.04508649</v>
      </c>
      <c r="G94" s="67" t="n">
        <f aca="false">E94-F94*0.7</f>
        <v>35099494.178477</v>
      </c>
      <c r="H94" s="67"/>
      <c r="I94" s="67"/>
      <c r="J94" s="67" t="n">
        <f aca="false">G94*3.8235866717</f>
        <v>134205958.124236</v>
      </c>
      <c r="K94" s="9"/>
      <c r="L94" s="67"/>
      <c r="M94" s="67" t="n">
        <f aca="false">F94*2.511711692</f>
        <v>384510.521037469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high_SIPA_income!B88</f>
        <v>30251180.7756928</v>
      </c>
      <c r="F95" s="157" t="n">
        <f aca="false">high_SIPA_income!I88</f>
        <v>150898.474204205</v>
      </c>
      <c r="G95" s="67" t="n">
        <f aca="false">E95-F95*0.7</f>
        <v>30145551.8437498</v>
      </c>
      <c r="H95" s="67"/>
      <c r="I95" s="67"/>
      <c r="J95" s="67" t="n">
        <f aca="false">G95*3.8235866717</f>
        <v>115264130.240803</v>
      </c>
      <c r="K95" s="9"/>
      <c r="L95" s="67"/>
      <c r="M95" s="67" t="n">
        <f aca="false">F95*2.511711692</f>
        <v>379013.461963661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high_SIPA_income!B89</f>
        <v>35897678.2658407</v>
      </c>
      <c r="F96" s="157" t="n">
        <f aca="false">high_SIPA_income!I89</f>
        <v>149485.568464368</v>
      </c>
      <c r="G96" s="67" t="n">
        <f aca="false">E96-F96*0.7</f>
        <v>35793038.3679156</v>
      </c>
      <c r="H96" s="67"/>
      <c r="I96" s="67"/>
      <c r="J96" s="67" t="n">
        <f aca="false">G96*3.8235866717</f>
        <v>136857784.443209</v>
      </c>
      <c r="K96" s="9"/>
      <c r="L96" s="67"/>
      <c r="M96" s="67" t="n">
        <f aca="false">F96*2.511711692</f>
        <v>375464.650097221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high_SIPA_income!B90</f>
        <v>30550801.0523613</v>
      </c>
      <c r="F97" s="155" t="n">
        <f aca="false">high_SIPA_income!I90</f>
        <v>155075.124762479</v>
      </c>
      <c r="G97" s="8" t="n">
        <f aca="false">E97-F97*0.7</f>
        <v>30442248.4650276</v>
      </c>
      <c r="H97" s="8"/>
      <c r="I97" s="8"/>
      <c r="J97" s="8" t="n">
        <f aca="false">G97*3.8235866717</f>
        <v>116398575.487459</v>
      </c>
      <c r="K97" s="6"/>
      <c r="L97" s="8"/>
      <c r="M97" s="8" t="n">
        <f aca="false">F97*2.511711692</f>
        <v>389504.004004277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high_SIPA_income!B91</f>
        <v>35986768.3953475</v>
      </c>
      <c r="F98" s="157" t="n">
        <f aca="false">high_SIPA_income!I91</f>
        <v>157700.669960794</v>
      </c>
      <c r="G98" s="67" t="n">
        <f aca="false">E98-F98*0.7</f>
        <v>35876377.926375</v>
      </c>
      <c r="H98" s="67"/>
      <c r="I98" s="67"/>
      <c r="J98" s="67" t="n">
        <f aca="false">G98*3.8235866717</f>
        <v>137176440.468159</v>
      </c>
      <c r="K98" s="9"/>
      <c r="L98" s="67"/>
      <c r="M98" s="67" t="n">
        <f aca="false">F98*2.511711692</f>
        <v>396098.61657676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high_SIPA_income!B92</f>
        <v>31063690.1983581</v>
      </c>
      <c r="F99" s="157" t="n">
        <f aca="false">high_SIPA_income!I92</f>
        <v>148428.640867835</v>
      </c>
      <c r="G99" s="67" t="n">
        <f aca="false">E99-F99*0.7</f>
        <v>30959790.1497506</v>
      </c>
      <c r="H99" s="67"/>
      <c r="I99" s="67"/>
      <c r="J99" s="67" t="n">
        <f aca="false">G99*3.8235866717</f>
        <v>118377440.975215</v>
      </c>
      <c r="K99" s="9"/>
      <c r="L99" s="67"/>
      <c r="M99" s="67" t="n">
        <f aca="false">F99*2.511711692</f>
        <v>372809.95269541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high_SIPA_income!B93</f>
        <v>36663288.5963337</v>
      </c>
      <c r="F100" s="157" t="n">
        <f aca="false">high_SIPA_income!I93</f>
        <v>153920.25482041</v>
      </c>
      <c r="G100" s="67" t="n">
        <f aca="false">E100-F100*0.7</f>
        <v>36555544.4179594</v>
      </c>
      <c r="H100" s="67"/>
      <c r="I100" s="67"/>
      <c r="J100" s="67" t="n">
        <f aca="false">G100*3.8235866717</f>
        <v>139773292.413247</v>
      </c>
      <c r="K100" s="9"/>
      <c r="L100" s="67"/>
      <c r="M100" s="67" t="n">
        <f aca="false">F100*2.511711692</f>
        <v>386603.303668044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high_SIPA_income!B94</f>
        <v>31474654.0988625</v>
      </c>
      <c r="F101" s="155" t="n">
        <f aca="false">high_SIPA_income!I94</f>
        <v>159233.427774255</v>
      </c>
      <c r="G101" s="8" t="n">
        <f aca="false">E101-F101*0.7</f>
        <v>31363190.6994205</v>
      </c>
      <c r="H101" s="8"/>
      <c r="I101" s="8"/>
      <c r="J101" s="8" t="n">
        <f aca="false">G101*3.8235866717</f>
        <v>119919877.94029</v>
      </c>
      <c r="K101" s="6"/>
      <c r="L101" s="8"/>
      <c r="M101" s="8" t="n">
        <f aca="false">F101*2.511711692</f>
        <v>399948.462297834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high_SIPA_income!B95</f>
        <v>37433485.8805893</v>
      </c>
      <c r="F102" s="157" t="n">
        <f aca="false">high_SIPA_income!I95</f>
        <v>159791.311754621</v>
      </c>
      <c r="G102" s="67" t="n">
        <f aca="false">E102-F102*0.7</f>
        <v>37321631.9623611</v>
      </c>
      <c r="H102" s="67"/>
      <c r="I102" s="67"/>
      <c r="J102" s="67" t="n">
        <f aca="false">G102*3.8235866717</f>
        <v>142702494.537377</v>
      </c>
      <c r="K102" s="9"/>
      <c r="L102" s="67"/>
      <c r="M102" s="67" t="n">
        <f aca="false">F102*2.511711692</f>
        <v>401349.706014098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high_SIPA_income!B96</f>
        <v>32119222.6429123</v>
      </c>
      <c r="F103" s="157" t="n">
        <f aca="false">high_SIPA_income!I96</f>
        <v>156520.933373856</v>
      </c>
      <c r="G103" s="67" t="n">
        <f aca="false">E103-F103*0.7</f>
        <v>32009657.9895506</v>
      </c>
      <c r="H103" s="67"/>
      <c r="I103" s="67"/>
      <c r="J103" s="67" t="n">
        <f aca="false">G103*3.8235866717</f>
        <v>122391701.654521</v>
      </c>
      <c r="K103" s="9"/>
      <c r="L103" s="67"/>
      <c r="M103" s="67" t="n">
        <f aca="false">F103*2.511711692</f>
        <v>393135.458397868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high_SIPA_income!B97</f>
        <v>37970641.199265</v>
      </c>
      <c r="F104" s="157" t="n">
        <f aca="false">high_SIPA_income!I97</f>
        <v>162372.760033654</v>
      </c>
      <c r="G104" s="67" t="n">
        <f aca="false">E104-F104*0.7</f>
        <v>37856980.2672415</v>
      </c>
      <c r="H104" s="67"/>
      <c r="I104" s="67"/>
      <c r="J104" s="67" t="n">
        <f aca="false">G104*3.8235866717</f>
        <v>144749445.180634</v>
      </c>
      <c r="K104" s="9"/>
      <c r="L104" s="67"/>
      <c r="M104" s="67" t="n">
        <f aca="false">F104*2.511711692</f>
        <v>407833.55983884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high_SIPA_income!B98</f>
        <v>32459498.0072463</v>
      </c>
      <c r="F105" s="155" t="n">
        <f aca="false">high_SIPA_income!I98</f>
        <v>166495.515275476</v>
      </c>
      <c r="G105" s="8" t="n">
        <f aca="false">E105-F105*0.7</f>
        <v>32342951.1465535</v>
      </c>
      <c r="H105" s="8"/>
      <c r="I105" s="8"/>
      <c r="J105" s="8" t="n">
        <f aca="false">G105*3.8235866717</f>
        <v>123666076.927406</v>
      </c>
      <c r="K105" s="6"/>
      <c r="L105" s="8"/>
      <c r="M105" s="8" t="n">
        <f aca="false">F105*2.511711692</f>
        <v>418188.732382977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high_SIPA_income!B99</f>
        <v>38410793.2912682</v>
      </c>
      <c r="F106" s="157" t="n">
        <f aca="false">high_SIPA_income!I99</f>
        <v>165289.51299485</v>
      </c>
      <c r="G106" s="67" t="n">
        <f aca="false">E106-F106*0.7</f>
        <v>38295090.6321719</v>
      </c>
      <c r="H106" s="67"/>
      <c r="I106" s="67"/>
      <c r="J106" s="67" t="n">
        <f aca="false">G106*3.8235866717</f>
        <v>146424598.132716</v>
      </c>
      <c r="K106" s="9"/>
      <c r="L106" s="67"/>
      <c r="M106" s="67" t="n">
        <f aca="false">F106*2.511711692</f>
        <v>415159.602354151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high_SIPA_income!B100</f>
        <v>33236080.5639187</v>
      </c>
      <c r="F107" s="157" t="n">
        <f aca="false">high_SIPA_income!I100</f>
        <v>155265.375866081</v>
      </c>
      <c r="G107" s="67" t="n">
        <f aca="false">E107-F107*0.7</f>
        <v>33127394.8008124</v>
      </c>
      <c r="H107" s="67"/>
      <c r="I107" s="67"/>
      <c r="J107" s="67" t="n">
        <f aca="false">G107*3.8235866717</f>
        <v>126665465.22853</v>
      </c>
      <c r="K107" s="9"/>
      <c r="L107" s="67"/>
      <c r="M107" s="67" t="n">
        <f aca="false">F107*2.511711692</f>
        <v>389981.859925609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high_SIPA_income!B101</f>
        <v>39345488.4523726</v>
      </c>
      <c r="F108" s="157" t="n">
        <f aca="false">high_SIPA_income!I101</f>
        <v>152709.823226614</v>
      </c>
      <c r="G108" s="67" t="n">
        <f aca="false">E108-F108*0.7</f>
        <v>39238591.576114</v>
      </c>
      <c r="H108" s="67"/>
      <c r="I108" s="67"/>
      <c r="J108" s="67" t="n">
        <f aca="false">G108*3.8235866717</f>
        <v>150032155.766709</v>
      </c>
      <c r="K108" s="9"/>
      <c r="L108" s="67"/>
      <c r="M108" s="67" t="n">
        <f aca="false">F108*2.511711692</f>
        <v>383563.04848154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high_SIPA_income!B102</f>
        <v>33584087.5351252</v>
      </c>
      <c r="F109" s="155" t="n">
        <f aca="false">high_SIPA_income!I102</f>
        <v>154745.935125209</v>
      </c>
      <c r="G109" s="8" t="n">
        <f aca="false">E109-F109*0.7</f>
        <v>33475765.3805375</v>
      </c>
      <c r="H109" s="8"/>
      <c r="I109" s="8"/>
      <c r="J109" s="8" t="n">
        <f aca="false">G109*3.8235866717</f>
        <v>127997490.33398</v>
      </c>
      <c r="K109" s="6"/>
      <c r="L109" s="8"/>
      <c r="M109" s="8" t="n">
        <f aca="false">F109*2.511711692</f>
        <v>388677.174543461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high_SIPA_income!B103</f>
        <v>39928746.7606547</v>
      </c>
      <c r="F110" s="157" t="n">
        <f aca="false">high_SIPA_income!I103</f>
        <v>159149.814871023</v>
      </c>
      <c r="G110" s="67" t="n">
        <f aca="false">E110-F110*0.7</f>
        <v>39817341.890245</v>
      </c>
      <c r="H110" s="67"/>
      <c r="I110" s="67"/>
      <c r="J110" s="67" t="n">
        <f aca="false">G110*3.8235866717</f>
        <v>152245057.754063</v>
      </c>
      <c r="K110" s="9"/>
      <c r="L110" s="67"/>
      <c r="M110" s="67" t="n">
        <f aca="false">F110*2.511711692</f>
        <v>399738.450791185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high_SIPA_income!B104</f>
        <v>34267895.9668532</v>
      </c>
      <c r="F111" s="157" t="n">
        <f aca="false">high_SIPA_income!I104</f>
        <v>161811.151604629</v>
      </c>
      <c r="G111" s="67" t="n">
        <f aca="false">E111-F111*0.7</f>
        <v>34154628.16073</v>
      </c>
      <c r="H111" s="67"/>
      <c r="I111" s="67"/>
      <c r="J111" s="67" t="n">
        <f aca="false">G111*3.8235866717</f>
        <v>130593181.012237</v>
      </c>
      <c r="K111" s="9"/>
      <c r="L111" s="67"/>
      <c r="M111" s="67" t="n">
        <f aca="false">F111*2.511711692</f>
        <v>406422.961381331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high_SIPA_income!B105</f>
        <v>40375695.4714614</v>
      </c>
      <c r="F112" s="157" t="n">
        <f aca="false">high_SIPA_income!I105</f>
        <v>165110.716083615</v>
      </c>
      <c r="G112" s="67" t="n">
        <f aca="false">E112-F112*0.7</f>
        <v>40260117.9702028</v>
      </c>
      <c r="H112" s="67"/>
      <c r="I112" s="67"/>
      <c r="J112" s="67" t="n">
        <f aca="false">G112*3.8235866717</f>
        <v>153938050.471937</v>
      </c>
      <c r="K112" s="9"/>
      <c r="L112" s="67"/>
      <c r="M112" s="67" t="n">
        <f aca="false">F112*2.511711692</f>
        <v>414710.516061709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5989.56764548627</v>
      </c>
      <c r="C22" s="0" t="n">
        <v>11437715</v>
      </c>
    </row>
    <row r="23" customFormat="false" ht="12.8" hidden="false" customHeight="false" outlineLevel="0" collapsed="false">
      <c r="A23" s="0" t="n">
        <v>70</v>
      </c>
      <c r="B23" s="0" t="n">
        <v>6367.17964941606</v>
      </c>
      <c r="C23" s="0" t="n">
        <v>9965526</v>
      </c>
    </row>
    <row r="24" customFormat="false" ht="12.8" hidden="false" customHeight="false" outlineLevel="0" collapsed="false">
      <c r="A24" s="0" t="n">
        <v>71</v>
      </c>
      <c r="B24" s="0" t="n">
        <v>6211.53459962378</v>
      </c>
      <c r="C24" s="0" t="n">
        <v>10053943</v>
      </c>
    </row>
    <row r="25" customFormat="false" ht="12.8" hidden="false" customHeight="false" outlineLevel="0" collapsed="false">
      <c r="A25" s="0" t="n">
        <v>72</v>
      </c>
      <c r="B25" s="0" t="n">
        <v>6169.12065658284</v>
      </c>
      <c r="C25" s="0" t="n">
        <v>10334427</v>
      </c>
    </row>
    <row r="26" customFormat="false" ht="12.8" hidden="false" customHeight="false" outlineLevel="0" collapsed="false">
      <c r="A26" s="0" t="n">
        <v>73</v>
      </c>
      <c r="B26" s="0" t="n">
        <v>6146.35115900409</v>
      </c>
      <c r="C26" s="0" t="n">
        <v>10734253</v>
      </c>
    </row>
    <row r="27" customFormat="false" ht="12.8" hidden="false" customHeight="false" outlineLevel="0" collapsed="false">
      <c r="A27" s="0" t="n">
        <v>74</v>
      </c>
      <c r="B27" s="0" t="n">
        <v>6160.0188036876</v>
      </c>
      <c r="C27" s="0" t="n">
        <v>11025863</v>
      </c>
    </row>
    <row r="28" customFormat="false" ht="12.8" hidden="false" customHeight="false" outlineLevel="0" collapsed="false">
      <c r="A28" s="0" t="n">
        <v>75</v>
      </c>
      <c r="B28" s="0" t="n">
        <v>6176.70067097757</v>
      </c>
      <c r="C28" s="0" t="n">
        <v>11357066</v>
      </c>
    </row>
    <row r="29" customFormat="false" ht="12.8" hidden="false" customHeight="false" outlineLevel="0" collapsed="false">
      <c r="A29" s="0" t="n">
        <v>76</v>
      </c>
      <c r="B29" s="0" t="n">
        <v>6294.92391436297</v>
      </c>
      <c r="C29" s="0" t="n">
        <v>11384546</v>
      </c>
    </row>
    <row r="30" customFormat="false" ht="12.8" hidden="false" customHeight="false" outlineLevel="0" collapsed="false">
      <c r="A30" s="0" t="n">
        <v>77</v>
      </c>
      <c r="B30" s="0" t="n">
        <v>6357.28065149529</v>
      </c>
      <c r="C30" s="0" t="n">
        <v>11398432</v>
      </c>
    </row>
    <row r="31" customFormat="false" ht="12.8" hidden="false" customHeight="false" outlineLevel="0" collapsed="false">
      <c r="A31" s="0" t="n">
        <v>78</v>
      </c>
      <c r="B31" s="0" t="n">
        <v>6408.42886136787</v>
      </c>
      <c r="C31" s="0" t="n">
        <v>11467136</v>
      </c>
    </row>
    <row r="32" customFormat="false" ht="12.8" hidden="false" customHeight="false" outlineLevel="0" collapsed="false">
      <c r="A32" s="0" t="n">
        <v>79</v>
      </c>
      <c r="B32" s="0" t="n">
        <v>6454.20887068406</v>
      </c>
      <c r="C32" s="0" t="n">
        <v>11531836</v>
      </c>
    </row>
    <row r="33" customFormat="false" ht="12.8" hidden="false" customHeight="false" outlineLevel="0" collapsed="false">
      <c r="A33" s="0" t="n">
        <v>80</v>
      </c>
      <c r="B33" s="0" t="n">
        <v>6552.36063935244</v>
      </c>
      <c r="C33" s="0" t="n">
        <v>11560854</v>
      </c>
    </row>
    <row r="34" customFormat="false" ht="12.8" hidden="false" customHeight="false" outlineLevel="0" collapsed="false">
      <c r="A34" s="0" t="n">
        <v>81</v>
      </c>
      <c r="B34" s="0" t="n">
        <v>6582.1848136491</v>
      </c>
      <c r="C34" s="0" t="n">
        <v>11621321</v>
      </c>
    </row>
    <row r="35" customFormat="false" ht="12.8" hidden="false" customHeight="false" outlineLevel="0" collapsed="false">
      <c r="A35" s="0" t="n">
        <v>82</v>
      </c>
      <c r="B35" s="0" t="n">
        <v>6632.25339111792</v>
      </c>
      <c r="C35" s="0" t="n">
        <v>11676648</v>
      </c>
    </row>
    <row r="36" customFormat="false" ht="12.8" hidden="false" customHeight="false" outlineLevel="0" collapsed="false">
      <c r="A36" s="0" t="n">
        <v>83</v>
      </c>
      <c r="B36" s="0" t="n">
        <v>6674.24805650738</v>
      </c>
      <c r="C36" s="0" t="n">
        <v>11711383</v>
      </c>
    </row>
    <row r="37" customFormat="false" ht="12.8" hidden="false" customHeight="false" outlineLevel="0" collapsed="false">
      <c r="A37" s="0" t="n">
        <v>84</v>
      </c>
      <c r="B37" s="0" t="n">
        <v>6679.84741583823</v>
      </c>
      <c r="C37" s="0" t="n">
        <v>11719488</v>
      </c>
    </row>
    <row r="38" customFormat="false" ht="12.8" hidden="false" customHeight="false" outlineLevel="0" collapsed="false">
      <c r="A38" s="0" t="n">
        <v>85</v>
      </c>
      <c r="B38" s="0" t="n">
        <v>6713.11080509604</v>
      </c>
      <c r="C38" s="0" t="n">
        <v>11818567</v>
      </c>
    </row>
    <row r="39" customFormat="false" ht="12.8" hidden="false" customHeight="false" outlineLevel="0" collapsed="false">
      <c r="A39" s="0" t="n">
        <v>86</v>
      </c>
      <c r="B39" s="0" t="n">
        <v>6766.38105423017</v>
      </c>
      <c r="C39" s="0" t="n">
        <v>11864220</v>
      </c>
    </row>
    <row r="40" customFormat="false" ht="12.8" hidden="false" customHeight="false" outlineLevel="0" collapsed="false">
      <c r="A40" s="0" t="n">
        <v>87</v>
      </c>
      <c r="B40" s="0" t="n">
        <v>6758.84264901301</v>
      </c>
      <c r="C40" s="0" t="n">
        <v>11915611</v>
      </c>
    </row>
    <row r="41" customFormat="false" ht="12.8" hidden="false" customHeight="false" outlineLevel="0" collapsed="false">
      <c r="A41" s="0" t="n">
        <v>88</v>
      </c>
      <c r="B41" s="0" t="n">
        <v>6803.05647923771</v>
      </c>
      <c r="C41" s="0" t="n">
        <v>11996768</v>
      </c>
    </row>
    <row r="42" customFormat="false" ht="12.8" hidden="false" customHeight="false" outlineLevel="0" collapsed="false">
      <c r="A42" s="0" t="n">
        <v>89</v>
      </c>
      <c r="B42" s="0" t="n">
        <v>6825.91198830187</v>
      </c>
      <c r="C42" s="0" t="n">
        <v>12054134</v>
      </c>
    </row>
    <row r="43" customFormat="false" ht="12.8" hidden="false" customHeight="false" outlineLevel="0" collapsed="false">
      <c r="A43" s="0" t="n">
        <v>90</v>
      </c>
      <c r="B43" s="0" t="n">
        <v>6867.11819737583</v>
      </c>
      <c r="C43" s="0" t="n">
        <v>12062692</v>
      </c>
    </row>
    <row r="44" customFormat="false" ht="12.8" hidden="false" customHeight="false" outlineLevel="0" collapsed="false">
      <c r="A44" s="0" t="n">
        <v>91</v>
      </c>
      <c r="B44" s="0" t="n">
        <v>6893.79176527932</v>
      </c>
      <c r="C44" s="0" t="n">
        <v>12083943</v>
      </c>
    </row>
    <row r="45" customFormat="false" ht="12.8" hidden="false" customHeight="false" outlineLevel="0" collapsed="false">
      <c r="A45" s="0" t="n">
        <v>92</v>
      </c>
      <c r="B45" s="0" t="n">
        <v>6920.42241616461</v>
      </c>
      <c r="C45" s="0" t="n">
        <v>12155119</v>
      </c>
    </row>
    <row r="46" customFormat="false" ht="12.8" hidden="false" customHeight="false" outlineLevel="0" collapsed="false">
      <c r="A46" s="0" t="n">
        <v>93</v>
      </c>
      <c r="B46" s="0" t="n">
        <v>6952.01625009536</v>
      </c>
      <c r="C46" s="0" t="n">
        <v>12198684</v>
      </c>
    </row>
    <row r="47" customFormat="false" ht="12.8" hidden="false" customHeight="false" outlineLevel="0" collapsed="false">
      <c r="A47" s="0" t="n">
        <v>94</v>
      </c>
      <c r="B47" s="0" t="n">
        <v>7014.38473704777</v>
      </c>
      <c r="C47" s="0" t="n">
        <v>12274001</v>
      </c>
    </row>
    <row r="48" customFormat="false" ht="12.8" hidden="false" customHeight="false" outlineLevel="0" collapsed="false">
      <c r="A48" s="0" t="n">
        <v>95</v>
      </c>
      <c r="B48" s="0" t="n">
        <v>7045.91420696886</v>
      </c>
      <c r="C48" s="0" t="n">
        <v>12307164</v>
      </c>
    </row>
    <row r="49" customFormat="false" ht="12.8" hidden="false" customHeight="false" outlineLevel="0" collapsed="false">
      <c r="A49" s="0" t="n">
        <v>96</v>
      </c>
      <c r="B49" s="0" t="n">
        <v>7050.92012478761</v>
      </c>
      <c r="C49" s="0" t="n">
        <v>12383091</v>
      </c>
    </row>
    <row r="50" customFormat="false" ht="12.8" hidden="false" customHeight="false" outlineLevel="0" collapsed="false">
      <c r="A50" s="0" t="n">
        <v>97</v>
      </c>
      <c r="B50" s="0" t="n">
        <v>7063.84565215802</v>
      </c>
      <c r="C50" s="0" t="n">
        <v>12374449</v>
      </c>
    </row>
    <row r="51" customFormat="false" ht="12.8" hidden="false" customHeight="false" outlineLevel="0" collapsed="false">
      <c r="A51" s="0" t="n">
        <v>98</v>
      </c>
      <c r="B51" s="0" t="n">
        <v>7066.68890304486</v>
      </c>
      <c r="C51" s="0" t="n">
        <v>12471542</v>
      </c>
    </row>
    <row r="52" customFormat="false" ht="12.8" hidden="false" customHeight="false" outlineLevel="0" collapsed="false">
      <c r="A52" s="0" t="n">
        <v>99</v>
      </c>
      <c r="B52" s="0" t="n">
        <v>7082.47072930218</v>
      </c>
      <c r="C52" s="0" t="n">
        <v>12549383</v>
      </c>
    </row>
    <row r="53" customFormat="false" ht="12.8" hidden="false" customHeight="false" outlineLevel="0" collapsed="false">
      <c r="A53" s="0" t="n">
        <v>100</v>
      </c>
      <c r="B53" s="0" t="n">
        <v>7113.38972459548</v>
      </c>
      <c r="C53" s="0" t="n">
        <v>12553207</v>
      </c>
    </row>
    <row r="54" customFormat="false" ht="12.8" hidden="false" customHeight="false" outlineLevel="0" collapsed="false">
      <c r="A54" s="0" t="n">
        <v>101</v>
      </c>
      <c r="B54" s="0" t="n">
        <v>7149.61287367848</v>
      </c>
      <c r="C54" s="0" t="n">
        <v>12619279</v>
      </c>
    </row>
    <row r="55" customFormat="false" ht="12.8" hidden="false" customHeight="false" outlineLevel="0" collapsed="false">
      <c r="A55" s="0" t="n">
        <v>102</v>
      </c>
      <c r="B55" s="0" t="n">
        <v>7150.80852170668</v>
      </c>
      <c r="C55" s="0" t="n">
        <v>12651266</v>
      </c>
    </row>
    <row r="56" customFormat="false" ht="12.8" hidden="false" customHeight="false" outlineLevel="0" collapsed="false">
      <c r="A56" s="0" t="n">
        <v>103</v>
      </c>
      <c r="B56" s="0" t="n">
        <v>7186.48861284814</v>
      </c>
      <c r="C56" s="0" t="n">
        <v>12670409</v>
      </c>
    </row>
    <row r="57" customFormat="false" ht="12.8" hidden="false" customHeight="false" outlineLevel="0" collapsed="false">
      <c r="A57" s="0" t="n">
        <v>104</v>
      </c>
      <c r="B57" s="0" t="n">
        <v>7208.09770342251</v>
      </c>
      <c r="C57" s="0" t="n">
        <v>12745911</v>
      </c>
    </row>
    <row r="58" customFormat="false" ht="12.8" hidden="false" customHeight="false" outlineLevel="0" collapsed="false">
      <c r="A58" s="0" t="n">
        <v>105</v>
      </c>
      <c r="B58" s="0" t="n">
        <v>7301.68688198631</v>
      </c>
      <c r="C58" s="0" t="n">
        <v>12767264</v>
      </c>
    </row>
    <row r="59" customFormat="false" ht="12.8" hidden="false" customHeight="false" outlineLevel="0" collapsed="false">
      <c r="A59" s="0" t="n">
        <v>106</v>
      </c>
      <c r="B59" s="0" t="n">
        <v>7328.89925894763</v>
      </c>
      <c r="C59" s="0" t="n">
        <v>12826265</v>
      </c>
    </row>
    <row r="60" customFormat="false" ht="12.8" hidden="false" customHeight="false" outlineLevel="0" collapsed="false">
      <c r="A60" s="0" t="n">
        <v>107</v>
      </c>
      <c r="B60" s="0" t="n">
        <v>7366.41000758207</v>
      </c>
      <c r="C60" s="0" t="n">
        <v>12872200</v>
      </c>
    </row>
    <row r="61" customFormat="false" ht="12.8" hidden="false" customHeight="false" outlineLevel="0" collapsed="false">
      <c r="A61" s="0" t="n">
        <v>108</v>
      </c>
      <c r="B61" s="0" t="n">
        <v>7384.42993979682</v>
      </c>
      <c r="C61" s="0" t="n">
        <v>12890008</v>
      </c>
    </row>
    <row r="62" customFormat="false" ht="12.8" hidden="false" customHeight="false" outlineLevel="0" collapsed="false">
      <c r="A62" s="0" t="n">
        <v>109</v>
      </c>
      <c r="B62" s="0" t="n">
        <v>7394.74082698803</v>
      </c>
      <c r="C62" s="0" t="n">
        <v>12851936</v>
      </c>
    </row>
    <row r="63" customFormat="false" ht="12.8" hidden="false" customHeight="false" outlineLevel="0" collapsed="false">
      <c r="A63" s="0" t="n">
        <v>110</v>
      </c>
      <c r="B63" s="0" t="n">
        <v>7406.18548380216</v>
      </c>
      <c r="C63" s="0" t="n">
        <v>12909946</v>
      </c>
    </row>
    <row r="64" customFormat="false" ht="12.8" hidden="false" customHeight="false" outlineLevel="0" collapsed="false">
      <c r="A64" s="0" t="n">
        <v>111</v>
      </c>
      <c r="B64" s="0" t="n">
        <v>7450.9584792941</v>
      </c>
      <c r="C64" s="0" t="n">
        <v>12933032</v>
      </c>
    </row>
    <row r="65" customFormat="false" ht="12.8" hidden="false" customHeight="false" outlineLevel="0" collapsed="false">
      <c r="A65" s="0" t="n">
        <v>112</v>
      </c>
      <c r="B65" s="0" t="n">
        <v>7499.50632220861</v>
      </c>
      <c r="C65" s="0" t="n">
        <v>12930343</v>
      </c>
    </row>
    <row r="66" customFormat="false" ht="12.8" hidden="false" customHeight="false" outlineLevel="0" collapsed="false">
      <c r="A66" s="0" t="n">
        <v>113</v>
      </c>
      <c r="B66" s="0" t="n">
        <v>7529.41459332019</v>
      </c>
      <c r="C66" s="0" t="n">
        <v>12938591</v>
      </c>
    </row>
    <row r="67" customFormat="false" ht="12.8" hidden="false" customHeight="false" outlineLevel="0" collapsed="false">
      <c r="A67" s="0" t="n">
        <v>114</v>
      </c>
      <c r="B67" s="0" t="n">
        <v>7536.91447038983</v>
      </c>
      <c r="C67" s="0" t="n">
        <v>13054503</v>
      </c>
    </row>
    <row r="68" customFormat="false" ht="12.8" hidden="false" customHeight="false" outlineLevel="0" collapsed="false">
      <c r="A68" s="0" t="n">
        <v>115</v>
      </c>
      <c r="B68" s="0" t="n">
        <v>7563.66805724213</v>
      </c>
      <c r="C68" s="0" t="n">
        <v>13062496</v>
      </c>
    </row>
    <row r="69" customFormat="false" ht="12.8" hidden="false" customHeight="false" outlineLevel="0" collapsed="false">
      <c r="A69" s="0" t="n">
        <v>116</v>
      </c>
      <c r="B69" s="0" t="n">
        <v>7602.87387802195</v>
      </c>
      <c r="C69" s="0" t="n">
        <v>13141586</v>
      </c>
    </row>
    <row r="70" customFormat="false" ht="12.8" hidden="false" customHeight="false" outlineLevel="0" collapsed="false">
      <c r="A70" s="0" t="n">
        <v>117</v>
      </c>
      <c r="B70" s="0" t="n">
        <v>7631.30766727612</v>
      </c>
      <c r="C70" s="0" t="n">
        <v>13136918</v>
      </c>
    </row>
    <row r="71" customFormat="false" ht="12.8" hidden="false" customHeight="false" outlineLevel="0" collapsed="false">
      <c r="A71" s="0" t="n">
        <v>118</v>
      </c>
      <c r="B71" s="0" t="n">
        <v>7646.60637457441</v>
      </c>
      <c r="C71" s="0" t="n">
        <v>13198785</v>
      </c>
    </row>
    <row r="72" customFormat="false" ht="12.8" hidden="false" customHeight="false" outlineLevel="0" collapsed="false">
      <c r="A72" s="0" t="n">
        <v>119</v>
      </c>
      <c r="B72" s="0" t="n">
        <v>7655.69251803361</v>
      </c>
      <c r="C72" s="0" t="n">
        <v>13170310</v>
      </c>
    </row>
    <row r="73" customFormat="false" ht="12.8" hidden="false" customHeight="false" outlineLevel="0" collapsed="false">
      <c r="A73" s="0" t="n">
        <v>120</v>
      </c>
      <c r="B73" s="0" t="n">
        <v>7687.41418069467</v>
      </c>
      <c r="C73" s="0" t="n">
        <v>13200713</v>
      </c>
    </row>
    <row r="74" customFormat="false" ht="12.8" hidden="false" customHeight="false" outlineLevel="0" collapsed="false">
      <c r="A74" s="0" t="n">
        <v>121</v>
      </c>
      <c r="B74" s="0" t="n">
        <v>7748.35790777885</v>
      </c>
      <c r="C74" s="0" t="n">
        <v>13245518</v>
      </c>
    </row>
    <row r="75" customFormat="false" ht="12.8" hidden="false" customHeight="false" outlineLevel="0" collapsed="false">
      <c r="A75" s="0" t="n">
        <v>122</v>
      </c>
      <c r="B75" s="0" t="n">
        <v>7744.95054164919</v>
      </c>
      <c r="C75" s="0" t="n">
        <v>13304578</v>
      </c>
    </row>
    <row r="76" customFormat="false" ht="12.8" hidden="false" customHeight="false" outlineLevel="0" collapsed="false">
      <c r="A76" s="0" t="n">
        <v>123</v>
      </c>
      <c r="B76" s="0" t="n">
        <v>7744.21806933512</v>
      </c>
      <c r="C76" s="0" t="n">
        <v>13295780</v>
      </c>
    </row>
    <row r="77" customFormat="false" ht="12.8" hidden="false" customHeight="false" outlineLevel="0" collapsed="false">
      <c r="A77" s="0" t="n">
        <v>124</v>
      </c>
      <c r="B77" s="0" t="n">
        <v>7798.48598831126</v>
      </c>
      <c r="C77" s="0" t="n">
        <v>13358377</v>
      </c>
    </row>
    <row r="78" customFormat="false" ht="12.8" hidden="false" customHeight="false" outlineLevel="0" collapsed="false">
      <c r="A78" s="0" t="n">
        <v>125</v>
      </c>
      <c r="B78" s="0" t="n">
        <v>7812.49592086449</v>
      </c>
      <c r="C78" s="0" t="n">
        <v>13356879</v>
      </c>
    </row>
    <row r="79" customFormat="false" ht="12.8" hidden="false" customHeight="false" outlineLevel="0" collapsed="false">
      <c r="A79" s="0" t="n">
        <v>126</v>
      </c>
      <c r="B79" s="0" t="n">
        <v>7822.99654972375</v>
      </c>
      <c r="C79" s="0" t="n">
        <v>13381799</v>
      </c>
    </row>
    <row r="80" customFormat="false" ht="12.8" hidden="false" customHeight="false" outlineLevel="0" collapsed="false">
      <c r="A80" s="0" t="n">
        <v>127</v>
      </c>
      <c r="B80" s="0" t="n">
        <v>7865.99030125355</v>
      </c>
      <c r="C80" s="0" t="n">
        <v>13414099</v>
      </c>
    </row>
    <row r="81" customFormat="false" ht="12.8" hidden="false" customHeight="false" outlineLevel="0" collapsed="false">
      <c r="A81" s="0" t="n">
        <v>128</v>
      </c>
      <c r="B81" s="0" t="n">
        <v>7867.18314066196</v>
      </c>
      <c r="C81" s="0" t="n">
        <v>13507897</v>
      </c>
    </row>
    <row r="82" customFormat="false" ht="12.8" hidden="false" customHeight="false" outlineLevel="0" collapsed="false">
      <c r="A82" s="0" t="n">
        <v>129</v>
      </c>
      <c r="B82" s="0" t="n">
        <v>7907.16472663147</v>
      </c>
      <c r="C82" s="0" t="n">
        <v>13503211</v>
      </c>
    </row>
    <row r="83" customFormat="false" ht="12.8" hidden="false" customHeight="false" outlineLevel="0" collapsed="false">
      <c r="A83" s="0" t="n">
        <v>130</v>
      </c>
      <c r="B83" s="0" t="n">
        <v>7903.96118623263</v>
      </c>
      <c r="C83" s="0" t="n">
        <v>13603470</v>
      </c>
    </row>
    <row r="84" customFormat="false" ht="12.8" hidden="false" customHeight="false" outlineLevel="0" collapsed="false">
      <c r="A84" s="0" t="n">
        <v>131</v>
      </c>
      <c r="B84" s="0" t="n">
        <v>7919.00853328336</v>
      </c>
      <c r="C84" s="0" t="n">
        <v>13618142</v>
      </c>
    </row>
    <row r="85" customFormat="false" ht="12.8" hidden="false" customHeight="false" outlineLevel="0" collapsed="false">
      <c r="A85" s="0" t="n">
        <v>132</v>
      </c>
      <c r="B85" s="0" t="n">
        <v>7951.86907100295</v>
      </c>
      <c r="C85" s="0" t="n">
        <v>13672520</v>
      </c>
    </row>
    <row r="86" customFormat="false" ht="12.8" hidden="false" customHeight="false" outlineLevel="0" collapsed="false">
      <c r="A86" s="0" t="n">
        <v>133</v>
      </c>
      <c r="B86" s="0" t="n">
        <v>7997.12859932463</v>
      </c>
      <c r="C86" s="0" t="n">
        <v>13656959</v>
      </c>
    </row>
    <row r="87" customFormat="false" ht="12.8" hidden="false" customHeight="false" outlineLevel="0" collapsed="false">
      <c r="A87" s="0" t="n">
        <v>134</v>
      </c>
      <c r="B87" s="0" t="n">
        <v>8033.79296219342</v>
      </c>
      <c r="C87" s="0" t="n">
        <v>13688210</v>
      </c>
    </row>
    <row r="88" customFormat="false" ht="12.8" hidden="false" customHeight="false" outlineLevel="0" collapsed="false">
      <c r="A88" s="0" t="n">
        <v>135</v>
      </c>
      <c r="B88" s="0" t="n">
        <v>8017.59175450004</v>
      </c>
      <c r="C88" s="0" t="n">
        <v>13817842</v>
      </c>
    </row>
    <row r="89" customFormat="false" ht="12.8" hidden="false" customHeight="false" outlineLevel="0" collapsed="false">
      <c r="A89" s="0" t="n">
        <v>136</v>
      </c>
      <c r="B89" s="0" t="n">
        <v>8084.81824901161</v>
      </c>
      <c r="C89" s="0" t="n">
        <v>13773115</v>
      </c>
    </row>
    <row r="90" customFormat="false" ht="12.8" hidden="false" customHeight="false" outlineLevel="0" collapsed="false">
      <c r="A90" s="0" t="n">
        <v>137</v>
      </c>
      <c r="B90" s="0" t="n">
        <v>8126.67987471326</v>
      </c>
      <c r="C90" s="0" t="n">
        <v>13791235</v>
      </c>
    </row>
    <row r="91" customFormat="false" ht="12.8" hidden="false" customHeight="false" outlineLevel="0" collapsed="false">
      <c r="A91" s="0" t="n">
        <v>138</v>
      </c>
      <c r="B91" s="0" t="n">
        <v>8132.40690286473</v>
      </c>
      <c r="C91" s="0" t="n">
        <v>13793075</v>
      </c>
    </row>
    <row r="92" customFormat="false" ht="12.8" hidden="false" customHeight="false" outlineLevel="0" collapsed="false">
      <c r="A92" s="0" t="n">
        <v>139</v>
      </c>
      <c r="B92" s="0" t="n">
        <v>8147.01625596656</v>
      </c>
      <c r="C92" s="0" t="n">
        <v>13813313</v>
      </c>
    </row>
    <row r="93" customFormat="false" ht="12.8" hidden="false" customHeight="false" outlineLevel="0" collapsed="false">
      <c r="A93" s="0" t="n">
        <v>140</v>
      </c>
      <c r="B93" s="0" t="n">
        <v>8164.75874025171</v>
      </c>
      <c r="C93" s="0" t="n">
        <v>13874650</v>
      </c>
    </row>
    <row r="94" customFormat="false" ht="12.8" hidden="false" customHeight="false" outlineLevel="0" collapsed="false">
      <c r="A94" s="0" t="n">
        <v>141</v>
      </c>
      <c r="B94" s="0" t="n">
        <v>8183.14613525671</v>
      </c>
      <c r="C94" s="0" t="n">
        <v>13901799</v>
      </c>
    </row>
    <row r="95" customFormat="false" ht="12.8" hidden="false" customHeight="false" outlineLevel="0" collapsed="false">
      <c r="A95" s="0" t="n">
        <v>142</v>
      </c>
      <c r="B95" s="0" t="n">
        <v>8224.67346777389</v>
      </c>
      <c r="C95" s="0" t="n">
        <v>13918878</v>
      </c>
    </row>
    <row r="96" customFormat="false" ht="12.8" hidden="false" customHeight="false" outlineLevel="0" collapsed="false">
      <c r="A96" s="0" t="n">
        <v>143</v>
      </c>
      <c r="B96" s="0" t="n">
        <v>8265.08190235967</v>
      </c>
      <c r="C96" s="0" t="n">
        <v>13934877</v>
      </c>
    </row>
    <row r="97" customFormat="false" ht="12.8" hidden="false" customHeight="false" outlineLevel="0" collapsed="false">
      <c r="A97" s="0" t="n">
        <v>144</v>
      </c>
      <c r="B97" s="0" t="n">
        <v>8284.3393668604</v>
      </c>
      <c r="C97" s="0" t="n">
        <v>13995167</v>
      </c>
    </row>
    <row r="98" customFormat="false" ht="12.8" hidden="false" customHeight="false" outlineLevel="0" collapsed="false">
      <c r="A98" s="0" t="n">
        <v>145</v>
      </c>
      <c r="B98" s="0" t="n">
        <v>8314.559576501</v>
      </c>
      <c r="C98" s="0" t="n">
        <v>13970753</v>
      </c>
    </row>
    <row r="99" customFormat="false" ht="12.8" hidden="false" customHeight="false" outlineLevel="0" collapsed="false">
      <c r="A99" s="0" t="n">
        <v>146</v>
      </c>
      <c r="B99" s="0" t="n">
        <v>8341.2090418065</v>
      </c>
      <c r="C99" s="0" t="n">
        <v>13981087</v>
      </c>
    </row>
    <row r="100" customFormat="false" ht="12.8" hidden="false" customHeight="false" outlineLevel="0" collapsed="false">
      <c r="A100" s="0" t="n">
        <v>147</v>
      </c>
      <c r="B100" s="0" t="n">
        <v>8362.2087368025</v>
      </c>
      <c r="C100" s="0" t="n">
        <v>14054815</v>
      </c>
    </row>
    <row r="101" customFormat="false" ht="12.8" hidden="false" customHeight="false" outlineLevel="0" collapsed="false">
      <c r="A101" s="0" t="n">
        <v>148</v>
      </c>
      <c r="B101" s="0" t="n">
        <v>8386.87254421894</v>
      </c>
      <c r="C101" s="0" t="n">
        <v>14066920</v>
      </c>
    </row>
    <row r="102" customFormat="false" ht="12.8" hidden="false" customHeight="false" outlineLevel="0" collapsed="false">
      <c r="A102" s="0" t="n">
        <v>149</v>
      </c>
      <c r="B102" s="0" t="n">
        <v>8419.12252147657</v>
      </c>
      <c r="C102" s="0" t="n">
        <v>14084245</v>
      </c>
    </row>
    <row r="103" customFormat="false" ht="12.8" hidden="false" customHeight="false" outlineLevel="0" collapsed="false">
      <c r="A103" s="0" t="n">
        <v>150</v>
      </c>
      <c r="B103" s="0" t="n">
        <v>8411.21138852281</v>
      </c>
      <c r="C103" s="0" t="n">
        <v>14083902</v>
      </c>
    </row>
    <row r="104" customFormat="false" ht="12.8" hidden="false" customHeight="false" outlineLevel="0" collapsed="false">
      <c r="A104" s="0" t="n">
        <v>151</v>
      </c>
      <c r="B104" s="0" t="n">
        <v>8425.04607988172</v>
      </c>
      <c r="C104" s="0" t="n">
        <v>14101468</v>
      </c>
    </row>
    <row r="105" customFormat="false" ht="12.8" hidden="false" customHeight="false" outlineLevel="0" collapsed="false">
      <c r="A105" s="0" t="n">
        <v>152</v>
      </c>
      <c r="B105" s="0" t="n">
        <v>8463.82670309591</v>
      </c>
      <c r="C105" s="0" t="n">
        <v>14177622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30" activeCellId="0" sqref="E30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6722.87988857401</v>
      </c>
      <c r="C15" s="0" t="n">
        <v>11422089</v>
      </c>
    </row>
    <row r="16" customFormat="false" ht="12.8" hidden="false" customHeight="false" outlineLevel="0" collapsed="false">
      <c r="A16" s="0" t="n">
        <v>63</v>
      </c>
      <c r="B16" s="0" t="n">
        <v>6343.42583946065</v>
      </c>
      <c r="C16" s="0" t="n">
        <v>11521794</v>
      </c>
    </row>
    <row r="17" customFormat="false" ht="12.8" hidden="false" customHeight="false" outlineLevel="0" collapsed="false">
      <c r="A17" s="0" t="n">
        <v>64</v>
      </c>
      <c r="B17" s="0" t="n">
        <v>6007.47172090445</v>
      </c>
      <c r="C17" s="0" t="n">
        <v>11541231</v>
      </c>
    </row>
    <row r="18" customFormat="false" ht="12.8" hidden="false" customHeight="false" outlineLevel="0" collapsed="false">
      <c r="A18" s="0" t="n">
        <v>65</v>
      </c>
      <c r="B18" s="0" t="n">
        <v>5985.30123610738</v>
      </c>
      <c r="C18" s="0" t="n">
        <v>11452454</v>
      </c>
    </row>
    <row r="19" customFormat="false" ht="12.8" hidden="false" customHeight="false" outlineLevel="0" collapsed="false">
      <c r="A19" s="0" t="n">
        <v>66</v>
      </c>
      <c r="B19" s="0" t="n">
        <v>5961.97243607963</v>
      </c>
      <c r="C19" s="0" t="n">
        <v>11485377</v>
      </c>
    </row>
    <row r="20" customFormat="false" ht="12.8" hidden="false" customHeight="false" outlineLevel="0" collapsed="false">
      <c r="A20" s="0" t="n">
        <v>67</v>
      </c>
      <c r="B20" s="0" t="n">
        <v>5869.78477201805</v>
      </c>
      <c r="C20" s="0" t="n">
        <v>11558765</v>
      </c>
    </row>
    <row r="21" customFormat="false" ht="12.8" hidden="false" customHeight="false" outlineLevel="0" collapsed="false">
      <c r="A21" s="0" t="n">
        <v>68</v>
      </c>
      <c r="B21" s="0" t="n">
        <v>5675.71936373082</v>
      </c>
      <c r="C21" s="0" t="n">
        <v>11625202</v>
      </c>
    </row>
    <row r="22" customFormat="false" ht="12.8" hidden="false" customHeight="false" outlineLevel="0" collapsed="false">
      <c r="A22" s="0" t="n">
        <v>69</v>
      </c>
      <c r="B22" s="0" t="n">
        <v>5967.74206984022</v>
      </c>
      <c r="C22" s="0" t="n">
        <v>11544047</v>
      </c>
    </row>
    <row r="23" customFormat="false" ht="12.8" hidden="false" customHeight="false" outlineLevel="0" collapsed="false">
      <c r="A23" s="0" t="n">
        <v>70</v>
      </c>
      <c r="B23" s="0" t="n">
        <v>6279.53818101891</v>
      </c>
      <c r="C23" s="0" t="n">
        <v>9953911</v>
      </c>
    </row>
    <row r="24" customFormat="false" ht="12.8" hidden="false" customHeight="false" outlineLevel="0" collapsed="false">
      <c r="A24" s="0" t="n">
        <v>71</v>
      </c>
      <c r="B24" s="0" t="n">
        <v>5992.69528482481</v>
      </c>
      <c r="C24" s="0" t="n">
        <v>10055745</v>
      </c>
    </row>
    <row r="25" customFormat="false" ht="12.8" hidden="false" customHeight="false" outlineLevel="0" collapsed="false">
      <c r="A25" s="0" t="n">
        <v>72</v>
      </c>
      <c r="B25" s="0" t="n">
        <v>5936.30610066937</v>
      </c>
      <c r="C25" s="0" t="n">
        <v>10373563</v>
      </c>
    </row>
    <row r="26" customFormat="false" ht="12.8" hidden="false" customHeight="false" outlineLevel="0" collapsed="false">
      <c r="A26" s="0" t="n">
        <v>73</v>
      </c>
      <c r="B26" s="0" t="n">
        <v>6107.87136252595</v>
      </c>
      <c r="C26" s="0" t="n">
        <v>10670563</v>
      </c>
    </row>
    <row r="27" customFormat="false" ht="12.8" hidden="false" customHeight="false" outlineLevel="0" collapsed="false">
      <c r="A27" s="0" t="n">
        <v>74</v>
      </c>
      <c r="B27" s="0" t="n">
        <v>6251.19178077371</v>
      </c>
      <c r="C27" s="0" t="n">
        <v>10964481</v>
      </c>
    </row>
    <row r="28" customFormat="false" ht="12.8" hidden="false" customHeight="false" outlineLevel="0" collapsed="false">
      <c r="A28" s="0" t="n">
        <v>75</v>
      </c>
      <c r="B28" s="0" t="n">
        <v>6341.31072725225</v>
      </c>
      <c r="C28" s="0" t="n">
        <v>11306324</v>
      </c>
    </row>
    <row r="29" customFormat="false" ht="12.8" hidden="false" customHeight="false" outlineLevel="0" collapsed="false">
      <c r="A29" s="0" t="n">
        <v>76</v>
      </c>
      <c r="B29" s="0" t="n">
        <v>6572.45962221477</v>
      </c>
      <c r="C29" s="0" t="n">
        <v>11404589</v>
      </c>
    </row>
    <row r="30" customFormat="false" ht="12.8" hidden="false" customHeight="false" outlineLevel="0" collapsed="false">
      <c r="A30" s="0" t="n">
        <v>77</v>
      </c>
      <c r="B30" s="0" t="n">
        <v>6719.94062161483</v>
      </c>
      <c r="C30" s="0" t="n">
        <v>11419284</v>
      </c>
    </row>
    <row r="31" customFormat="false" ht="12.8" hidden="false" customHeight="false" outlineLevel="0" collapsed="false">
      <c r="A31" s="0" t="n">
        <v>78</v>
      </c>
      <c r="B31" s="0" t="n">
        <v>6813.08984048988</v>
      </c>
      <c r="C31" s="0" t="n">
        <v>11465338</v>
      </c>
    </row>
    <row r="32" customFormat="false" ht="12.8" hidden="false" customHeight="false" outlineLevel="0" collapsed="false">
      <c r="A32" s="0" t="n">
        <v>79</v>
      </c>
      <c r="B32" s="0" t="n">
        <v>6925.59573376471</v>
      </c>
      <c r="C32" s="0" t="n">
        <v>11522300</v>
      </c>
    </row>
    <row r="33" customFormat="false" ht="12.8" hidden="false" customHeight="false" outlineLevel="0" collapsed="false">
      <c r="A33" s="0" t="n">
        <v>80</v>
      </c>
      <c r="B33" s="0" t="n">
        <v>6960.48345230787</v>
      </c>
      <c r="C33" s="0" t="n">
        <v>11595446</v>
      </c>
    </row>
    <row r="34" customFormat="false" ht="12.8" hidden="false" customHeight="false" outlineLevel="0" collapsed="false">
      <c r="A34" s="0" t="n">
        <v>81</v>
      </c>
      <c r="B34" s="0" t="n">
        <v>7023.42476135627</v>
      </c>
      <c r="C34" s="0" t="n">
        <v>11645694</v>
      </c>
    </row>
    <row r="35" customFormat="false" ht="12.8" hidden="false" customHeight="false" outlineLevel="0" collapsed="false">
      <c r="A35" s="0" t="n">
        <v>82</v>
      </c>
      <c r="B35" s="0" t="n">
        <v>7061.0740435132</v>
      </c>
      <c r="C35" s="0" t="n">
        <v>11746100</v>
      </c>
    </row>
    <row r="36" customFormat="false" ht="12.8" hidden="false" customHeight="false" outlineLevel="0" collapsed="false">
      <c r="A36" s="0" t="n">
        <v>83</v>
      </c>
      <c r="B36" s="0" t="n">
        <v>7096.56404425265</v>
      </c>
      <c r="C36" s="0" t="n">
        <v>11794335</v>
      </c>
    </row>
    <row r="37" customFormat="false" ht="12.8" hidden="false" customHeight="false" outlineLevel="0" collapsed="false">
      <c r="A37" s="0" t="n">
        <v>84</v>
      </c>
      <c r="B37" s="0" t="n">
        <v>7154.32241554353</v>
      </c>
      <c r="C37" s="0" t="n">
        <v>11873987</v>
      </c>
    </row>
    <row r="38" customFormat="false" ht="12.8" hidden="false" customHeight="false" outlineLevel="0" collapsed="false">
      <c r="A38" s="0" t="n">
        <v>85</v>
      </c>
      <c r="B38" s="0" t="n">
        <v>7196.54152501574</v>
      </c>
      <c r="C38" s="0" t="n">
        <v>11931737</v>
      </c>
    </row>
    <row r="39" customFormat="false" ht="12.8" hidden="false" customHeight="false" outlineLevel="0" collapsed="false">
      <c r="A39" s="0" t="n">
        <v>86</v>
      </c>
      <c r="B39" s="0" t="n">
        <v>7263.11304565515</v>
      </c>
      <c r="C39" s="0" t="n">
        <v>11954295</v>
      </c>
    </row>
    <row r="40" customFormat="false" ht="12.8" hidden="false" customHeight="false" outlineLevel="0" collapsed="false">
      <c r="A40" s="0" t="n">
        <v>87</v>
      </c>
      <c r="B40" s="0" t="n">
        <v>7262.521742602</v>
      </c>
      <c r="C40" s="0" t="n">
        <v>12036101</v>
      </c>
    </row>
    <row r="41" customFormat="false" ht="12.8" hidden="false" customHeight="false" outlineLevel="0" collapsed="false">
      <c r="A41" s="0" t="n">
        <v>88</v>
      </c>
      <c r="B41" s="0" t="n">
        <v>7315.51334817647</v>
      </c>
      <c r="C41" s="0" t="n">
        <v>12077454</v>
      </c>
    </row>
    <row r="42" customFormat="false" ht="12.8" hidden="false" customHeight="false" outlineLevel="0" collapsed="false">
      <c r="A42" s="0" t="n">
        <v>89</v>
      </c>
      <c r="B42" s="0" t="n">
        <v>7322.63766159517</v>
      </c>
      <c r="C42" s="0" t="n">
        <v>12119363</v>
      </c>
    </row>
    <row r="43" customFormat="false" ht="12.8" hidden="false" customHeight="false" outlineLevel="0" collapsed="false">
      <c r="A43" s="0" t="n">
        <v>90</v>
      </c>
      <c r="B43" s="0" t="n">
        <v>7349.36403018113</v>
      </c>
      <c r="C43" s="0" t="n">
        <v>12203329</v>
      </c>
    </row>
    <row r="44" customFormat="false" ht="12.8" hidden="false" customHeight="false" outlineLevel="0" collapsed="false">
      <c r="A44" s="0" t="n">
        <v>91</v>
      </c>
      <c r="B44" s="0" t="n">
        <v>7381.1327475433</v>
      </c>
      <c r="C44" s="0" t="n">
        <v>12213863</v>
      </c>
    </row>
    <row r="45" customFormat="false" ht="12.8" hidden="false" customHeight="false" outlineLevel="0" collapsed="false">
      <c r="A45" s="0" t="n">
        <v>92</v>
      </c>
      <c r="B45" s="0" t="n">
        <v>7419.97766498049</v>
      </c>
      <c r="C45" s="0" t="n">
        <v>12326932</v>
      </c>
    </row>
    <row r="46" customFormat="false" ht="12.8" hidden="false" customHeight="false" outlineLevel="0" collapsed="false">
      <c r="A46" s="0" t="n">
        <v>93</v>
      </c>
      <c r="B46" s="0" t="n">
        <v>7461.13242872336</v>
      </c>
      <c r="C46" s="0" t="n">
        <v>12375060</v>
      </c>
    </row>
    <row r="47" customFormat="false" ht="12.8" hidden="false" customHeight="false" outlineLevel="0" collapsed="false">
      <c r="A47" s="0" t="n">
        <v>94</v>
      </c>
      <c r="B47" s="0" t="n">
        <v>7495.39028283399</v>
      </c>
      <c r="C47" s="0" t="n">
        <v>12430825</v>
      </c>
    </row>
    <row r="48" customFormat="false" ht="12.8" hidden="false" customHeight="false" outlineLevel="0" collapsed="false">
      <c r="A48" s="0" t="n">
        <v>95</v>
      </c>
      <c r="B48" s="0" t="n">
        <v>7547.33774149889</v>
      </c>
      <c r="C48" s="0" t="n">
        <v>12478606</v>
      </c>
    </row>
    <row r="49" customFormat="false" ht="12.8" hidden="false" customHeight="false" outlineLevel="0" collapsed="false">
      <c r="A49" s="0" t="n">
        <v>96</v>
      </c>
      <c r="B49" s="0" t="n">
        <v>7584.7140568534</v>
      </c>
      <c r="C49" s="0" t="n">
        <v>12584263</v>
      </c>
    </row>
    <row r="50" customFormat="false" ht="12.8" hidden="false" customHeight="false" outlineLevel="0" collapsed="false">
      <c r="A50" s="0" t="n">
        <v>97</v>
      </c>
      <c r="B50" s="0" t="n">
        <v>7640.59070428429</v>
      </c>
      <c r="C50" s="0" t="n">
        <v>12603926</v>
      </c>
    </row>
    <row r="51" customFormat="false" ht="12.8" hidden="false" customHeight="false" outlineLevel="0" collapsed="false">
      <c r="A51" s="0" t="n">
        <v>98</v>
      </c>
      <c r="B51" s="0" t="n">
        <v>7683.46762484155</v>
      </c>
      <c r="C51" s="0" t="n">
        <v>12625955</v>
      </c>
    </row>
    <row r="52" customFormat="false" ht="12.8" hidden="false" customHeight="false" outlineLevel="0" collapsed="false">
      <c r="A52" s="0" t="n">
        <v>99</v>
      </c>
      <c r="B52" s="0" t="n">
        <v>7693.82349123455</v>
      </c>
      <c r="C52" s="0" t="n">
        <v>12695020</v>
      </c>
    </row>
    <row r="53" customFormat="false" ht="12.8" hidden="false" customHeight="false" outlineLevel="0" collapsed="false">
      <c r="A53" s="0" t="n">
        <v>100</v>
      </c>
      <c r="B53" s="0" t="n">
        <v>7719.62993990371</v>
      </c>
      <c r="C53" s="0" t="n">
        <v>12819703</v>
      </c>
    </row>
    <row r="54" customFormat="false" ht="12.8" hidden="false" customHeight="false" outlineLevel="0" collapsed="false">
      <c r="A54" s="0" t="n">
        <v>101</v>
      </c>
      <c r="B54" s="0" t="n">
        <v>7785.2084541264</v>
      </c>
      <c r="C54" s="0" t="n">
        <v>12837948</v>
      </c>
    </row>
    <row r="55" customFormat="false" ht="12.8" hidden="false" customHeight="false" outlineLevel="0" collapsed="false">
      <c r="A55" s="0" t="n">
        <v>102</v>
      </c>
      <c r="B55" s="0" t="n">
        <v>7809.75898544208</v>
      </c>
      <c r="C55" s="0" t="n">
        <v>12893600</v>
      </c>
    </row>
    <row r="56" customFormat="false" ht="12.8" hidden="false" customHeight="false" outlineLevel="0" collapsed="false">
      <c r="A56" s="0" t="n">
        <v>103</v>
      </c>
      <c r="B56" s="0" t="n">
        <v>7860.69905849637</v>
      </c>
      <c r="C56" s="0" t="n">
        <v>12939542</v>
      </c>
    </row>
    <row r="57" customFormat="false" ht="12.8" hidden="false" customHeight="false" outlineLevel="0" collapsed="false">
      <c r="A57" s="0" t="n">
        <v>104</v>
      </c>
      <c r="B57" s="0" t="n">
        <v>7905.7104214154</v>
      </c>
      <c r="C57" s="0" t="n">
        <v>13041270</v>
      </c>
    </row>
    <row r="58" customFormat="false" ht="12.8" hidden="false" customHeight="false" outlineLevel="0" collapsed="false">
      <c r="A58" s="0" t="n">
        <v>105</v>
      </c>
      <c r="B58" s="0" t="n">
        <v>7954.92907337175</v>
      </c>
      <c r="C58" s="0" t="n">
        <v>13064190</v>
      </c>
    </row>
    <row r="59" customFormat="false" ht="12.8" hidden="false" customHeight="false" outlineLevel="0" collapsed="false">
      <c r="A59" s="0" t="n">
        <v>106</v>
      </c>
      <c r="B59" s="0" t="n">
        <v>7965.54893162865</v>
      </c>
      <c r="C59" s="0" t="n">
        <v>13144514</v>
      </c>
    </row>
    <row r="60" customFormat="false" ht="12.8" hidden="false" customHeight="false" outlineLevel="0" collapsed="false">
      <c r="A60" s="0" t="n">
        <v>107</v>
      </c>
      <c r="B60" s="0" t="n">
        <v>7976.19603162739</v>
      </c>
      <c r="C60" s="0" t="n">
        <v>13190830</v>
      </c>
    </row>
    <row r="61" customFormat="false" ht="12.8" hidden="false" customHeight="false" outlineLevel="0" collapsed="false">
      <c r="A61" s="0" t="n">
        <v>108</v>
      </c>
      <c r="B61" s="0" t="n">
        <v>8057.63166446559</v>
      </c>
      <c r="C61" s="0" t="n">
        <v>13199924</v>
      </c>
    </row>
    <row r="62" customFormat="false" ht="12.8" hidden="false" customHeight="false" outlineLevel="0" collapsed="false">
      <c r="A62" s="0" t="n">
        <v>109</v>
      </c>
      <c r="B62" s="0" t="n">
        <v>8110.96390430642</v>
      </c>
      <c r="C62" s="0" t="n">
        <v>13190554</v>
      </c>
    </row>
    <row r="63" customFormat="false" ht="12.8" hidden="false" customHeight="false" outlineLevel="0" collapsed="false">
      <c r="A63" s="0" t="n">
        <v>110</v>
      </c>
      <c r="B63" s="0" t="n">
        <v>8160.29565716356</v>
      </c>
      <c r="C63" s="0" t="n">
        <v>13252826</v>
      </c>
    </row>
    <row r="64" customFormat="false" ht="12.8" hidden="false" customHeight="false" outlineLevel="0" collapsed="false">
      <c r="A64" s="0" t="n">
        <v>111</v>
      </c>
      <c r="B64" s="0" t="n">
        <v>8186.81515260088</v>
      </c>
      <c r="C64" s="0" t="n">
        <v>13352113</v>
      </c>
    </row>
    <row r="65" customFormat="false" ht="12.8" hidden="false" customHeight="false" outlineLevel="0" collapsed="false">
      <c r="A65" s="0" t="n">
        <v>112</v>
      </c>
      <c r="B65" s="0" t="n">
        <v>8222.28168353179</v>
      </c>
      <c r="C65" s="0" t="n">
        <v>13439228</v>
      </c>
    </row>
    <row r="66" customFormat="false" ht="12.8" hidden="false" customHeight="false" outlineLevel="0" collapsed="false">
      <c r="A66" s="0" t="n">
        <v>113</v>
      </c>
      <c r="B66" s="0" t="n">
        <v>8262.09998734268</v>
      </c>
      <c r="C66" s="0" t="n">
        <v>13415883</v>
      </c>
    </row>
    <row r="67" customFormat="false" ht="12.8" hidden="false" customHeight="false" outlineLevel="0" collapsed="false">
      <c r="A67" s="0" t="n">
        <v>114</v>
      </c>
      <c r="B67" s="0" t="n">
        <v>8277.41596180731</v>
      </c>
      <c r="C67" s="0" t="n">
        <v>13466857</v>
      </c>
    </row>
    <row r="68" customFormat="false" ht="12.8" hidden="false" customHeight="false" outlineLevel="0" collapsed="false">
      <c r="A68" s="0" t="n">
        <v>115</v>
      </c>
      <c r="B68" s="0" t="n">
        <v>8284.70893660345</v>
      </c>
      <c r="C68" s="0" t="n">
        <v>13518354</v>
      </c>
    </row>
    <row r="69" customFormat="false" ht="12.8" hidden="false" customHeight="false" outlineLevel="0" collapsed="false">
      <c r="A69" s="0" t="n">
        <v>116</v>
      </c>
      <c r="B69" s="0" t="n">
        <v>8296.3569259063</v>
      </c>
      <c r="C69" s="0" t="n">
        <v>13591685</v>
      </c>
    </row>
    <row r="70" customFormat="false" ht="12.8" hidden="false" customHeight="false" outlineLevel="0" collapsed="false">
      <c r="A70" s="0" t="n">
        <v>117</v>
      </c>
      <c r="B70" s="0" t="n">
        <v>8332.11416225059</v>
      </c>
      <c r="C70" s="0" t="n">
        <v>13606177</v>
      </c>
    </row>
    <row r="71" customFormat="false" ht="12.8" hidden="false" customHeight="false" outlineLevel="0" collapsed="false">
      <c r="A71" s="0" t="n">
        <v>118</v>
      </c>
      <c r="B71" s="0" t="n">
        <v>8366.72409032719</v>
      </c>
      <c r="C71" s="0" t="n">
        <v>13707445</v>
      </c>
    </row>
    <row r="72" customFormat="false" ht="12.8" hidden="false" customHeight="false" outlineLevel="0" collapsed="false">
      <c r="A72" s="0" t="n">
        <v>119</v>
      </c>
      <c r="B72" s="0" t="n">
        <v>8393.51334772536</v>
      </c>
      <c r="C72" s="0" t="n">
        <v>13723402</v>
      </c>
    </row>
    <row r="73" customFormat="false" ht="12.8" hidden="false" customHeight="false" outlineLevel="0" collapsed="false">
      <c r="A73" s="0" t="n">
        <v>120</v>
      </c>
      <c r="B73" s="0" t="n">
        <v>8428.33781646935</v>
      </c>
      <c r="C73" s="0" t="n">
        <v>13829424</v>
      </c>
    </row>
    <row r="74" customFormat="false" ht="12.8" hidden="false" customHeight="false" outlineLevel="0" collapsed="false">
      <c r="A74" s="0" t="n">
        <v>121</v>
      </c>
      <c r="B74" s="0" t="n">
        <v>8506.50662641235</v>
      </c>
      <c r="C74" s="0" t="n">
        <v>13786783</v>
      </c>
    </row>
    <row r="75" customFormat="false" ht="12.8" hidden="false" customHeight="false" outlineLevel="0" collapsed="false">
      <c r="A75" s="0" t="n">
        <v>122</v>
      </c>
      <c r="B75" s="0" t="n">
        <v>8538.40288506125</v>
      </c>
      <c r="C75" s="0" t="n">
        <v>13820139</v>
      </c>
    </row>
    <row r="76" customFormat="false" ht="12.8" hidden="false" customHeight="false" outlineLevel="0" collapsed="false">
      <c r="A76" s="0" t="n">
        <v>123</v>
      </c>
      <c r="B76" s="0" t="n">
        <v>8528.90586034285</v>
      </c>
      <c r="C76" s="0" t="n">
        <v>13896787</v>
      </c>
    </row>
    <row r="77" customFormat="false" ht="12.8" hidden="false" customHeight="false" outlineLevel="0" collapsed="false">
      <c r="A77" s="0" t="n">
        <v>124</v>
      </c>
      <c r="B77" s="0" t="n">
        <v>8578.30220582856</v>
      </c>
      <c r="C77" s="0" t="n">
        <v>13964631</v>
      </c>
    </row>
    <row r="78" customFormat="false" ht="12.8" hidden="false" customHeight="false" outlineLevel="0" collapsed="false">
      <c r="A78" s="0" t="n">
        <v>125</v>
      </c>
      <c r="B78" s="0" t="n">
        <v>8595.75686333651</v>
      </c>
      <c r="C78" s="0" t="n">
        <v>14042997</v>
      </c>
    </row>
    <row r="79" customFormat="false" ht="12.8" hidden="false" customHeight="false" outlineLevel="0" collapsed="false">
      <c r="A79" s="0" t="n">
        <v>126</v>
      </c>
      <c r="B79" s="0" t="n">
        <v>8625.97901129002</v>
      </c>
      <c r="C79" s="0" t="n">
        <v>14094737</v>
      </c>
    </row>
    <row r="80" customFormat="false" ht="12.8" hidden="false" customHeight="false" outlineLevel="0" collapsed="false">
      <c r="A80" s="0" t="n">
        <v>127</v>
      </c>
      <c r="B80" s="0" t="n">
        <v>8676.9685725607</v>
      </c>
      <c r="C80" s="0" t="n">
        <v>14130909</v>
      </c>
    </row>
    <row r="81" customFormat="false" ht="12.8" hidden="false" customHeight="false" outlineLevel="0" collapsed="false">
      <c r="A81" s="0" t="n">
        <v>128</v>
      </c>
      <c r="B81" s="0" t="n">
        <v>8717.6417548304</v>
      </c>
      <c r="C81" s="0" t="n">
        <v>14164415</v>
      </c>
    </row>
    <row r="82" customFormat="false" ht="12.8" hidden="false" customHeight="false" outlineLevel="0" collapsed="false">
      <c r="A82" s="0" t="n">
        <v>129</v>
      </c>
      <c r="B82" s="0" t="n">
        <v>8750.5055832214</v>
      </c>
      <c r="C82" s="0" t="n">
        <v>14183564</v>
      </c>
    </row>
    <row r="83" customFormat="false" ht="12.8" hidden="false" customHeight="false" outlineLevel="0" collapsed="false">
      <c r="A83" s="0" t="n">
        <v>130</v>
      </c>
      <c r="B83" s="0" t="n">
        <v>8767.54488494042</v>
      </c>
      <c r="C83" s="0" t="n">
        <v>14237939</v>
      </c>
    </row>
    <row r="84" customFormat="false" ht="12.8" hidden="false" customHeight="false" outlineLevel="0" collapsed="false">
      <c r="A84" s="0" t="n">
        <v>131</v>
      </c>
      <c r="B84" s="0" t="n">
        <v>8805.81622219889</v>
      </c>
      <c r="C84" s="0" t="n">
        <v>14286487</v>
      </c>
    </row>
    <row r="85" customFormat="false" ht="12.8" hidden="false" customHeight="false" outlineLevel="0" collapsed="false">
      <c r="A85" s="0" t="n">
        <v>132</v>
      </c>
      <c r="B85" s="0" t="n">
        <v>8836.07136207585</v>
      </c>
      <c r="C85" s="0" t="n">
        <v>14363721</v>
      </c>
    </row>
    <row r="86" customFormat="false" ht="12.8" hidden="false" customHeight="false" outlineLevel="0" collapsed="false">
      <c r="A86" s="0" t="n">
        <v>133</v>
      </c>
      <c r="B86" s="0" t="n">
        <v>8901.99168805181</v>
      </c>
      <c r="C86" s="0" t="n">
        <v>14393136</v>
      </c>
    </row>
    <row r="87" customFormat="false" ht="12.8" hidden="false" customHeight="false" outlineLevel="0" collapsed="false">
      <c r="A87" s="0" t="n">
        <v>134</v>
      </c>
      <c r="B87" s="0" t="n">
        <v>8965.06778061153</v>
      </c>
      <c r="C87" s="0" t="n">
        <v>14407670</v>
      </c>
    </row>
    <row r="88" customFormat="false" ht="12.8" hidden="false" customHeight="false" outlineLevel="0" collapsed="false">
      <c r="A88" s="0" t="n">
        <v>135</v>
      </c>
      <c r="B88" s="0" t="n">
        <v>9001.49004849267</v>
      </c>
      <c r="C88" s="0" t="n">
        <v>14444232</v>
      </c>
    </row>
    <row r="89" customFormat="false" ht="12.8" hidden="false" customHeight="false" outlineLevel="0" collapsed="false">
      <c r="A89" s="0" t="n">
        <v>136</v>
      </c>
      <c r="B89" s="0" t="n">
        <v>9041.41002249531</v>
      </c>
      <c r="C89" s="0" t="n">
        <v>14469223</v>
      </c>
    </row>
    <row r="90" customFormat="false" ht="12.8" hidden="false" customHeight="false" outlineLevel="0" collapsed="false">
      <c r="A90" s="0" t="n">
        <v>137</v>
      </c>
      <c r="B90" s="0" t="n">
        <v>9046.1535832839</v>
      </c>
      <c r="C90" s="0" t="n">
        <v>14534541</v>
      </c>
    </row>
    <row r="91" customFormat="false" ht="12.8" hidden="false" customHeight="false" outlineLevel="0" collapsed="false">
      <c r="A91" s="0" t="n">
        <v>138</v>
      </c>
      <c r="B91" s="0" t="n">
        <v>9048.65457180324</v>
      </c>
      <c r="C91" s="0" t="n">
        <v>14556975</v>
      </c>
    </row>
    <row r="92" customFormat="false" ht="12.8" hidden="false" customHeight="false" outlineLevel="0" collapsed="false">
      <c r="A92" s="0" t="n">
        <v>139</v>
      </c>
      <c r="B92" s="0" t="n">
        <v>9066.23004838648</v>
      </c>
      <c r="C92" s="0" t="n">
        <v>14643243</v>
      </c>
    </row>
    <row r="93" customFormat="false" ht="12.8" hidden="false" customHeight="false" outlineLevel="0" collapsed="false">
      <c r="A93" s="0" t="n">
        <v>140</v>
      </c>
      <c r="B93" s="0" t="n">
        <v>9124.61285846869</v>
      </c>
      <c r="C93" s="0" t="n">
        <v>14629709</v>
      </c>
    </row>
    <row r="94" customFormat="false" ht="12.8" hidden="false" customHeight="false" outlineLevel="0" collapsed="false">
      <c r="A94" s="0" t="n">
        <v>141</v>
      </c>
      <c r="B94" s="0" t="n">
        <v>9158.25025995713</v>
      </c>
      <c r="C94" s="0" t="n">
        <v>14736335</v>
      </c>
    </row>
    <row r="95" customFormat="false" ht="12.8" hidden="false" customHeight="false" outlineLevel="0" collapsed="false">
      <c r="A95" s="0" t="n">
        <v>142</v>
      </c>
      <c r="B95" s="0" t="n">
        <v>9203.92330397879</v>
      </c>
      <c r="C95" s="0" t="n">
        <v>14753524</v>
      </c>
    </row>
    <row r="96" customFormat="false" ht="12.8" hidden="false" customHeight="false" outlineLevel="0" collapsed="false">
      <c r="A96" s="0" t="n">
        <v>143</v>
      </c>
      <c r="B96" s="0" t="n">
        <v>9248.81939128659</v>
      </c>
      <c r="C96" s="0" t="n">
        <v>14768086</v>
      </c>
    </row>
    <row r="97" customFormat="false" ht="12.8" hidden="false" customHeight="false" outlineLevel="0" collapsed="false">
      <c r="A97" s="0" t="n">
        <v>144</v>
      </c>
      <c r="B97" s="0" t="n">
        <v>9283.27772867082</v>
      </c>
      <c r="C97" s="0" t="n">
        <v>14806432</v>
      </c>
    </row>
    <row r="98" customFormat="false" ht="12.8" hidden="false" customHeight="false" outlineLevel="0" collapsed="false">
      <c r="A98" s="0" t="n">
        <v>145</v>
      </c>
      <c r="B98" s="0" t="n">
        <v>9318.63490411271</v>
      </c>
      <c r="C98" s="0" t="n">
        <v>14824332</v>
      </c>
    </row>
    <row r="99" customFormat="false" ht="12.8" hidden="false" customHeight="false" outlineLevel="0" collapsed="false">
      <c r="A99" s="0" t="n">
        <v>146</v>
      </c>
      <c r="B99" s="0" t="n">
        <v>9330.26303238241</v>
      </c>
      <c r="C99" s="0" t="n">
        <v>14891329</v>
      </c>
    </row>
    <row r="100" customFormat="false" ht="12.8" hidden="false" customHeight="false" outlineLevel="0" collapsed="false">
      <c r="A100" s="0" t="n">
        <v>147</v>
      </c>
      <c r="B100" s="0" t="n">
        <v>9355.09935334296</v>
      </c>
      <c r="C100" s="0" t="n">
        <v>15000554</v>
      </c>
    </row>
    <row r="101" customFormat="false" ht="12.8" hidden="false" customHeight="false" outlineLevel="0" collapsed="false">
      <c r="A101" s="0" t="n">
        <v>148</v>
      </c>
      <c r="B101" s="0" t="n">
        <v>9395.28855606358</v>
      </c>
      <c r="C101" s="0" t="n">
        <v>15034623</v>
      </c>
    </row>
    <row r="102" customFormat="false" ht="12.8" hidden="false" customHeight="false" outlineLevel="0" collapsed="false">
      <c r="A102" s="0" t="n">
        <v>149</v>
      </c>
      <c r="B102" s="0" t="n">
        <v>9418.82944501012</v>
      </c>
      <c r="C102" s="0" t="n">
        <v>15087369</v>
      </c>
    </row>
    <row r="103" customFormat="false" ht="12.8" hidden="false" customHeight="false" outlineLevel="0" collapsed="false">
      <c r="A103" s="0" t="n">
        <v>150</v>
      </c>
      <c r="B103" s="0" t="n">
        <v>9462.82848820993</v>
      </c>
      <c r="C103" s="0" t="n">
        <v>15178922</v>
      </c>
    </row>
    <row r="104" customFormat="false" ht="12.8" hidden="false" customHeight="false" outlineLevel="0" collapsed="false">
      <c r="A104" s="0" t="n">
        <v>151</v>
      </c>
      <c r="B104" s="0" t="n">
        <v>9514.23135529054</v>
      </c>
      <c r="C104" s="0" t="n">
        <v>15171804</v>
      </c>
    </row>
    <row r="105" customFormat="false" ht="12.8" hidden="false" customHeight="false" outlineLevel="0" collapsed="false">
      <c r="A105" s="0" t="n">
        <v>152</v>
      </c>
      <c r="B105" s="0" t="n">
        <v>9523.4308110083</v>
      </c>
      <c r="C105" s="0" t="n">
        <v>15188108</v>
      </c>
    </row>
    <row r="106" customFormat="false" ht="12.8" hidden="false" customHeight="false" outlineLevel="0" collapsed="false">
      <c r="A106" s="0" t="s">
        <v>222</v>
      </c>
      <c r="B106" s="0" t="s">
        <v>223</v>
      </c>
      <c r="C106" s="0" t="s">
        <v>224</v>
      </c>
    </row>
    <row r="107" customFormat="false" ht="12.8" hidden="false" customHeight="false" outlineLevel="0" collapsed="false">
      <c r="A107" s="0" t="n">
        <v>49</v>
      </c>
      <c r="B107" s="0" t="n">
        <v>6414.78904699531</v>
      </c>
      <c r="C107" s="0" t="n">
        <v>10914398</v>
      </c>
    </row>
    <row r="108" customFormat="false" ht="12.8" hidden="false" customHeight="false" outlineLevel="0" collapsed="false">
      <c r="A108" s="0" t="n">
        <v>50</v>
      </c>
      <c r="B108" s="0" t="n">
        <v>6778.90225184158</v>
      </c>
      <c r="C108" s="0" t="n">
        <v>11021763</v>
      </c>
    </row>
    <row r="109" customFormat="false" ht="12.8" hidden="false" customHeight="false" outlineLevel="0" collapsed="false">
      <c r="A109" s="0" t="n">
        <v>51</v>
      </c>
      <c r="B109" s="0" t="n">
        <v>7092.02100217064</v>
      </c>
      <c r="C109" s="0" t="n">
        <v>11059493</v>
      </c>
    </row>
    <row r="110" customFormat="false" ht="12.8" hidden="false" customHeight="false" outlineLevel="0" collapsed="false">
      <c r="A110" s="0" t="n">
        <v>52</v>
      </c>
      <c r="B110" s="0" t="n">
        <v>7113.98164433727</v>
      </c>
      <c r="C110" s="0" t="n">
        <v>11048388</v>
      </c>
    </row>
    <row r="111" customFormat="false" ht="12.8" hidden="false" customHeight="false" outlineLevel="0" collapsed="false">
      <c r="A111" s="0" t="n">
        <v>53</v>
      </c>
      <c r="B111" s="0" t="n">
        <v>6705.54599729676</v>
      </c>
      <c r="C111" s="0" t="n">
        <v>11064497</v>
      </c>
    </row>
    <row r="112" customFormat="false" ht="12.8" hidden="false" customHeight="false" outlineLevel="0" collapsed="false">
      <c r="A112" s="0" t="n">
        <v>54</v>
      </c>
      <c r="B112" s="0" t="n">
        <v>6521.17321865806</v>
      </c>
      <c r="C112" s="0" t="n">
        <v>11128156</v>
      </c>
    </row>
    <row r="113" customFormat="false" ht="12.8" hidden="false" customHeight="false" outlineLevel="0" collapsed="false">
      <c r="A113" s="0" t="n">
        <v>55</v>
      </c>
      <c r="B113" s="0" t="n">
        <v>6554.01964535573</v>
      </c>
      <c r="C113" s="0" t="n">
        <v>11235296</v>
      </c>
    </row>
    <row r="114" customFormat="false" ht="12.8" hidden="false" customHeight="false" outlineLevel="0" collapsed="false">
      <c r="A114" s="0" t="n">
        <v>56</v>
      </c>
      <c r="B114" s="0" t="n">
        <v>6660.1842529205</v>
      </c>
      <c r="C114" s="0" t="n">
        <v>11156745</v>
      </c>
    </row>
    <row r="115" customFormat="false" ht="12.8" hidden="false" customHeight="false" outlineLevel="0" collapsed="false">
      <c r="A115" s="0" t="n">
        <v>57</v>
      </c>
      <c r="B115" s="0" t="n">
        <v>6744.03429129675</v>
      </c>
      <c r="C115" s="0" t="n">
        <v>11057148</v>
      </c>
    </row>
    <row r="116" customFormat="false" ht="12.8" hidden="false" customHeight="false" outlineLevel="0" collapsed="false">
      <c r="A116" s="0" t="n">
        <v>58</v>
      </c>
      <c r="B116" s="0" t="n">
        <v>6741.66175252587</v>
      </c>
      <c r="C116" s="0" t="n">
        <v>11247506</v>
      </c>
    </row>
    <row r="117" customFormat="false" ht="12.8" hidden="false" customHeight="false" outlineLevel="0" collapsed="false">
      <c r="A117" s="0" t="n">
        <v>59</v>
      </c>
      <c r="B117" s="0" t="n">
        <v>6886.42921069284</v>
      </c>
      <c r="C117" s="0" t="n">
        <v>11410134</v>
      </c>
    </row>
    <row r="118" customFormat="false" ht="12.8" hidden="false" customHeight="false" outlineLevel="0" collapsed="false">
      <c r="A118" s="0" t="n">
        <v>60</v>
      </c>
      <c r="B118" s="0" t="n">
        <v>6890.54533395775</v>
      </c>
      <c r="C118" s="0" t="n">
        <v>11521898</v>
      </c>
    </row>
    <row r="119" customFormat="false" ht="12.8" hidden="false" customHeight="false" outlineLevel="0" collapsed="false">
      <c r="A119" s="0" t="n">
        <v>61</v>
      </c>
      <c r="B119" s="0" t="n">
        <v>6808.84926639221</v>
      </c>
      <c r="C119" s="0" t="n">
        <v>11482379</v>
      </c>
    </row>
    <row r="120" customFormat="false" ht="12.8" hidden="false" customHeight="false" outlineLevel="0" collapsed="false">
      <c r="A120" s="0" t="n">
        <v>62</v>
      </c>
      <c r="B120" s="0" t="n">
        <v>6722.87988857401</v>
      </c>
      <c r="C120" s="0" t="n">
        <v>11422089</v>
      </c>
    </row>
    <row r="121" customFormat="false" ht="12.8" hidden="false" customHeight="false" outlineLevel="0" collapsed="false">
      <c r="A121" s="0" t="n">
        <v>63</v>
      </c>
      <c r="B121" s="0" t="n">
        <v>6343.42583946065</v>
      </c>
      <c r="C121" s="0" t="n">
        <v>11521794</v>
      </c>
    </row>
    <row r="122" customFormat="false" ht="12.8" hidden="false" customHeight="false" outlineLevel="0" collapsed="false">
      <c r="A122" s="0" t="n">
        <v>64</v>
      </c>
      <c r="B122" s="0" t="n">
        <v>6007.47172090445</v>
      </c>
      <c r="C122" s="0" t="n">
        <v>11541231</v>
      </c>
    </row>
    <row r="123" customFormat="false" ht="12.8" hidden="false" customHeight="false" outlineLevel="0" collapsed="false">
      <c r="A123" s="0" t="n">
        <v>65</v>
      </c>
      <c r="B123" s="0" t="n">
        <v>5985.30123610738</v>
      </c>
      <c r="C123" s="0" t="n">
        <v>11452454</v>
      </c>
    </row>
    <row r="124" customFormat="false" ht="12.8" hidden="false" customHeight="false" outlineLevel="0" collapsed="false">
      <c r="A124" s="0" t="n">
        <v>66</v>
      </c>
      <c r="B124" s="0" t="n">
        <v>5961.97243607963</v>
      </c>
      <c r="C124" s="0" t="n">
        <v>11485377</v>
      </c>
    </row>
    <row r="125" customFormat="false" ht="12.8" hidden="false" customHeight="false" outlineLevel="0" collapsed="false">
      <c r="A125" s="0" t="n">
        <v>67</v>
      </c>
      <c r="B125" s="0" t="n">
        <v>5869.78477201805</v>
      </c>
      <c r="C125" s="0" t="n">
        <v>11558765</v>
      </c>
    </row>
    <row r="126" customFormat="false" ht="12.8" hidden="false" customHeight="false" outlineLevel="0" collapsed="false">
      <c r="A126" s="0" t="n">
        <v>68</v>
      </c>
      <c r="B126" s="0" t="n">
        <v>5675.71936373082</v>
      </c>
      <c r="C126" s="0" t="n">
        <v>11625202</v>
      </c>
    </row>
    <row r="127" customFormat="false" ht="12.8" hidden="false" customHeight="false" outlineLevel="0" collapsed="false">
      <c r="A127" s="0" t="n">
        <v>69</v>
      </c>
      <c r="B127" s="0" t="n">
        <v>5967.74206984022</v>
      </c>
      <c r="C127" s="0" t="n">
        <v>11544047</v>
      </c>
    </row>
    <row r="128" customFormat="false" ht="12.8" hidden="false" customHeight="false" outlineLevel="0" collapsed="false">
      <c r="A128" s="0" t="n">
        <v>70</v>
      </c>
      <c r="B128" s="0" t="n">
        <v>6355.84312982741</v>
      </c>
      <c r="C128" s="0" t="n">
        <v>9953911</v>
      </c>
    </row>
    <row r="129" customFormat="false" ht="12.8" hidden="false" customHeight="false" outlineLevel="0" collapsed="false">
      <c r="A129" s="0" t="n">
        <v>71</v>
      </c>
      <c r="B129" s="0" t="n">
        <v>6215.41031992892</v>
      </c>
      <c r="C129" s="0" t="n">
        <v>10055745</v>
      </c>
    </row>
    <row r="130" customFormat="false" ht="12.8" hidden="false" customHeight="false" outlineLevel="0" collapsed="false">
      <c r="A130" s="0" t="n">
        <v>72</v>
      </c>
      <c r="B130" s="0" t="n">
        <v>6162.76433557476</v>
      </c>
      <c r="C130" s="0" t="n">
        <v>10373944</v>
      </c>
    </row>
    <row r="131" customFormat="false" ht="12.8" hidden="false" customHeight="false" outlineLevel="0" collapsed="false">
      <c r="A131" s="0" t="n">
        <v>73</v>
      </c>
      <c r="B131" s="0" t="n">
        <v>6233.75670622844</v>
      </c>
      <c r="C131" s="0" t="n">
        <v>10672964</v>
      </c>
    </row>
    <row r="132" customFormat="false" ht="12.8" hidden="false" customHeight="false" outlineLevel="0" collapsed="false">
      <c r="A132" s="0" t="n">
        <v>74</v>
      </c>
      <c r="B132" s="0" t="n">
        <v>6283.36962193726</v>
      </c>
      <c r="C132" s="0" t="n">
        <v>10965140</v>
      </c>
    </row>
    <row r="133" customFormat="false" ht="12.8" hidden="false" customHeight="false" outlineLevel="0" collapsed="false">
      <c r="A133" s="0" t="n">
        <v>75</v>
      </c>
      <c r="B133" s="0" t="n">
        <v>6312.76726775369</v>
      </c>
      <c r="C133" s="0" t="n">
        <v>11305818</v>
      </c>
    </row>
    <row r="134" customFormat="false" ht="12.8" hidden="false" customHeight="false" outlineLevel="0" collapsed="false">
      <c r="A134" s="0" t="n">
        <v>76</v>
      </c>
      <c r="B134" s="0" t="n">
        <v>6493.18448138106</v>
      </c>
      <c r="C134" s="0" t="n">
        <v>11405668</v>
      </c>
    </row>
    <row r="135" customFormat="false" ht="12.8" hidden="false" customHeight="false" outlineLevel="0" collapsed="false">
      <c r="A135" s="0" t="n">
        <v>77</v>
      </c>
      <c r="B135" s="0" t="n">
        <v>6624.86034318858</v>
      </c>
      <c r="C135" s="0" t="n">
        <v>11420787</v>
      </c>
    </row>
    <row r="136" customFormat="false" ht="12.8" hidden="false" customHeight="false" outlineLevel="0" collapsed="false">
      <c r="A136" s="0" t="n">
        <v>78</v>
      </c>
      <c r="B136" s="0" t="n">
        <v>6715.30360714686</v>
      </c>
      <c r="C136" s="0" t="n">
        <v>11465450</v>
      </c>
    </row>
    <row r="137" customFormat="false" ht="12.8" hidden="false" customHeight="false" outlineLevel="0" collapsed="false">
      <c r="A137" s="0" t="n">
        <v>79</v>
      </c>
      <c r="B137" s="0" t="n">
        <v>6824.98904003637</v>
      </c>
      <c r="C137" s="0" t="n">
        <v>11525391</v>
      </c>
    </row>
    <row r="138" customFormat="false" ht="12.8" hidden="false" customHeight="false" outlineLevel="0" collapsed="false">
      <c r="A138" s="0" t="n">
        <v>80</v>
      </c>
      <c r="B138" s="0" t="n">
        <v>6862.76255175827</v>
      </c>
      <c r="C138" s="0" t="n">
        <v>11587031</v>
      </c>
    </row>
    <row r="139" customFormat="false" ht="12.8" hidden="false" customHeight="false" outlineLevel="0" collapsed="false">
      <c r="A139" s="0" t="n">
        <v>81</v>
      </c>
      <c r="B139" s="0" t="n">
        <v>6931.26597873059</v>
      </c>
      <c r="C139" s="0" t="n">
        <v>11638871</v>
      </c>
    </row>
    <row r="140" customFormat="false" ht="12.8" hidden="false" customHeight="false" outlineLevel="0" collapsed="false">
      <c r="A140" s="0" t="n">
        <v>82</v>
      </c>
      <c r="B140" s="0" t="n">
        <v>6959.16803754943</v>
      </c>
      <c r="C140" s="0" t="n">
        <v>11737493</v>
      </c>
    </row>
    <row r="141" customFormat="false" ht="12.8" hidden="false" customHeight="false" outlineLevel="0" collapsed="false">
      <c r="A141" s="0" t="n">
        <v>83</v>
      </c>
      <c r="B141" s="0" t="n">
        <v>7000.75132484701</v>
      </c>
      <c r="C141" s="0" t="n">
        <v>11797107</v>
      </c>
    </row>
    <row r="142" customFormat="false" ht="12.8" hidden="false" customHeight="false" outlineLevel="0" collapsed="false">
      <c r="A142" s="0" t="n">
        <v>84</v>
      </c>
      <c r="B142" s="0" t="n">
        <v>7043.24614899216</v>
      </c>
      <c r="C142" s="0" t="n">
        <v>11863286</v>
      </c>
    </row>
    <row r="143" customFormat="false" ht="12.8" hidden="false" customHeight="false" outlineLevel="0" collapsed="false">
      <c r="A143" s="0" t="n">
        <v>85</v>
      </c>
      <c r="B143" s="0" t="n">
        <v>7064.60795887731</v>
      </c>
      <c r="C143" s="0" t="n">
        <v>11893517</v>
      </c>
    </row>
    <row r="144" customFormat="false" ht="12.8" hidden="false" customHeight="false" outlineLevel="0" collapsed="false">
      <c r="A144" s="0" t="n">
        <v>86</v>
      </c>
      <c r="B144" s="0" t="n">
        <v>7113.50545418458</v>
      </c>
      <c r="C144" s="0" t="n">
        <v>11892527</v>
      </c>
    </row>
    <row r="145" customFormat="false" ht="12.8" hidden="false" customHeight="false" outlineLevel="0" collapsed="false">
      <c r="A145" s="0" t="n">
        <v>87</v>
      </c>
      <c r="B145" s="0" t="n">
        <v>7129.26182411564</v>
      </c>
      <c r="C145" s="0" t="n">
        <v>11995279</v>
      </c>
    </row>
    <row r="146" customFormat="false" ht="12.8" hidden="false" customHeight="false" outlineLevel="0" collapsed="false">
      <c r="A146" s="0" t="n">
        <v>88</v>
      </c>
      <c r="B146" s="0" t="n">
        <v>7159.72715772244</v>
      </c>
      <c r="C146" s="0" t="n">
        <v>12045406</v>
      </c>
    </row>
    <row r="147" customFormat="false" ht="12.8" hidden="false" customHeight="false" outlineLevel="0" collapsed="false">
      <c r="A147" s="0" t="n">
        <v>89</v>
      </c>
      <c r="B147" s="0" t="n">
        <v>7214.76985588236</v>
      </c>
      <c r="C147" s="0" t="n">
        <v>12132924</v>
      </c>
    </row>
    <row r="148" customFormat="false" ht="12.8" hidden="false" customHeight="false" outlineLevel="0" collapsed="false">
      <c r="A148" s="0" t="n">
        <v>90</v>
      </c>
      <c r="B148" s="0" t="n">
        <v>7233.25668455562</v>
      </c>
      <c r="C148" s="0" t="n">
        <v>12184178</v>
      </c>
    </row>
    <row r="149" customFormat="false" ht="12.8" hidden="false" customHeight="false" outlineLevel="0" collapsed="false">
      <c r="A149" s="0" t="n">
        <v>91</v>
      </c>
      <c r="B149" s="0" t="n">
        <v>7284.19745962865</v>
      </c>
      <c r="C149" s="0" t="n">
        <v>12297166</v>
      </c>
    </row>
    <row r="150" customFormat="false" ht="12.8" hidden="false" customHeight="false" outlineLevel="0" collapsed="false">
      <c r="A150" s="0" t="n">
        <v>92</v>
      </c>
      <c r="B150" s="0" t="n">
        <v>7303.81391309906</v>
      </c>
      <c r="C150" s="0" t="n">
        <v>12310906</v>
      </c>
    </row>
    <row r="151" customFormat="false" ht="12.8" hidden="false" customHeight="false" outlineLevel="0" collapsed="false">
      <c r="A151" s="0" t="n">
        <v>93</v>
      </c>
      <c r="B151" s="0" t="n">
        <v>7316.87481366379</v>
      </c>
      <c r="C151" s="0" t="n">
        <v>12415832</v>
      </c>
    </row>
    <row r="152" customFormat="false" ht="12.8" hidden="false" customHeight="false" outlineLevel="0" collapsed="false">
      <c r="A152" s="0" t="n">
        <v>94</v>
      </c>
      <c r="B152" s="0" t="n">
        <v>7360.17154284782</v>
      </c>
      <c r="C152" s="0" t="n">
        <v>12452397</v>
      </c>
    </row>
    <row r="153" customFormat="false" ht="12.8" hidden="false" customHeight="false" outlineLevel="0" collapsed="false">
      <c r="A153" s="0" t="n">
        <v>95</v>
      </c>
      <c r="B153" s="0" t="n">
        <v>7406.41340150593</v>
      </c>
      <c r="C153" s="0" t="n">
        <v>12513488</v>
      </c>
    </row>
    <row r="154" customFormat="false" ht="12.8" hidden="false" customHeight="false" outlineLevel="0" collapsed="false">
      <c r="A154" s="0" t="n">
        <v>96</v>
      </c>
      <c r="B154" s="0" t="n">
        <v>7435.49777364058</v>
      </c>
      <c r="C154" s="0" t="n">
        <v>12596202</v>
      </c>
    </row>
    <row r="155" customFormat="false" ht="12.8" hidden="false" customHeight="false" outlineLevel="0" collapsed="false">
      <c r="A155" s="0" t="n">
        <v>97</v>
      </c>
      <c r="B155" s="0" t="n">
        <v>7490.3956092908</v>
      </c>
      <c r="C155" s="0" t="n">
        <v>12614049</v>
      </c>
    </row>
    <row r="156" customFormat="false" ht="12.8" hidden="false" customHeight="false" outlineLevel="0" collapsed="false">
      <c r="A156" s="0" t="n">
        <v>98</v>
      </c>
      <c r="B156" s="0" t="n">
        <v>7532.6364855829</v>
      </c>
      <c r="C156" s="0" t="n">
        <v>12734266</v>
      </c>
    </row>
    <row r="157" customFormat="false" ht="12.8" hidden="false" customHeight="false" outlineLevel="0" collapsed="false">
      <c r="A157" s="0" t="n">
        <v>99</v>
      </c>
      <c r="B157" s="0" t="n">
        <v>7593.74392809965</v>
      </c>
      <c r="C157" s="0" t="n">
        <v>12768007</v>
      </c>
    </row>
    <row r="158" customFormat="false" ht="12.8" hidden="false" customHeight="false" outlineLevel="0" collapsed="false">
      <c r="A158" s="0" t="n">
        <v>100</v>
      </c>
      <c r="B158" s="0" t="n">
        <v>7602.88705112862</v>
      </c>
      <c r="C158" s="0" t="n">
        <v>12843033</v>
      </c>
    </row>
    <row r="159" customFormat="false" ht="12.8" hidden="false" customHeight="false" outlineLevel="0" collapsed="false">
      <c r="A159" s="0" t="n">
        <v>101</v>
      </c>
      <c r="B159" s="0" t="n">
        <v>7674.15622546185</v>
      </c>
      <c r="C159" s="0" t="n">
        <v>12899579</v>
      </c>
    </row>
    <row r="160" customFormat="false" ht="12.8" hidden="false" customHeight="false" outlineLevel="0" collapsed="false">
      <c r="A160" s="0" t="n">
        <v>102</v>
      </c>
      <c r="B160" s="0" t="n">
        <v>7715.91401155457</v>
      </c>
      <c r="C160" s="0" t="n">
        <v>12936781</v>
      </c>
    </row>
    <row r="161" customFormat="false" ht="12.8" hidden="false" customHeight="false" outlineLevel="0" collapsed="false">
      <c r="A161" s="0" t="n">
        <v>103</v>
      </c>
      <c r="B161" s="0" t="n">
        <v>7733.44168142288</v>
      </c>
      <c r="C161" s="0" t="n">
        <v>13006971</v>
      </c>
    </row>
    <row r="162" customFormat="false" ht="12.8" hidden="false" customHeight="false" outlineLevel="0" collapsed="false">
      <c r="A162" s="0" t="n">
        <v>104</v>
      </c>
      <c r="B162" s="0" t="n">
        <v>7782.42663569449</v>
      </c>
      <c r="C162" s="0" t="n">
        <v>13102033</v>
      </c>
    </row>
    <row r="163" customFormat="false" ht="12.8" hidden="false" customHeight="false" outlineLevel="0" collapsed="false">
      <c r="A163" s="0" t="n">
        <v>105</v>
      </c>
      <c r="B163" s="0" t="n">
        <v>7814.70531078522</v>
      </c>
      <c r="C163" s="0" t="n">
        <v>13147118</v>
      </c>
    </row>
    <row r="164" customFormat="false" ht="12.8" hidden="false" customHeight="false" outlineLevel="0" collapsed="false">
      <c r="A164" s="0" t="n">
        <v>106</v>
      </c>
      <c r="B164" s="0" t="n">
        <v>7838.43164487919</v>
      </c>
      <c r="C164" s="0" t="n">
        <v>13164689</v>
      </c>
    </row>
    <row r="165" customFormat="false" ht="12.8" hidden="false" customHeight="false" outlineLevel="0" collapsed="false">
      <c r="A165" s="0" t="n">
        <v>107</v>
      </c>
      <c r="B165" s="0" t="n">
        <v>7846.02772884803</v>
      </c>
      <c r="C165" s="0" t="n">
        <v>13221978</v>
      </c>
    </row>
    <row r="166" customFormat="false" ht="12.8" hidden="false" customHeight="false" outlineLevel="0" collapsed="false">
      <c r="A166" s="0" t="n">
        <v>108</v>
      </c>
      <c r="B166" s="0" t="n">
        <v>7892.60181725826</v>
      </c>
      <c r="C166" s="0" t="n">
        <v>13249716</v>
      </c>
    </row>
    <row r="167" customFormat="false" ht="12.8" hidden="false" customHeight="false" outlineLevel="0" collapsed="false">
      <c r="A167" s="0" t="n">
        <v>109</v>
      </c>
      <c r="B167" s="0" t="n">
        <v>7937.26284366033</v>
      </c>
      <c r="C167" s="0" t="n">
        <v>13332734</v>
      </c>
    </row>
    <row r="168" customFormat="false" ht="12.8" hidden="false" customHeight="false" outlineLevel="0" collapsed="false">
      <c r="A168" s="0" t="n">
        <v>110</v>
      </c>
      <c r="B168" s="0" t="n">
        <v>7958.95104453212</v>
      </c>
      <c r="C168" s="0" t="n">
        <v>13397109</v>
      </c>
    </row>
    <row r="169" customFormat="false" ht="12.8" hidden="false" customHeight="false" outlineLevel="0" collapsed="false">
      <c r="A169" s="0" t="n">
        <v>111</v>
      </c>
      <c r="B169" s="0" t="n">
        <v>7994.62724676988</v>
      </c>
      <c r="C169" s="0" t="n">
        <v>13434591</v>
      </c>
    </row>
    <row r="170" customFormat="false" ht="12.8" hidden="false" customHeight="false" outlineLevel="0" collapsed="false">
      <c r="A170" s="0" t="n">
        <v>112</v>
      </c>
      <c r="B170" s="0" t="n">
        <v>8045.15582702445</v>
      </c>
      <c r="C170" s="0" t="n">
        <v>13509564</v>
      </c>
    </row>
    <row r="171" customFormat="false" ht="12.8" hidden="false" customHeight="false" outlineLevel="0" collapsed="false">
      <c r="A171" s="0" t="n">
        <v>113</v>
      </c>
      <c r="B171" s="0" t="n">
        <v>8070.16366934513</v>
      </c>
      <c r="C171" s="0" t="n">
        <v>13548083</v>
      </c>
    </row>
    <row r="172" customFormat="false" ht="12.8" hidden="false" customHeight="false" outlineLevel="0" collapsed="false">
      <c r="A172" s="0" t="n">
        <v>114</v>
      </c>
      <c r="B172" s="0" t="n">
        <v>8131.25277974326</v>
      </c>
      <c r="C172" s="0" t="n">
        <v>13539761</v>
      </c>
    </row>
    <row r="173" customFormat="false" ht="12.8" hidden="false" customHeight="false" outlineLevel="0" collapsed="false">
      <c r="A173" s="0" t="n">
        <v>115</v>
      </c>
      <c r="B173" s="0" t="n">
        <v>8161.57539455849</v>
      </c>
      <c r="C173" s="0" t="n">
        <v>13586665</v>
      </c>
    </row>
    <row r="174" customFormat="false" ht="12.8" hidden="false" customHeight="false" outlineLevel="0" collapsed="false">
      <c r="A174" s="0" t="n">
        <v>116</v>
      </c>
      <c r="B174" s="0" t="n">
        <v>8157.84160192942</v>
      </c>
      <c r="C174" s="0" t="n">
        <v>13685775</v>
      </c>
    </row>
    <row r="175" customFormat="false" ht="12.8" hidden="false" customHeight="false" outlineLevel="0" collapsed="false">
      <c r="A175" s="0" t="n">
        <v>117</v>
      </c>
      <c r="B175" s="0" t="n">
        <v>8194.78070034608</v>
      </c>
      <c r="C175" s="0" t="n">
        <v>13695156</v>
      </c>
    </row>
    <row r="176" customFormat="false" ht="12.8" hidden="false" customHeight="false" outlineLevel="0" collapsed="false">
      <c r="A176" s="0" t="n">
        <v>118</v>
      </c>
      <c r="B176" s="0" t="n">
        <v>8220.47716282158</v>
      </c>
      <c r="C176" s="0" t="n">
        <v>13721213</v>
      </c>
    </row>
    <row r="177" customFormat="false" ht="12.8" hidden="false" customHeight="false" outlineLevel="0" collapsed="false">
      <c r="A177" s="0" t="n">
        <v>119</v>
      </c>
      <c r="B177" s="0" t="n">
        <v>8232.60594502275</v>
      </c>
      <c r="C177" s="0" t="n">
        <v>13774911</v>
      </c>
    </row>
    <row r="178" customFormat="false" ht="12.8" hidden="false" customHeight="false" outlineLevel="0" collapsed="false">
      <c r="A178" s="0" t="n">
        <v>120</v>
      </c>
      <c r="B178" s="0" t="n">
        <v>8276.38732199422</v>
      </c>
      <c r="C178" s="0" t="n">
        <v>13843883</v>
      </c>
    </row>
    <row r="179" customFormat="false" ht="12.8" hidden="false" customHeight="false" outlineLevel="0" collapsed="false">
      <c r="A179" s="0" t="n">
        <v>121</v>
      </c>
      <c r="B179" s="0" t="n">
        <v>8337.45788078725</v>
      </c>
      <c r="C179" s="0" t="n">
        <v>13855584</v>
      </c>
    </row>
    <row r="180" customFormat="false" ht="12.8" hidden="false" customHeight="false" outlineLevel="0" collapsed="false">
      <c r="A180" s="0" t="n">
        <v>122</v>
      </c>
      <c r="B180" s="0" t="n">
        <v>8376.12595579609</v>
      </c>
      <c r="C180" s="0" t="n">
        <v>13899752</v>
      </c>
    </row>
    <row r="181" customFormat="false" ht="12.8" hidden="false" customHeight="false" outlineLevel="0" collapsed="false">
      <c r="A181" s="0" t="n">
        <v>123</v>
      </c>
      <c r="B181" s="0" t="n">
        <v>8406.13960183561</v>
      </c>
      <c r="C181" s="0" t="n">
        <v>13929438</v>
      </c>
    </row>
    <row r="182" customFormat="false" ht="12.8" hidden="false" customHeight="false" outlineLevel="0" collapsed="false">
      <c r="A182" s="0" t="n">
        <v>124</v>
      </c>
      <c r="B182" s="0" t="n">
        <v>8422.66853061439</v>
      </c>
      <c r="C182" s="0" t="n">
        <v>13938753</v>
      </c>
    </row>
    <row r="183" customFormat="false" ht="12.8" hidden="false" customHeight="false" outlineLevel="0" collapsed="false">
      <c r="A183" s="0" t="n">
        <v>125</v>
      </c>
      <c r="B183" s="0" t="n">
        <v>8476.24143220457</v>
      </c>
      <c r="C183" s="0" t="n">
        <v>13961569</v>
      </c>
    </row>
    <row r="184" customFormat="false" ht="12.8" hidden="false" customHeight="false" outlineLevel="0" collapsed="false">
      <c r="A184" s="0" t="n">
        <v>126</v>
      </c>
      <c r="B184" s="0" t="n">
        <v>8490.09276767864</v>
      </c>
      <c r="C184" s="0" t="n">
        <v>14062193</v>
      </c>
    </row>
    <row r="185" customFormat="false" ht="12.8" hidden="false" customHeight="false" outlineLevel="0" collapsed="false">
      <c r="A185" s="0" t="n">
        <v>127</v>
      </c>
      <c r="B185" s="0" t="n">
        <v>8542.20995798098</v>
      </c>
      <c r="C185" s="0" t="n">
        <v>14066313</v>
      </c>
    </row>
    <row r="186" customFormat="false" ht="12.8" hidden="false" customHeight="false" outlineLevel="0" collapsed="false">
      <c r="A186" s="0" t="n">
        <v>128</v>
      </c>
      <c r="B186" s="0" t="n">
        <v>8590.75970075364</v>
      </c>
      <c r="C186" s="0" t="n">
        <v>14107984</v>
      </c>
    </row>
    <row r="187" customFormat="false" ht="12.8" hidden="false" customHeight="false" outlineLevel="0" collapsed="false">
      <c r="A187" s="0" t="n">
        <v>129</v>
      </c>
      <c r="B187" s="0" t="n">
        <v>8627.59809003201</v>
      </c>
      <c r="C187" s="0" t="n">
        <v>14180642</v>
      </c>
    </row>
    <row r="188" customFormat="false" ht="12.8" hidden="false" customHeight="false" outlineLevel="0" collapsed="false">
      <c r="A188" s="0" t="n">
        <v>130</v>
      </c>
      <c r="B188" s="0" t="n">
        <v>8652.77075552864</v>
      </c>
      <c r="C188" s="0" t="n">
        <v>14259486</v>
      </c>
    </row>
    <row r="189" customFormat="false" ht="12.8" hidden="false" customHeight="false" outlineLevel="0" collapsed="false">
      <c r="A189" s="0" t="n">
        <v>131</v>
      </c>
      <c r="B189" s="0" t="n">
        <v>8680.5607347737</v>
      </c>
      <c r="C189" s="0" t="n">
        <v>14319127</v>
      </c>
    </row>
    <row r="190" customFormat="false" ht="12.8" hidden="false" customHeight="false" outlineLevel="0" collapsed="false">
      <c r="A190" s="0" t="n">
        <v>132</v>
      </c>
      <c r="B190" s="0" t="n">
        <v>8721.91827295154</v>
      </c>
      <c r="C190" s="0" t="n">
        <v>14339867</v>
      </c>
    </row>
    <row r="191" customFormat="false" ht="12.8" hidden="false" customHeight="false" outlineLevel="0" collapsed="false">
      <c r="A191" s="0" t="n">
        <v>133</v>
      </c>
      <c r="B191" s="0" t="n">
        <v>8750.33051152771</v>
      </c>
      <c r="C191" s="0" t="n">
        <v>14396146</v>
      </c>
    </row>
    <row r="192" customFormat="false" ht="12.8" hidden="false" customHeight="false" outlineLevel="0" collapsed="false">
      <c r="A192" s="0" t="n">
        <v>134</v>
      </c>
      <c r="B192" s="0" t="n">
        <v>8739.85890674831</v>
      </c>
      <c r="C192" s="0" t="n">
        <v>14515681</v>
      </c>
    </row>
    <row r="193" customFormat="false" ht="12.8" hidden="false" customHeight="false" outlineLevel="0" collapsed="false">
      <c r="A193" s="0" t="n">
        <v>135</v>
      </c>
      <c r="B193" s="0" t="n">
        <v>8773.22391901789</v>
      </c>
      <c r="C193" s="0" t="n">
        <v>14529475</v>
      </c>
    </row>
    <row r="194" customFormat="false" ht="12.8" hidden="false" customHeight="false" outlineLevel="0" collapsed="false">
      <c r="A194" s="0" t="n">
        <v>136</v>
      </c>
      <c r="B194" s="0" t="n">
        <v>8794.83747841404</v>
      </c>
      <c r="C194" s="0" t="n">
        <v>14568043</v>
      </c>
    </row>
    <row r="195" customFormat="false" ht="12.8" hidden="false" customHeight="false" outlineLevel="0" collapsed="false">
      <c r="A195" s="0" t="n">
        <v>137</v>
      </c>
      <c r="B195" s="0" t="n">
        <v>8873.12229134583</v>
      </c>
      <c r="C195" s="0" t="n">
        <v>14566522</v>
      </c>
    </row>
    <row r="196" customFormat="false" ht="12.8" hidden="false" customHeight="false" outlineLevel="0" collapsed="false">
      <c r="A196" s="0" t="n">
        <v>138</v>
      </c>
      <c r="B196" s="0" t="n">
        <v>8904.07857202092</v>
      </c>
      <c r="C196" s="0" t="n">
        <v>14592218</v>
      </c>
    </row>
    <row r="197" customFormat="false" ht="12.8" hidden="false" customHeight="false" outlineLevel="0" collapsed="false">
      <c r="A197" s="0" t="n">
        <v>139</v>
      </c>
      <c r="B197" s="0" t="n">
        <v>8900.32419927349</v>
      </c>
      <c r="C197" s="0" t="n">
        <v>14653404</v>
      </c>
    </row>
    <row r="198" customFormat="false" ht="12.8" hidden="false" customHeight="false" outlineLevel="0" collapsed="false">
      <c r="A198" s="0" t="n">
        <v>140</v>
      </c>
      <c r="B198" s="0" t="n">
        <v>8910.03576007534</v>
      </c>
      <c r="C198" s="0" t="n">
        <v>14750539</v>
      </c>
    </row>
    <row r="199" customFormat="false" ht="12.8" hidden="false" customHeight="false" outlineLevel="0" collapsed="false">
      <c r="A199" s="0" t="n">
        <v>141</v>
      </c>
      <c r="B199" s="0" t="n">
        <v>8960.87079483015</v>
      </c>
      <c r="C199" s="0" t="n">
        <v>14803264</v>
      </c>
    </row>
    <row r="200" customFormat="false" ht="12.8" hidden="false" customHeight="false" outlineLevel="0" collapsed="false">
      <c r="A200" s="0" t="n">
        <v>142</v>
      </c>
      <c r="B200" s="0" t="n">
        <v>9007.77046137733</v>
      </c>
      <c r="C200" s="0" t="n">
        <v>14825755</v>
      </c>
    </row>
    <row r="201" customFormat="false" ht="12.8" hidden="false" customHeight="false" outlineLevel="0" collapsed="false">
      <c r="A201" s="0" t="n">
        <v>143</v>
      </c>
      <c r="B201" s="0" t="n">
        <v>9050.3394839596</v>
      </c>
      <c r="C201" s="0" t="n">
        <v>14851061</v>
      </c>
    </row>
    <row r="202" customFormat="false" ht="12.8" hidden="false" customHeight="false" outlineLevel="0" collapsed="false">
      <c r="A202" s="0" t="n">
        <v>144</v>
      </c>
      <c r="B202" s="0" t="n">
        <v>9076.15057218649</v>
      </c>
      <c r="C202" s="0" t="n">
        <v>14891109</v>
      </c>
    </row>
    <row r="203" customFormat="false" ht="12.8" hidden="false" customHeight="false" outlineLevel="0" collapsed="false">
      <c r="A203" s="0" t="n">
        <v>145</v>
      </c>
      <c r="B203" s="0" t="n">
        <v>9160.03896569784</v>
      </c>
      <c r="C203" s="0" t="n">
        <v>14890743</v>
      </c>
    </row>
    <row r="204" customFormat="false" ht="12.8" hidden="false" customHeight="false" outlineLevel="0" collapsed="false">
      <c r="A204" s="0" t="n">
        <v>146</v>
      </c>
      <c r="B204" s="0" t="n">
        <v>9183.11170126619</v>
      </c>
      <c r="C204" s="0" t="n">
        <v>14895187</v>
      </c>
    </row>
    <row r="205" customFormat="false" ht="12.8" hidden="false" customHeight="false" outlineLevel="0" collapsed="false">
      <c r="A205" s="0" t="n">
        <v>147</v>
      </c>
      <c r="B205" s="0" t="n">
        <v>9215.70319078412</v>
      </c>
      <c r="C205" s="0" t="n">
        <v>14975722</v>
      </c>
    </row>
    <row r="206" customFormat="false" ht="12.8" hidden="false" customHeight="false" outlineLevel="0" collapsed="false">
      <c r="A206" s="0" t="n">
        <v>148</v>
      </c>
      <c r="B206" s="0" t="n">
        <v>9237.04614141916</v>
      </c>
      <c r="C206" s="0" t="n">
        <v>15081394</v>
      </c>
    </row>
    <row r="207" customFormat="false" ht="12.8" hidden="false" customHeight="false" outlineLevel="0" collapsed="false">
      <c r="A207" s="0" t="n">
        <v>149</v>
      </c>
      <c r="B207" s="0" t="n">
        <v>9302.04673029972</v>
      </c>
      <c r="C207" s="0" t="n">
        <v>15049133</v>
      </c>
    </row>
    <row r="208" customFormat="false" ht="12.8" hidden="false" customHeight="false" outlineLevel="0" collapsed="false">
      <c r="A208" s="0" t="n">
        <v>150</v>
      </c>
      <c r="B208" s="0" t="n">
        <v>9357.43444491686</v>
      </c>
      <c r="C208" s="0" t="n">
        <v>15136833</v>
      </c>
    </row>
    <row r="209" customFormat="false" ht="12.8" hidden="false" customHeight="false" outlineLevel="0" collapsed="false">
      <c r="A209" s="0" t="n">
        <v>151</v>
      </c>
      <c r="B209" s="0" t="n">
        <v>9384.58000400698</v>
      </c>
      <c r="C209" s="0" t="n">
        <v>15207651</v>
      </c>
    </row>
    <row r="210" customFormat="false" ht="12.8" hidden="false" customHeight="false" outlineLevel="0" collapsed="false">
      <c r="A210" s="0" t="n">
        <v>152</v>
      </c>
      <c r="B210" s="0" t="n">
        <v>9434.60229998916</v>
      </c>
      <c r="C210" s="0" t="n">
        <v>15209485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6212.88198997664</v>
      </c>
      <c r="C24" s="0" t="n">
        <v>10053257</v>
      </c>
    </row>
    <row r="25" customFormat="false" ht="12.8" hidden="false" customHeight="false" outlineLevel="0" collapsed="false">
      <c r="A25" s="0" t="n">
        <v>72</v>
      </c>
      <c r="B25" s="0" t="n">
        <v>6142.24041664837</v>
      </c>
      <c r="C25" s="0" t="n">
        <v>10332286</v>
      </c>
    </row>
    <row r="26" customFormat="false" ht="12.8" hidden="false" customHeight="false" outlineLevel="0" collapsed="false">
      <c r="A26" s="0" t="n">
        <v>73</v>
      </c>
      <c r="B26" s="0" t="n">
        <v>6073.59827575442</v>
      </c>
      <c r="C26" s="0" t="n">
        <v>10735809</v>
      </c>
    </row>
    <row r="27" customFormat="false" ht="12.8" hidden="false" customHeight="false" outlineLevel="0" collapsed="false">
      <c r="A27" s="0" t="n">
        <v>74</v>
      </c>
      <c r="B27" s="0" t="n">
        <v>6039.16983658446</v>
      </c>
      <c r="C27" s="0" t="n">
        <v>11027445</v>
      </c>
    </row>
    <row r="28" customFormat="false" ht="12.8" hidden="false" customHeight="false" outlineLevel="0" collapsed="false">
      <c r="A28" s="0" t="n">
        <v>75</v>
      </c>
      <c r="B28" s="0" t="n">
        <v>6009.25192458154</v>
      </c>
      <c r="C28" s="0" t="n">
        <v>11353390</v>
      </c>
    </row>
    <row r="29" customFormat="false" ht="12.8" hidden="false" customHeight="false" outlineLevel="0" collapsed="false">
      <c r="A29" s="0" t="n">
        <v>76</v>
      </c>
      <c r="B29" s="0" t="n">
        <v>6069.8904871904</v>
      </c>
      <c r="C29" s="0" t="n">
        <v>11382751</v>
      </c>
    </row>
    <row r="30" customFormat="false" ht="12.8" hidden="false" customHeight="false" outlineLevel="0" collapsed="false">
      <c r="A30" s="0" t="n">
        <v>77</v>
      </c>
      <c r="B30" s="0" t="n">
        <v>6097.17907601195</v>
      </c>
      <c r="C30" s="0" t="n">
        <v>11376744</v>
      </c>
    </row>
    <row r="31" customFormat="false" ht="12.8" hidden="false" customHeight="false" outlineLevel="0" collapsed="false">
      <c r="A31" s="0" t="n">
        <v>78</v>
      </c>
      <c r="B31" s="0" t="n">
        <v>6112.85830838343</v>
      </c>
      <c r="C31" s="0" t="n">
        <v>11434550</v>
      </c>
    </row>
    <row r="32" customFormat="false" ht="12.8" hidden="false" customHeight="false" outlineLevel="0" collapsed="false">
      <c r="A32" s="0" t="n">
        <v>79</v>
      </c>
      <c r="B32" s="0" t="n">
        <v>6126.83644854209</v>
      </c>
      <c r="C32" s="0" t="n">
        <v>11487164</v>
      </c>
    </row>
    <row r="33" customFormat="false" ht="12.8" hidden="false" customHeight="false" outlineLevel="0" collapsed="false">
      <c r="A33" s="0" t="n">
        <v>80</v>
      </c>
      <c r="B33" s="0" t="n">
        <v>6191.73729615708</v>
      </c>
      <c r="C33" s="0" t="n">
        <v>11494648</v>
      </c>
    </row>
    <row r="34" customFormat="false" ht="12.8" hidden="false" customHeight="false" outlineLevel="0" collapsed="false">
      <c r="A34" s="0" t="n">
        <v>81</v>
      </c>
      <c r="B34" s="0" t="n">
        <v>6199.54895844002</v>
      </c>
      <c r="C34" s="0" t="n">
        <v>11570244</v>
      </c>
    </row>
    <row r="35" customFormat="false" ht="12.8" hidden="false" customHeight="false" outlineLevel="0" collapsed="false">
      <c r="A35" s="0" t="n">
        <v>82</v>
      </c>
      <c r="B35" s="0" t="n">
        <v>6220.08546873553</v>
      </c>
      <c r="C35" s="0" t="n">
        <v>11567825</v>
      </c>
    </row>
    <row r="36" customFormat="false" ht="12.8" hidden="false" customHeight="false" outlineLevel="0" collapsed="false">
      <c r="A36" s="0" t="n">
        <v>83</v>
      </c>
      <c r="B36" s="0" t="n">
        <v>6272.93960737968</v>
      </c>
      <c r="C36" s="0" t="n">
        <v>11553527</v>
      </c>
    </row>
    <row r="37" customFormat="false" ht="12.8" hidden="false" customHeight="false" outlineLevel="0" collapsed="false">
      <c r="A37" s="0" t="n">
        <v>84</v>
      </c>
      <c r="B37" s="0" t="n">
        <v>6305.56746249738</v>
      </c>
      <c r="C37" s="0" t="n">
        <v>11585544</v>
      </c>
    </row>
    <row r="38" customFormat="false" ht="12.8" hidden="false" customHeight="false" outlineLevel="0" collapsed="false">
      <c r="A38" s="0" t="n">
        <v>85</v>
      </c>
      <c r="B38" s="0" t="n">
        <v>6351.63606542738</v>
      </c>
      <c r="C38" s="0" t="n">
        <v>11636488</v>
      </c>
    </row>
    <row r="39" customFormat="false" ht="12.8" hidden="false" customHeight="false" outlineLevel="0" collapsed="false">
      <c r="A39" s="0" t="n">
        <v>86</v>
      </c>
      <c r="B39" s="0" t="n">
        <v>6366.89870523698</v>
      </c>
      <c r="C39" s="0" t="n">
        <v>11662725</v>
      </c>
    </row>
    <row r="40" customFormat="false" ht="12.8" hidden="false" customHeight="false" outlineLevel="0" collapsed="false">
      <c r="A40" s="0" t="n">
        <v>87</v>
      </c>
      <c r="B40" s="0" t="n">
        <v>6403.58005670369</v>
      </c>
      <c r="C40" s="0" t="n">
        <v>11719398</v>
      </c>
    </row>
    <row r="41" customFormat="false" ht="12.8" hidden="false" customHeight="false" outlineLevel="0" collapsed="false">
      <c r="A41" s="0" t="n">
        <v>88</v>
      </c>
      <c r="B41" s="0" t="n">
        <v>6430.40372625921</v>
      </c>
      <c r="C41" s="0" t="n">
        <v>11685659</v>
      </c>
    </row>
    <row r="42" customFormat="false" ht="12.8" hidden="false" customHeight="false" outlineLevel="0" collapsed="false">
      <c r="A42" s="0" t="n">
        <v>89</v>
      </c>
      <c r="B42" s="0" t="n">
        <v>6433.83363744017</v>
      </c>
      <c r="C42" s="0" t="n">
        <v>11795088</v>
      </c>
    </row>
    <row r="43" customFormat="false" ht="12.8" hidden="false" customHeight="false" outlineLevel="0" collapsed="false">
      <c r="A43" s="0" t="n">
        <v>90</v>
      </c>
      <c r="B43" s="0" t="n">
        <v>6473.74947589294</v>
      </c>
      <c r="C43" s="0" t="n">
        <v>11825924</v>
      </c>
    </row>
    <row r="44" customFormat="false" ht="12.8" hidden="false" customHeight="false" outlineLevel="0" collapsed="false">
      <c r="A44" s="0" t="n">
        <v>91</v>
      </c>
      <c r="B44" s="0" t="n">
        <v>6475.77568514028</v>
      </c>
      <c r="C44" s="0" t="n">
        <v>11840936</v>
      </c>
    </row>
    <row r="45" customFormat="false" ht="12.8" hidden="false" customHeight="false" outlineLevel="0" collapsed="false">
      <c r="A45" s="0" t="n">
        <v>92</v>
      </c>
      <c r="B45" s="0" t="n">
        <v>6500.58509636091</v>
      </c>
      <c r="C45" s="0" t="n">
        <v>11945855</v>
      </c>
    </row>
    <row r="46" customFormat="false" ht="12.8" hidden="false" customHeight="false" outlineLevel="0" collapsed="false">
      <c r="A46" s="0" t="n">
        <v>93</v>
      </c>
      <c r="B46" s="0" t="n">
        <v>6543.56989175069</v>
      </c>
      <c r="C46" s="0" t="n">
        <v>11936412</v>
      </c>
    </row>
    <row r="47" customFormat="false" ht="12.8" hidden="false" customHeight="false" outlineLevel="0" collapsed="false">
      <c r="A47" s="0" t="n">
        <v>94</v>
      </c>
      <c r="B47" s="0" t="n">
        <v>6582.70575637291</v>
      </c>
      <c r="C47" s="0" t="n">
        <v>11985918</v>
      </c>
    </row>
    <row r="48" customFormat="false" ht="12.8" hidden="false" customHeight="false" outlineLevel="0" collapsed="false">
      <c r="A48" s="0" t="n">
        <v>95</v>
      </c>
      <c r="B48" s="0" t="n">
        <v>6606.64225089738</v>
      </c>
      <c r="C48" s="0" t="n">
        <v>12069135</v>
      </c>
    </row>
    <row r="49" customFormat="false" ht="12.8" hidden="false" customHeight="false" outlineLevel="0" collapsed="false">
      <c r="A49" s="0" t="n">
        <v>96</v>
      </c>
      <c r="B49" s="0" t="n">
        <v>6623.09062362611</v>
      </c>
      <c r="C49" s="0" t="n">
        <v>12115325</v>
      </c>
    </row>
    <row r="50" customFormat="false" ht="12.8" hidden="false" customHeight="false" outlineLevel="0" collapsed="false">
      <c r="A50" s="0" t="n">
        <v>97</v>
      </c>
      <c r="B50" s="0" t="n">
        <v>6682.00732672928</v>
      </c>
      <c r="C50" s="0" t="n">
        <v>12086752</v>
      </c>
    </row>
    <row r="51" customFormat="false" ht="12.8" hidden="false" customHeight="false" outlineLevel="0" collapsed="false">
      <c r="A51" s="0" t="n">
        <v>98</v>
      </c>
      <c r="B51" s="0" t="n">
        <v>6725.72091629546</v>
      </c>
      <c r="C51" s="0" t="n">
        <v>12106583</v>
      </c>
    </row>
    <row r="52" customFormat="false" ht="12.8" hidden="false" customHeight="false" outlineLevel="0" collapsed="false">
      <c r="A52" s="0" t="n">
        <v>99</v>
      </c>
      <c r="B52" s="0" t="n">
        <v>6776.5258856204</v>
      </c>
      <c r="C52" s="0" t="n">
        <v>12218987</v>
      </c>
    </row>
    <row r="53" customFormat="false" ht="12.8" hidden="false" customHeight="false" outlineLevel="0" collapsed="false">
      <c r="A53" s="0" t="n">
        <v>100</v>
      </c>
      <c r="B53" s="0" t="n">
        <v>6781.46489910725</v>
      </c>
      <c r="C53" s="0" t="n">
        <v>12224982</v>
      </c>
    </row>
    <row r="54" customFormat="false" ht="12.8" hidden="false" customHeight="false" outlineLevel="0" collapsed="false">
      <c r="A54" s="0" t="n">
        <v>101</v>
      </c>
      <c r="B54" s="0" t="n">
        <v>6789.65941145052</v>
      </c>
      <c r="C54" s="0" t="n">
        <v>12310768</v>
      </c>
    </row>
    <row r="55" customFormat="false" ht="12.8" hidden="false" customHeight="false" outlineLevel="0" collapsed="false">
      <c r="A55" s="0" t="n">
        <v>102</v>
      </c>
      <c r="B55" s="0" t="n">
        <v>6808.27239354655</v>
      </c>
      <c r="C55" s="0" t="n">
        <v>12348892</v>
      </c>
    </row>
    <row r="56" customFormat="false" ht="12.8" hidden="false" customHeight="false" outlineLevel="0" collapsed="false">
      <c r="A56" s="0" t="n">
        <v>103</v>
      </c>
      <c r="B56" s="0" t="n">
        <v>6813.93914630409</v>
      </c>
      <c r="C56" s="0" t="n">
        <v>12407457</v>
      </c>
    </row>
    <row r="57" customFormat="false" ht="12.8" hidden="false" customHeight="false" outlineLevel="0" collapsed="false">
      <c r="A57" s="0" t="n">
        <v>104</v>
      </c>
      <c r="B57" s="0" t="n">
        <v>6826.05051168017</v>
      </c>
      <c r="C57" s="0" t="n">
        <v>12405529</v>
      </c>
    </row>
    <row r="58" customFormat="false" ht="12.8" hidden="false" customHeight="false" outlineLevel="0" collapsed="false">
      <c r="A58" s="0" t="n">
        <v>105</v>
      </c>
      <c r="B58" s="0" t="n">
        <v>6849.8288158222</v>
      </c>
      <c r="C58" s="0" t="n">
        <v>12438038</v>
      </c>
    </row>
    <row r="59" customFormat="false" ht="12.8" hidden="false" customHeight="false" outlineLevel="0" collapsed="false">
      <c r="A59" s="0" t="n">
        <v>106</v>
      </c>
      <c r="B59" s="0" t="n">
        <v>6847.65672956857</v>
      </c>
      <c r="C59" s="0" t="n">
        <v>12422238</v>
      </c>
    </row>
    <row r="60" customFormat="false" ht="12.8" hidden="false" customHeight="false" outlineLevel="0" collapsed="false">
      <c r="A60" s="0" t="n">
        <v>107</v>
      </c>
      <c r="B60" s="0" t="n">
        <v>6879.84198550041</v>
      </c>
      <c r="C60" s="0" t="n">
        <v>12396353</v>
      </c>
    </row>
    <row r="61" customFormat="false" ht="12.8" hidden="false" customHeight="false" outlineLevel="0" collapsed="false">
      <c r="A61" s="0" t="n">
        <v>108</v>
      </c>
      <c r="B61" s="0" t="n">
        <v>6920.56599530922</v>
      </c>
      <c r="C61" s="0" t="n">
        <v>12452071</v>
      </c>
    </row>
    <row r="62" customFormat="false" ht="12.8" hidden="false" customHeight="false" outlineLevel="0" collapsed="false">
      <c r="A62" s="0" t="n">
        <v>109</v>
      </c>
      <c r="B62" s="0" t="n">
        <v>6927.70551835114</v>
      </c>
      <c r="C62" s="0" t="n">
        <v>12472831</v>
      </c>
    </row>
    <row r="63" customFormat="false" ht="12.8" hidden="false" customHeight="false" outlineLevel="0" collapsed="false">
      <c r="A63" s="0" t="n">
        <v>110</v>
      </c>
      <c r="B63" s="0" t="n">
        <v>6954.18064103517</v>
      </c>
      <c r="C63" s="0" t="n">
        <v>12456162</v>
      </c>
    </row>
    <row r="64" customFormat="false" ht="12.8" hidden="false" customHeight="false" outlineLevel="0" collapsed="false">
      <c r="A64" s="0" t="n">
        <v>111</v>
      </c>
      <c r="B64" s="0" t="n">
        <v>6971.39578764476</v>
      </c>
      <c r="C64" s="0" t="n">
        <v>12488367</v>
      </c>
    </row>
    <row r="65" customFormat="false" ht="12.8" hidden="false" customHeight="false" outlineLevel="0" collapsed="false">
      <c r="A65" s="0" t="n">
        <v>112</v>
      </c>
      <c r="B65" s="0" t="n">
        <v>6967.11850013014</v>
      </c>
      <c r="C65" s="0" t="n">
        <v>12562233</v>
      </c>
    </row>
    <row r="66" customFormat="false" ht="12.8" hidden="false" customHeight="false" outlineLevel="0" collapsed="false">
      <c r="A66" s="0" t="n">
        <v>113</v>
      </c>
      <c r="B66" s="0" t="n">
        <v>6982.91754036869</v>
      </c>
      <c r="C66" s="0" t="n">
        <v>12579235</v>
      </c>
    </row>
    <row r="67" customFormat="false" ht="12.8" hidden="false" customHeight="false" outlineLevel="0" collapsed="false">
      <c r="A67" s="0" t="n">
        <v>114</v>
      </c>
      <c r="B67" s="0" t="n">
        <v>6996.83214435455</v>
      </c>
      <c r="C67" s="0" t="n">
        <v>12557141</v>
      </c>
    </row>
    <row r="68" customFormat="false" ht="12.8" hidden="false" customHeight="false" outlineLevel="0" collapsed="false">
      <c r="A68" s="0" t="n">
        <v>115</v>
      </c>
      <c r="B68" s="0" t="n">
        <v>6981.88159538991</v>
      </c>
      <c r="C68" s="0" t="n">
        <v>12613341</v>
      </c>
    </row>
    <row r="69" customFormat="false" ht="12.8" hidden="false" customHeight="false" outlineLevel="0" collapsed="false">
      <c r="A69" s="0" t="n">
        <v>116</v>
      </c>
      <c r="B69" s="0" t="n">
        <v>6994.61555370367</v>
      </c>
      <c r="C69" s="0" t="n">
        <v>12676949</v>
      </c>
    </row>
    <row r="70" customFormat="false" ht="12.8" hidden="false" customHeight="false" outlineLevel="0" collapsed="false">
      <c r="A70" s="0" t="n">
        <v>117</v>
      </c>
      <c r="B70" s="0" t="n">
        <v>7013.29711177869</v>
      </c>
      <c r="C70" s="0" t="n">
        <v>12696660</v>
      </c>
    </row>
    <row r="71" customFormat="false" ht="12.8" hidden="false" customHeight="false" outlineLevel="0" collapsed="false">
      <c r="A71" s="0" t="n">
        <v>118</v>
      </c>
      <c r="B71" s="0" t="n">
        <v>7042.78930762973</v>
      </c>
      <c r="C71" s="0" t="n">
        <v>12692948</v>
      </c>
    </row>
    <row r="72" customFormat="false" ht="12.8" hidden="false" customHeight="false" outlineLevel="0" collapsed="false">
      <c r="A72" s="0" t="n">
        <v>119</v>
      </c>
      <c r="B72" s="0" t="n">
        <v>7048.22650635945</v>
      </c>
      <c r="C72" s="0" t="n">
        <v>12696465</v>
      </c>
    </row>
    <row r="73" customFormat="false" ht="12.8" hidden="false" customHeight="false" outlineLevel="0" collapsed="false">
      <c r="A73" s="0" t="n">
        <v>120</v>
      </c>
      <c r="B73" s="0" t="n">
        <v>7079.16055876209</v>
      </c>
      <c r="C73" s="0" t="n">
        <v>12712495</v>
      </c>
    </row>
    <row r="74" customFormat="false" ht="12.8" hidden="false" customHeight="false" outlineLevel="0" collapsed="false">
      <c r="A74" s="0" t="n">
        <v>121</v>
      </c>
      <c r="B74" s="0" t="n">
        <v>7072.08116409982</v>
      </c>
      <c r="C74" s="0" t="n">
        <v>12748147</v>
      </c>
    </row>
    <row r="75" customFormat="false" ht="12.8" hidden="false" customHeight="false" outlineLevel="0" collapsed="false">
      <c r="A75" s="0" t="n">
        <v>122</v>
      </c>
      <c r="B75" s="0" t="n">
        <v>7080.28839996134</v>
      </c>
      <c r="C75" s="0" t="n">
        <v>12764603</v>
      </c>
    </row>
    <row r="76" customFormat="false" ht="12.8" hidden="false" customHeight="false" outlineLevel="0" collapsed="false">
      <c r="A76" s="0" t="n">
        <v>123</v>
      </c>
      <c r="B76" s="0" t="n">
        <v>7084.01928361179</v>
      </c>
      <c r="C76" s="0" t="n">
        <v>12828750</v>
      </c>
    </row>
    <row r="77" customFormat="false" ht="12.8" hidden="false" customHeight="false" outlineLevel="0" collapsed="false">
      <c r="A77" s="0" t="n">
        <v>124</v>
      </c>
      <c r="B77" s="0" t="n">
        <v>7116.513608766</v>
      </c>
      <c r="C77" s="0" t="n">
        <v>12802294</v>
      </c>
    </row>
    <row r="78" customFormat="false" ht="12.8" hidden="false" customHeight="false" outlineLevel="0" collapsed="false">
      <c r="A78" s="0" t="n">
        <v>125</v>
      </c>
      <c r="B78" s="0" t="n">
        <v>7115.91835843341</v>
      </c>
      <c r="C78" s="0" t="n">
        <v>12856477</v>
      </c>
    </row>
    <row r="79" customFormat="false" ht="12.8" hidden="false" customHeight="false" outlineLevel="0" collapsed="false">
      <c r="A79" s="0" t="n">
        <v>126</v>
      </c>
      <c r="B79" s="0" t="n">
        <v>7146.41146974608</v>
      </c>
      <c r="C79" s="0" t="n">
        <v>12826917</v>
      </c>
    </row>
    <row r="80" customFormat="false" ht="12.8" hidden="false" customHeight="false" outlineLevel="0" collapsed="false">
      <c r="A80" s="0" t="n">
        <v>127</v>
      </c>
      <c r="B80" s="0" t="n">
        <v>7143.66941413506</v>
      </c>
      <c r="C80" s="0" t="n">
        <v>12843100</v>
      </c>
    </row>
    <row r="81" customFormat="false" ht="12.8" hidden="false" customHeight="false" outlineLevel="0" collapsed="false">
      <c r="A81" s="0" t="n">
        <v>128</v>
      </c>
      <c r="B81" s="0" t="n">
        <v>7153.19886934279</v>
      </c>
      <c r="C81" s="0" t="n">
        <v>12870718</v>
      </c>
    </row>
    <row r="82" customFormat="false" ht="12.8" hidden="false" customHeight="false" outlineLevel="0" collapsed="false">
      <c r="A82" s="0" t="n">
        <v>129</v>
      </c>
      <c r="B82" s="0" t="n">
        <v>7144.78031870965</v>
      </c>
      <c r="C82" s="0" t="n">
        <v>12876508</v>
      </c>
    </row>
    <row r="83" customFormat="false" ht="12.8" hidden="false" customHeight="false" outlineLevel="0" collapsed="false">
      <c r="A83" s="0" t="n">
        <v>130</v>
      </c>
      <c r="B83" s="0" t="n">
        <v>7109.25204680261</v>
      </c>
      <c r="C83" s="0" t="n">
        <v>12894421</v>
      </c>
    </row>
    <row r="84" customFormat="false" ht="12.8" hidden="false" customHeight="false" outlineLevel="0" collapsed="false">
      <c r="A84" s="0" t="n">
        <v>131</v>
      </c>
      <c r="B84" s="0" t="n">
        <v>7142.61219001286</v>
      </c>
      <c r="C84" s="0" t="n">
        <v>12880395</v>
      </c>
    </row>
    <row r="85" customFormat="false" ht="12.8" hidden="false" customHeight="false" outlineLevel="0" collapsed="false">
      <c r="A85" s="0" t="n">
        <v>132</v>
      </c>
      <c r="B85" s="0" t="n">
        <v>7159.69962601514</v>
      </c>
      <c r="C85" s="0" t="n">
        <v>12944661</v>
      </c>
    </row>
    <row r="86" customFormat="false" ht="12.8" hidden="false" customHeight="false" outlineLevel="0" collapsed="false">
      <c r="A86" s="0" t="n">
        <v>133</v>
      </c>
      <c r="B86" s="0" t="n">
        <v>7177.63621369882</v>
      </c>
      <c r="C86" s="0" t="n">
        <v>12952916</v>
      </c>
    </row>
    <row r="87" customFormat="false" ht="12.8" hidden="false" customHeight="false" outlineLevel="0" collapsed="false">
      <c r="A87" s="0" t="n">
        <v>134</v>
      </c>
      <c r="B87" s="0" t="n">
        <v>7164.51828442889</v>
      </c>
      <c r="C87" s="0" t="n">
        <v>12972733</v>
      </c>
    </row>
    <row r="88" customFormat="false" ht="12.8" hidden="false" customHeight="false" outlineLevel="0" collapsed="false">
      <c r="A88" s="0" t="n">
        <v>135</v>
      </c>
      <c r="B88" s="0" t="n">
        <v>7180.90839389912</v>
      </c>
      <c r="C88" s="0" t="n">
        <v>12997737</v>
      </c>
    </row>
    <row r="89" customFormat="false" ht="12.8" hidden="false" customHeight="false" outlineLevel="0" collapsed="false">
      <c r="A89" s="0" t="n">
        <v>136</v>
      </c>
      <c r="B89" s="0" t="n">
        <v>7225.51702645915</v>
      </c>
      <c r="C89" s="0" t="n">
        <v>13021972</v>
      </c>
    </row>
    <row r="90" customFormat="false" ht="12.8" hidden="false" customHeight="false" outlineLevel="0" collapsed="false">
      <c r="A90" s="0" t="n">
        <v>137</v>
      </c>
      <c r="B90" s="0" t="n">
        <v>7181.32752702805</v>
      </c>
      <c r="C90" s="0" t="n">
        <v>13057505</v>
      </c>
    </row>
    <row r="91" customFormat="false" ht="12.8" hidden="false" customHeight="false" outlineLevel="0" collapsed="false">
      <c r="A91" s="0" t="n">
        <v>138</v>
      </c>
      <c r="B91" s="0" t="n">
        <v>7162.87606948396</v>
      </c>
      <c r="C91" s="0" t="n">
        <v>13072842</v>
      </c>
    </row>
    <row r="92" customFormat="false" ht="12.8" hidden="false" customHeight="false" outlineLevel="0" collapsed="false">
      <c r="A92" s="0" t="n">
        <v>139</v>
      </c>
      <c r="B92" s="0" t="n">
        <v>7197.71413301782</v>
      </c>
      <c r="C92" s="0" t="n">
        <v>13106810</v>
      </c>
    </row>
    <row r="93" customFormat="false" ht="12.8" hidden="false" customHeight="false" outlineLevel="0" collapsed="false">
      <c r="A93" s="0" t="n">
        <v>140</v>
      </c>
      <c r="B93" s="0" t="n">
        <v>7224.57910682207</v>
      </c>
      <c r="C93" s="0" t="n">
        <v>13105281</v>
      </c>
    </row>
    <row r="94" customFormat="false" ht="12.8" hidden="false" customHeight="false" outlineLevel="0" collapsed="false">
      <c r="A94" s="0" t="n">
        <v>141</v>
      </c>
      <c r="B94" s="0" t="n">
        <v>7229.70663150964</v>
      </c>
      <c r="C94" s="0" t="n">
        <v>13125125</v>
      </c>
    </row>
    <row r="95" customFormat="false" ht="12.8" hidden="false" customHeight="false" outlineLevel="0" collapsed="false">
      <c r="A95" s="0" t="n">
        <v>142</v>
      </c>
      <c r="B95" s="0" t="n">
        <v>7277.53194334065</v>
      </c>
      <c r="C95" s="0" t="n">
        <v>13110784</v>
      </c>
    </row>
    <row r="96" customFormat="false" ht="12.8" hidden="false" customHeight="false" outlineLevel="0" collapsed="false">
      <c r="A96" s="0" t="n">
        <v>143</v>
      </c>
      <c r="B96" s="0" t="n">
        <v>7234.42982427405</v>
      </c>
      <c r="C96" s="0" t="n">
        <v>13122575</v>
      </c>
    </row>
    <row r="97" customFormat="false" ht="12.8" hidden="false" customHeight="false" outlineLevel="0" collapsed="false">
      <c r="A97" s="0" t="n">
        <v>144</v>
      </c>
      <c r="B97" s="0" t="n">
        <v>7227.00811865919</v>
      </c>
      <c r="C97" s="0" t="n">
        <v>13145733</v>
      </c>
    </row>
    <row r="98" customFormat="false" ht="12.8" hidden="false" customHeight="false" outlineLevel="0" collapsed="false">
      <c r="A98" s="0" t="n">
        <v>145</v>
      </c>
      <c r="B98" s="0" t="n">
        <v>7242.29298162033</v>
      </c>
      <c r="C98" s="0" t="n">
        <v>13148212</v>
      </c>
    </row>
    <row r="99" customFormat="false" ht="12.8" hidden="false" customHeight="false" outlineLevel="0" collapsed="false">
      <c r="A99" s="0" t="n">
        <v>146</v>
      </c>
      <c r="B99" s="0" t="n">
        <v>7259.46023503426</v>
      </c>
      <c r="C99" s="0" t="n">
        <v>13172886</v>
      </c>
    </row>
    <row r="100" customFormat="false" ht="12.8" hidden="false" customHeight="false" outlineLevel="0" collapsed="false">
      <c r="A100" s="0" t="n">
        <v>147</v>
      </c>
      <c r="B100" s="0" t="n">
        <v>7254.90295110448</v>
      </c>
      <c r="C100" s="0" t="n">
        <v>13230194</v>
      </c>
    </row>
    <row r="101" customFormat="false" ht="12.8" hidden="false" customHeight="false" outlineLevel="0" collapsed="false">
      <c r="A101" s="0" t="n">
        <v>148</v>
      </c>
      <c r="B101" s="0" t="n">
        <v>7287.008527559</v>
      </c>
      <c r="C101" s="0" t="n">
        <v>13162648</v>
      </c>
    </row>
    <row r="102" customFormat="false" ht="12.8" hidden="false" customHeight="false" outlineLevel="0" collapsed="false">
      <c r="A102" s="0" t="n">
        <v>149</v>
      </c>
      <c r="B102" s="0" t="n">
        <v>7265.56943829691</v>
      </c>
      <c r="C102" s="0" t="n">
        <v>13229621</v>
      </c>
    </row>
    <row r="103" customFormat="false" ht="12.8" hidden="false" customHeight="false" outlineLevel="0" collapsed="false">
      <c r="A103" s="0" t="n">
        <v>150</v>
      </c>
      <c r="B103" s="0" t="n">
        <v>7260.21907351949</v>
      </c>
      <c r="C103" s="0" t="n">
        <v>13167798</v>
      </c>
    </row>
    <row r="104" customFormat="false" ht="12.8" hidden="false" customHeight="false" outlineLevel="0" collapsed="false">
      <c r="A104" s="0" t="n">
        <v>151</v>
      </c>
      <c r="B104" s="0" t="n">
        <v>7272.89420672988</v>
      </c>
      <c r="C104" s="0" t="n">
        <v>13195665</v>
      </c>
    </row>
    <row r="105" customFormat="false" ht="12.8" hidden="false" customHeight="false" outlineLevel="0" collapsed="false">
      <c r="A105" s="0" t="n">
        <v>152</v>
      </c>
      <c r="B105" s="0" t="n">
        <v>7276.48361583225</v>
      </c>
      <c r="C105" s="0" t="n">
        <v>13196229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20" activeCellId="0" sqref="B20"/>
    </sheetView>
  </sheetViews>
  <sheetFormatPr defaultColWidth="11.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112.055765768758</v>
      </c>
      <c r="E18" s="30" t="n">
        <f aca="false">(D18/D17)^(1/3)-1</f>
        <v>0.0257695995691065</v>
      </c>
      <c r="F18" s="29" t="n">
        <v>63996.7382329642</v>
      </c>
      <c r="G18" s="30" t="n">
        <f aca="false">(F18/F17)^(1/3)-1</f>
        <v>0.0311995893481887</v>
      </c>
      <c r="I18" s="29" t="s">
        <v>36</v>
      </c>
      <c r="J18" s="13" t="n">
        <f aca="false">B18*100/$B$16</f>
        <v>92.379268813603</v>
      </c>
      <c r="K18" s="13" t="n">
        <f aca="false">D18*100/$D$16</f>
        <v>113.732761645746</v>
      </c>
      <c r="L18" s="13" t="n">
        <f aca="false">100*F18*100/D18/($F$16*100/$D$16)</f>
        <v>98.9389247815913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120.643994682132</v>
      </c>
      <c r="E19" s="28" t="n">
        <f aca="false">(D19/D18)^(1/3)-1</f>
        <v>0.0249212564872829</v>
      </c>
      <c r="F19" s="27" t="n">
        <v>69419.6603435854</v>
      </c>
      <c r="G19" s="28" t="n">
        <f aca="false">(F19/F18)^(1/3)-1</f>
        <v>0.0274835596285024</v>
      </c>
      <c r="I19" s="27" t="s">
        <v>37</v>
      </c>
      <c r="J19" s="13" t="n">
        <f aca="false">B19*100/$B$16</f>
        <v>94.4368936501574</v>
      </c>
      <c r="K19" s="13" t="n">
        <f aca="false">D19*100/$D$16</f>
        <v>122.449519639079</v>
      </c>
      <c r="L19" s="13" t="n">
        <f aca="false">100*F19*100/D19/($F$16*100/$D$16)</f>
        <v>99.6828233682139</v>
      </c>
    </row>
    <row r="20" customFormat="false" ht="12.8" hidden="false" customHeight="false" outlineLevel="0" collapsed="false">
      <c r="A20" s="29" t="s">
        <v>38</v>
      </c>
      <c r="B20" s="31" t="n">
        <v>131.252391967564</v>
      </c>
      <c r="C20" s="30" t="n">
        <f aca="false">(B20/B19)^(1/3)-1</f>
        <v>0.00896634537419172</v>
      </c>
      <c r="D20" s="29" t="n">
        <v>129.390684296587</v>
      </c>
      <c r="E20" s="30" t="n">
        <f aca="false">(D20/D19)^(1/3)-1</f>
        <v>0.0236050824969558</v>
      </c>
      <c r="F20" s="29" t="n">
        <v>75574.9677547748</v>
      </c>
      <c r="G20" s="30" t="n">
        <f aca="false">(F20/F19)^(1/3)-1</f>
        <v>0.0287231079094392</v>
      </c>
      <c r="I20" s="29" t="s">
        <v>38</v>
      </c>
      <c r="J20" s="13" t="n">
        <f aca="false">B20*100/$B$16</f>
        <v>96.9999999999998</v>
      </c>
      <c r="K20" s="13" t="n">
        <f aca="false">D20*100/$D$16</f>
        <v>131.327109812912</v>
      </c>
      <c r="L20" s="13" t="n">
        <f aca="false">100*F20*100/D20/($F$16*100/$D$16)</f>
        <v>101.185554390842</v>
      </c>
    </row>
    <row r="21" customFormat="false" ht="12.8" hidden="false" customHeight="false" outlineLevel="0" collapsed="false">
      <c r="A21" s="27" t="s">
        <v>18</v>
      </c>
      <c r="B21" s="27" t="n">
        <v>131.62672665999</v>
      </c>
      <c r="C21" s="28" t="n">
        <f aca="false">(B21/B20)^(1/3)-1</f>
        <v>0.000949771605092797</v>
      </c>
      <c r="D21" s="27" t="n">
        <v>138.137373911041</v>
      </c>
      <c r="E21" s="28" t="n">
        <f aca="false">(D21/D20)^(1/3)-1</f>
        <v>0.0220435346665886</v>
      </c>
      <c r="F21" s="27" t="n">
        <v>81900.0829533134</v>
      </c>
      <c r="G21" s="28" t="n">
        <f aca="false">(F21/F20)^(1/3)-1</f>
        <v>0.027153752339923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97.2766461214228</v>
      </c>
      <c r="K21" s="13" t="n">
        <f aca="false">D21*100/$D$16</f>
        <v>140.204699986745</v>
      </c>
      <c r="L21" s="13" t="n">
        <f aca="false">100*F21*100/D21/($F$16*100/$D$16)</f>
        <v>102.710939271479</v>
      </c>
    </row>
    <row r="22" customFormat="false" ht="12.8" hidden="false" customHeight="false" outlineLevel="0" collapsed="false">
      <c r="A22" s="29" t="s">
        <v>20</v>
      </c>
      <c r="B22" s="29" t="n">
        <v>132.5</v>
      </c>
      <c r="C22" s="30" t="n">
        <f aca="false">(B22/B21)^(1/3)-1</f>
        <v>0.00220661668090449</v>
      </c>
      <c r="D22" s="29" t="n">
        <v>146.884063525496</v>
      </c>
      <c r="E22" s="30" t="n">
        <f aca="false">(D22/D21)^(1/3)-1</f>
        <v>0.0206758231989932</v>
      </c>
      <c r="F22" s="29" t="n">
        <v>88398.7268350108</v>
      </c>
      <c r="G22" s="30" t="n">
        <f aca="false">(F22/F21)^(1/3)-1</f>
        <v>0.0257792023149868</v>
      </c>
      <c r="I22" s="29" t="s">
        <v>40</v>
      </c>
      <c r="J22" s="13" t="n">
        <f aca="false">B22*100/$B$16</f>
        <v>97.9220249424191</v>
      </c>
      <c r="K22" s="13" t="n">
        <f aca="false">D22*100/$D$16</f>
        <v>149.082290160578</v>
      </c>
      <c r="L22" s="13" t="n">
        <f aca="false">100*F22*100/D22/($F$16*100/$D$16)</f>
        <v>104.259319519863</v>
      </c>
    </row>
    <row r="23" customFormat="false" ht="12.8" hidden="false" customHeight="false" outlineLevel="0" collapsed="false">
      <c r="A23" s="27" t="s">
        <v>24</v>
      </c>
      <c r="B23" s="27" t="n">
        <v>133.774349576725</v>
      </c>
      <c r="C23" s="28" t="n">
        <f aca="false">(B23/B22)^(1/3)-1</f>
        <v>0.0031956875871213</v>
      </c>
      <c r="D23" s="27" t="n">
        <v>155.630753139951</v>
      </c>
      <c r="E23" s="28" t="n">
        <f aca="false">(D23/D22)^(1/3)-1</f>
        <v>0.0194679573813039</v>
      </c>
      <c r="F23" s="27" t="n">
        <v>95074.6938912011</v>
      </c>
      <c r="G23" s="28" t="n">
        <f aca="false">(F23/F22)^(1/3)-1</f>
        <v>0.0245652971682093</v>
      </c>
      <c r="H23" s="32" t="n">
        <f aca="false">(F18*100/D18)/(F16*100/D16)-1</f>
        <v>-0.0106107521840872</v>
      </c>
      <c r="I23" s="27" t="s">
        <v>41</v>
      </c>
      <c r="J23" s="13" t="n">
        <f aca="false">B23*100/$B$16</f>
        <v>98.8638127993054</v>
      </c>
      <c r="K23" s="13" t="n">
        <f aca="false">D23*100/$D$16</f>
        <v>157.959880334412</v>
      </c>
      <c r="L23" s="13" t="n">
        <f aca="false">100*F23*100/D23/($F$16*100/$D$16)</f>
        <v>105.83104179404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0.00351499848417358</v>
      </c>
      <c r="D24" s="29" t="n">
        <v>164.968598328348</v>
      </c>
      <c r="E24" s="30" t="n">
        <f aca="false">(D24/D23)^(1/3)-1</f>
        <v>0.0196128224222163</v>
      </c>
      <c r="F24" s="29" t="n">
        <v>101536.910525324</v>
      </c>
      <c r="G24" s="30" t="n">
        <f aca="false">(F24/F23)^(1/3)-1</f>
        <v>0.0221618544782722</v>
      </c>
      <c r="I24" s="29" t="s">
        <v>42</v>
      </c>
      <c r="J24" s="13" t="n">
        <f aca="false">B24*100/$B$16</f>
        <v>99.9099999999999</v>
      </c>
      <c r="K24" s="13" t="n">
        <f aca="false">D24*100/$D$16</f>
        <v>167.437473154477</v>
      </c>
      <c r="L24" s="13" t="n">
        <f aca="false">100*F24*100/D24/($F$16*100/$D$16)</f>
        <v>106.626760593139</v>
      </c>
    </row>
    <row r="25" customFormat="false" ht="12.8" hidden="false" customHeight="false" outlineLevel="0" collapsed="false">
      <c r="A25" s="27" t="s">
        <v>18</v>
      </c>
      <c r="B25" s="27" t="n">
        <v>136.891795726389</v>
      </c>
      <c r="C25" s="28" t="n">
        <f aca="false">(B25/B24)^(1/3)-1</f>
        <v>0.00417866419967283</v>
      </c>
      <c r="D25" s="27" t="n">
        <v>174.306443516745</v>
      </c>
      <c r="E25" s="28" t="n">
        <f aca="false">(D25/D24)^(1/3)-1</f>
        <v>0.0185227152235476</v>
      </c>
      <c r="F25" s="27" t="n">
        <v>108090.928196974</v>
      </c>
      <c r="G25" s="28" t="n">
        <f aca="false">(F25/F24)^(1/3)-1</f>
        <v>0.0210690220116063</v>
      </c>
      <c r="I25" s="27" t="s">
        <v>43</v>
      </c>
      <c r="J25" s="13" t="n">
        <f aca="false">B25*100/$B$16</f>
        <v>101.167711966279</v>
      </c>
      <c r="K25" s="13" t="n">
        <f aca="false">D25*100/$D$16</f>
        <v>176.915065974541</v>
      </c>
      <c r="L25" s="13" t="n">
        <f aca="false">100*F25*100/D25/($F$16*100/$D$16)</f>
        <v>107.428462215392</v>
      </c>
    </row>
    <row r="26" customFormat="false" ht="12.8" hidden="false" customHeight="false" outlineLevel="0" collapsed="false">
      <c r="A26" s="29" t="s">
        <v>20</v>
      </c>
      <c r="B26" s="29" t="n">
        <v>139.125</v>
      </c>
      <c r="C26" s="30" t="n">
        <f aca="false">(B26/B25)^(1/3)-1</f>
        <v>0.00540857650767923</v>
      </c>
      <c r="D26" s="29" t="n">
        <v>183.644288705142</v>
      </c>
      <c r="E26" s="30" t="n">
        <f aca="false">(D26/D25)^(1/3)-1</f>
        <v>0.0175474295502847</v>
      </c>
      <c r="F26" s="29" t="n">
        <v>114737.762046148</v>
      </c>
      <c r="G26" s="30" t="n">
        <f aca="false">(F26/F25)^(1/3)-1</f>
        <v>0.0200912981241614</v>
      </c>
      <c r="I26" s="29" t="s">
        <v>44</v>
      </c>
      <c r="J26" s="13" t="n">
        <f aca="false">B26*100/$B$16</f>
        <v>102.81812618954</v>
      </c>
      <c r="K26" s="13" t="n">
        <f aca="false">D26*100/$D$16</f>
        <v>186.392658794606</v>
      </c>
      <c r="L26" s="13" t="n">
        <f aca="false">100*F26*100/D26/($F$16*100/$D$16)</f>
        <v>108.236191644244</v>
      </c>
    </row>
    <row r="27" customFormat="false" ht="12.8" hidden="false" customHeight="false" outlineLevel="0" collapsed="false">
      <c r="A27" s="27" t="s">
        <v>24</v>
      </c>
      <c r="B27" s="27" t="n">
        <v>141.758614820491</v>
      </c>
      <c r="C27" s="28" t="n">
        <f aca="false">(B27/B26)^(1/3)-1</f>
        <v>0.0062705467149029</v>
      </c>
      <c r="D27" s="27" t="n">
        <v>192.982133893539</v>
      </c>
      <c r="E27" s="28" t="n">
        <f aca="false">(D27/D26)^(1/3)-1</f>
        <v>0.0166697286292228</v>
      </c>
      <c r="F27" s="27" t="n">
        <v>121478.437288359</v>
      </c>
      <c r="G27" s="28" t="n">
        <f aca="false">(F27/F26)^(1/3)-1</f>
        <v>0.0192114029507942</v>
      </c>
      <c r="H27" s="32" t="n">
        <f aca="false">(F22*100/D22)/(F20*100/D20)-1</f>
        <v>0.0303775093937659</v>
      </c>
      <c r="I27" s="27" t="s">
        <v>45</v>
      </c>
      <c r="J27" s="13" t="n">
        <f aca="false">B27*100/$B$16</f>
        <v>104.764457481169</v>
      </c>
      <c r="K27" s="13" t="n">
        <f aca="false">D27*100/$D$16</f>
        <v>195.870251614671</v>
      </c>
      <c r="L27" s="13" t="n">
        <f aca="false">100*F27*100/D27/($F$16*100/$D$16)</f>
        <v>109.049994201359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0.000448559480242583</v>
      </c>
      <c r="D28" s="29" t="n">
        <v>202.631240588216</v>
      </c>
      <c r="E28" s="30" t="n">
        <f aca="false">(D28/D27)^(1/3)-1</f>
        <v>0.0163963568148535</v>
      </c>
      <c r="F28" s="29" t="n">
        <v>128103.331841644</v>
      </c>
      <c r="G28" s="30" t="n">
        <f aca="false">(F28/F27)^(1/3)-1</f>
        <v>0.0178577233093207</v>
      </c>
      <c r="I28" s="29" t="s">
        <v>46</v>
      </c>
      <c r="J28" s="13" t="n">
        <f aca="false">B28*100/$B$16</f>
        <v>104.9055</v>
      </c>
      <c r="K28" s="13" t="n">
        <f aca="false">D28*100/$D$16</f>
        <v>205.663764195404</v>
      </c>
      <c r="L28" s="13" t="n">
        <f aca="false">100*F28*100/D28/($F$16*100/$D$16)</f>
        <v>109.521044434574</v>
      </c>
    </row>
    <row r="29" customFormat="false" ht="12.8" hidden="false" customHeight="false" outlineLevel="0" collapsed="false">
      <c r="A29" s="27" t="s">
        <v>18</v>
      </c>
      <c r="B29" s="27" t="n">
        <v>142.367467555445</v>
      </c>
      <c r="C29" s="28" t="n">
        <f aca="false">(B29/B28)^(1/3)-1</f>
        <v>0.000980621317605346</v>
      </c>
      <c r="D29" s="27" t="n">
        <v>212.280347282893</v>
      </c>
      <c r="E29" s="28" t="n">
        <f aca="false">(D29/D28)^(1/3)-1</f>
        <v>0.0156275241789432</v>
      </c>
      <c r="F29" s="27" t="n">
        <v>134780.699984345</v>
      </c>
      <c r="G29" s="28" t="n">
        <f aca="false">(F29/F28)^(1/3)-1</f>
        <v>0.0170815136404396</v>
      </c>
      <c r="I29" s="27" t="s">
        <v>47</v>
      </c>
      <c r="J29" s="13" t="n">
        <f aca="false">B29*100/$B$16</f>
        <v>105.214420444931</v>
      </c>
      <c r="K29" s="13" t="n">
        <f aca="false">D29*100/$D$16</f>
        <v>215.457276776138</v>
      </c>
      <c r="L29" s="13" t="n">
        <f aca="false">100*F29*100/D29/($F$16*100/$D$16)</f>
        <v>109.992094667789</v>
      </c>
    </row>
    <row r="30" customFormat="false" ht="12.8" hidden="false" customHeight="false" outlineLevel="0" collapsed="false">
      <c r="A30" s="29" t="s">
        <v>20</v>
      </c>
      <c r="B30" s="29" t="n">
        <v>143.29875</v>
      </c>
      <c r="C30" s="30" t="n">
        <f aca="false">(B30/B29)^(1/3)-1</f>
        <v>0.00217572918383868</v>
      </c>
      <c r="D30" s="29" t="n">
        <v>221.92945397757</v>
      </c>
      <c r="E30" s="30" t="n">
        <f aca="false">(D30/D29)^(1/3)-1</f>
        <v>0.0149275739061077</v>
      </c>
      <c r="F30" s="29" t="n">
        <v>141510.541716462</v>
      </c>
      <c r="G30" s="30" t="n">
        <f aca="false">(F30/F29)^(1/3)-1</f>
        <v>0.0163743476217462</v>
      </c>
      <c r="I30" s="29" t="s">
        <v>48</v>
      </c>
      <c r="J30" s="13" t="n">
        <f aca="false">B30*100/$B$16</f>
        <v>105.902669975226</v>
      </c>
      <c r="K30" s="13" t="n">
        <f aca="false">D30*100/$D$16</f>
        <v>225.250789356871</v>
      </c>
      <c r="L30" s="13" t="n">
        <f aca="false">100*F30*100/D30/($F$16*100/$D$16)</f>
        <v>110.463144901005</v>
      </c>
    </row>
    <row r="31" customFormat="false" ht="12.8" hidden="false" customHeight="false" outlineLevel="0" collapsed="false">
      <c r="A31" s="27" t="s">
        <v>24</v>
      </c>
      <c r="B31" s="27" t="n">
        <v>144.703482904677</v>
      </c>
      <c r="C31" s="28" t="n">
        <f aca="false">(B31/B30)^(1/3)-1</f>
        <v>0.00325698961618359</v>
      </c>
      <c r="D31" s="27" t="n">
        <v>231.578560672247</v>
      </c>
      <c r="E31" s="28" t="n">
        <f aca="false">(D31/D30)^(1/3)-1</f>
        <v>0.0142876446230169</v>
      </c>
      <c r="F31" s="27" t="n">
        <v>148292.857037994</v>
      </c>
      <c r="G31" s="28" t="n">
        <f aca="false">(F31/F30)^(1/3)-1</f>
        <v>0.01572734924144</v>
      </c>
      <c r="I31" s="27" t="s">
        <v>49</v>
      </c>
      <c r="J31" s="13" t="n">
        <f aca="false">B31*100/$B$16</f>
        <v>106.940815564126</v>
      </c>
      <c r="K31" s="13" t="n">
        <f aca="false">D31*100/$D$16</f>
        <v>235.044301937605</v>
      </c>
      <c r="L31" s="13" t="n">
        <f aca="false">100*F31*100/D31/($F$16*100/$D$16)</f>
        <v>110.934195134219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0.00507477184541694</v>
      </c>
      <c r="D32" s="29" t="n">
        <v>240.262756697456</v>
      </c>
      <c r="E32" s="30" t="n">
        <f aca="false">(D32/D31)^(1/3)-1</f>
        <v>0.0123469260027282</v>
      </c>
      <c r="F32" s="29" t="n">
        <v>154507.135365147</v>
      </c>
      <c r="G32" s="30" t="n">
        <f aca="false">(F32/F31)^(1/3)-1</f>
        <v>0.0137777829300261</v>
      </c>
      <c r="I32" s="29" t="s">
        <v>50</v>
      </c>
      <c r="J32" s="13" t="n">
        <f aca="false">B32*100/$B$16</f>
        <v>108.5771925</v>
      </c>
      <c r="K32" s="13" t="n">
        <f aca="false">D32*100/$D$16</f>
        <v>243.858463260265</v>
      </c>
      <c r="L32" s="13" t="n">
        <f aca="false">100*F32*100/D32/($F$16*100/$D$16)</f>
        <v>111.405245367434</v>
      </c>
    </row>
    <row r="33" customFormat="false" ht="12.8" hidden="false" customHeight="false" outlineLevel="0" collapsed="false">
      <c r="A33" s="27" t="s">
        <v>18</v>
      </c>
      <c r="B33" s="27" t="n">
        <v>147.350328919885</v>
      </c>
      <c r="C33" s="28" t="n">
        <f aca="false">(B33/B32)^(1/3)-1</f>
        <v>0.000980621317604458</v>
      </c>
      <c r="D33" s="27" t="n">
        <v>248.946952722665</v>
      </c>
      <c r="E33" s="28" t="n">
        <f aca="false">(D33/D32)^(1/3)-1</f>
        <v>0.0119058802341558</v>
      </c>
      <c r="F33" s="27" t="n">
        <v>160768.639922774</v>
      </c>
      <c r="G33" s="28" t="n">
        <f aca="false">(F33/F32)^(1/3)-1</f>
        <v>0.0133300748822969</v>
      </c>
      <c r="I33" s="27" t="s">
        <v>51</v>
      </c>
      <c r="J33" s="13" t="n">
        <f aca="false">B33*100/$B$16</f>
        <v>108.896925160503</v>
      </c>
      <c r="K33" s="13" t="n">
        <f aca="false">D33*100/$D$16</f>
        <v>252.672624582925</v>
      </c>
      <c r="L33" s="13" t="n">
        <f aca="false">100*F33*100/D33/($F$16*100/$D$16)</f>
        <v>111.87629560065</v>
      </c>
    </row>
    <row r="34" customFormat="false" ht="12.8" hidden="false" customHeight="false" outlineLevel="0" collapsed="false">
      <c r="A34" s="29" t="s">
        <v>20</v>
      </c>
      <c r="B34" s="29" t="n">
        <v>148.31420625</v>
      </c>
      <c r="C34" s="30" t="n">
        <f aca="false">(B34/B33)^(1/3)-1</f>
        <v>0.00217572918384001</v>
      </c>
      <c r="D34" s="29" t="n">
        <v>257.631148747874</v>
      </c>
      <c r="E34" s="30" t="n">
        <f aca="false">(D34/D33)^(1/3)-1</f>
        <v>0.0114952596506281</v>
      </c>
      <c r="F34" s="29" t="n">
        <v>167077.370710875</v>
      </c>
      <c r="G34" s="30" t="n">
        <f aca="false">(F34/F33)^(1/3)-1</f>
        <v>0.012912890685177</v>
      </c>
      <c r="I34" s="29" t="s">
        <v>52</v>
      </c>
      <c r="J34" s="13" t="n">
        <f aca="false">B34*100/$B$16</f>
        <v>109.609263424359</v>
      </c>
      <c r="K34" s="13" t="n">
        <f aca="false">D34*100/$D$16</f>
        <v>261.486785905585</v>
      </c>
      <c r="L34" s="13" t="n">
        <f aca="false">100*F34*100/D34/($F$16*100/$D$16)</f>
        <v>112.347345833865</v>
      </c>
    </row>
    <row r="35" customFormat="false" ht="12.8" hidden="false" customHeight="false" outlineLevel="0" collapsed="false">
      <c r="A35" s="27" t="s">
        <v>24</v>
      </c>
      <c r="B35" s="27" t="n">
        <v>149.768104806341</v>
      </c>
      <c r="C35" s="28" t="n">
        <f aca="false">(B35/B34)^(1/3)-1</f>
        <v>0.00325698961618426</v>
      </c>
      <c r="D35" s="27" t="n">
        <v>266.315344773084</v>
      </c>
      <c r="E35" s="28" t="n">
        <f aca="false">(D35/D34)^(1/3)-1</f>
        <v>0.0111120206926332</v>
      </c>
      <c r="F35" s="27" t="n">
        <v>173433.327729451</v>
      </c>
      <c r="G35" s="28" t="n">
        <f aca="false">(F35/F34)^(1/3)-1</f>
        <v>0.0125231812920767</v>
      </c>
      <c r="I35" s="27" t="s">
        <v>53</v>
      </c>
      <c r="J35" s="13" t="n">
        <f aca="false">B35*100/$B$16</f>
        <v>110.683744108871</v>
      </c>
      <c r="K35" s="13" t="n">
        <f aca="false">D35*100/$D$16</f>
        <v>270.300947228246</v>
      </c>
      <c r="L35" s="13" t="n">
        <f aca="false">100*F35*100/D35/($F$16*100/$D$16)</f>
        <v>112.81839606708</v>
      </c>
    </row>
    <row r="37" customFormat="false" ht="34.2" hidden="false" customHeight="false" outlineLevel="0" collapsed="false">
      <c r="A37" s="33" t="s">
        <v>54</v>
      </c>
      <c r="B37" s="34" t="s">
        <v>55</v>
      </c>
      <c r="C37" s="34" t="s">
        <v>56</v>
      </c>
      <c r="D37" s="35" t="s">
        <v>57</v>
      </c>
    </row>
    <row r="38" customFormat="false" ht="12.8" hidden="false" customHeight="false" outlineLevel="0" collapsed="false">
      <c r="A38" s="36" t="n">
        <v>2019</v>
      </c>
      <c r="B38" s="37" t="n">
        <f aca="false">AVERAGE(B12:B15)</f>
        <v>142.652806723571</v>
      </c>
      <c r="C38" s="38"/>
      <c r="D38" s="38"/>
    </row>
    <row r="39" customFormat="false" ht="12.8" hidden="false" customHeight="false" outlineLevel="0" collapsed="false">
      <c r="A39" s="7" t="n">
        <v>2020</v>
      </c>
      <c r="B39" s="39" t="n">
        <f aca="false">AVERAGE(B16:B19)</f>
        <v>125.391817110019</v>
      </c>
      <c r="C39" s="40" t="n">
        <f aca="false">B39/B38-1</f>
        <v>-0.121</v>
      </c>
      <c r="D39" s="40" t="n">
        <f aca="false">B19/B15-1</f>
        <v>-0.100874089068032</v>
      </c>
    </row>
    <row r="40" customFormat="false" ht="12.8" hidden="false" customHeight="false" outlineLevel="0" collapsed="false">
      <c r="A40" s="36" t="n">
        <v>2021</v>
      </c>
      <c r="B40" s="37" t="n">
        <f aca="false">AVERAGE(B20:B23)</f>
        <v>132.28836705107</v>
      </c>
      <c r="C40" s="38" t="n">
        <f aca="false">B40/B39-1</f>
        <v>0.0549999999999999</v>
      </c>
      <c r="D40" s="38" t="n">
        <f aca="false">B23/B19-1</f>
        <v>0.0468770093767328</v>
      </c>
    </row>
    <row r="41" customFormat="false" ht="12.8" hidden="false" customHeight="false" outlineLevel="0" collapsed="false">
      <c r="A41" s="7" t="n">
        <v>2022</v>
      </c>
      <c r="B41" s="39" t="n">
        <f aca="false">AVERAGE(B24:B27)</f>
        <v>138.241343568368</v>
      </c>
      <c r="C41" s="40" t="n">
        <f aca="false">B41/B40-1</f>
        <v>0.0449999999999988</v>
      </c>
      <c r="D41" s="40" t="n">
        <f aca="false">B27/B23-1</f>
        <v>0.0596845753242605</v>
      </c>
    </row>
    <row r="42" customFormat="false" ht="12.8" hidden="false" customHeight="false" outlineLevel="0" collapsed="false">
      <c r="A42" s="36" t="n">
        <v>2023</v>
      </c>
      <c r="B42" s="37" t="n">
        <f aca="false">AVERAGE(B28:B31)</f>
        <v>143.079790593261</v>
      </c>
      <c r="C42" s="38" t="n">
        <f aca="false">B42/B41-1</f>
        <v>0.035000000000001</v>
      </c>
      <c r="D42" s="38" t="n">
        <f aca="false">B31/B27-1</f>
        <v>0.0207738209625925</v>
      </c>
    </row>
    <row r="43" customFormat="false" ht="12.8" hidden="false" customHeight="false" outlineLevel="0" collapsed="false">
      <c r="A43" s="7" t="n">
        <v>2024</v>
      </c>
      <c r="B43" s="39" t="n">
        <f aca="false">AVERAGE(B32:B35)</f>
        <v>148.087583264025</v>
      </c>
      <c r="C43" s="40" t="n">
        <f aca="false">B43/B42-1</f>
        <v>0.034999999999999</v>
      </c>
      <c r="D43" s="40" t="n">
        <f aca="false">B35/B31-1</f>
        <v>0.0350000000000021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" activeCellId="0" sqref="B1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</v>
      </c>
      <c r="D5" s="0" t="n">
        <v>21496839.4881266</v>
      </c>
      <c r="E5" s="0" t="n">
        <v>20650251.268566</v>
      </c>
      <c r="F5" s="0" t="n">
        <v>17680837.5804161</v>
      </c>
      <c r="G5" s="0" t="n">
        <v>2905100.61376697</v>
      </c>
      <c r="H5" s="0" t="n">
        <v>17745151.1869221</v>
      </c>
      <c r="I5" s="0" t="n">
        <v>2905100.08164394</v>
      </c>
      <c r="J5" s="0" t="n">
        <v>0</v>
      </c>
      <c r="K5" s="0" t="n">
        <v>0</v>
      </c>
      <c r="L5" s="0" t="n">
        <v>3574743.40309345</v>
      </c>
      <c r="M5" s="0" t="n">
        <v>3375538.16321027</v>
      </c>
      <c r="N5" s="0" t="n">
        <v>3586146.43046632</v>
      </c>
      <c r="O5" s="0" t="n">
        <v>3386257.00779048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19382726.663389</v>
      </c>
      <c r="C7" s="0" t="n">
        <v>18620395.5505172</v>
      </c>
      <c r="D7" s="0" t="n">
        <v>19446188.4654123</v>
      </c>
      <c r="E7" s="0" t="n">
        <v>18680049.6281109</v>
      </c>
      <c r="F7" s="0" t="n">
        <v>15814107.5074566</v>
      </c>
      <c r="G7" s="0" t="n">
        <v>2806288.04306067</v>
      </c>
      <c r="H7" s="0" t="n">
        <v>15873762.7495753</v>
      </c>
      <c r="I7" s="0" t="n">
        <v>2806286.87853562</v>
      </c>
      <c r="J7" s="0" t="n">
        <v>0</v>
      </c>
      <c r="K7" s="0" t="n">
        <v>0</v>
      </c>
      <c r="L7" s="0" t="n">
        <v>3233508.17126935</v>
      </c>
      <c r="M7" s="0" t="n">
        <v>3054070.86776434</v>
      </c>
      <c r="N7" s="0" t="n">
        <v>3244085.1353817</v>
      </c>
      <c r="O7" s="0" t="n">
        <v>3064013.21203788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18442736.6628065</v>
      </c>
      <c r="C8" s="0" t="n">
        <v>17716150.3316803</v>
      </c>
      <c r="D8" s="0" t="n">
        <v>18504303.1925063</v>
      </c>
      <c r="E8" s="0" t="n">
        <v>17774022.853575</v>
      </c>
      <c r="F8" s="0" t="n">
        <v>14992994.5543718</v>
      </c>
      <c r="G8" s="0" t="n">
        <v>2723155.77730851</v>
      </c>
      <c r="H8" s="0" t="n">
        <v>15050868.3481724</v>
      </c>
      <c r="I8" s="0" t="n">
        <v>2723154.50540264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20186956.4827869</v>
      </c>
      <c r="C9" s="0" t="n">
        <v>19389359.4917476</v>
      </c>
      <c r="D9" s="0" t="n">
        <v>20255770.5244997</v>
      </c>
      <c r="E9" s="0" t="n">
        <v>19454044.6742435</v>
      </c>
      <c r="F9" s="0" t="n">
        <v>16314021.882953</v>
      </c>
      <c r="G9" s="0" t="n">
        <v>3075337.60879457</v>
      </c>
      <c r="H9" s="0" t="n">
        <v>16378708.3495644</v>
      </c>
      <c r="I9" s="0" t="n">
        <v>3075336.32467905</v>
      </c>
      <c r="J9" s="0" t="n">
        <v>37448.2927964077</v>
      </c>
      <c r="K9" s="0" t="n">
        <v>36324.8440125154</v>
      </c>
      <c r="L9" s="0" t="n">
        <v>3367077.32910732</v>
      </c>
      <c r="M9" s="0" t="n">
        <v>3180782.09196694</v>
      </c>
      <c r="N9" s="0" t="n">
        <v>3378546.33309596</v>
      </c>
      <c r="O9" s="0" t="n">
        <v>3191562.95367932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3000636.50879453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20639055.8934725</v>
      </c>
      <c r="C11" s="0" t="n">
        <v>19821653.0060433</v>
      </c>
      <c r="D11" s="0" t="n">
        <v>20711369.2321362</v>
      </c>
      <c r="E11" s="0" t="n">
        <v>19889627.5289472</v>
      </c>
      <c r="F11" s="0" t="n">
        <v>16527188.2125957</v>
      </c>
      <c r="G11" s="0" t="n">
        <v>3294464.79344756</v>
      </c>
      <c r="H11" s="0" t="n">
        <v>16595163.8441256</v>
      </c>
      <c r="I11" s="0" t="n">
        <v>3294463.68482161</v>
      </c>
      <c r="J11" s="0" t="n">
        <v>105406.410376622</v>
      </c>
      <c r="K11" s="0" t="n">
        <v>102244.218065323</v>
      </c>
      <c r="L11" s="0" t="n">
        <v>3442089.47689496</v>
      </c>
      <c r="M11" s="0" t="n">
        <v>3252401.91271161</v>
      </c>
      <c r="N11" s="0" t="n">
        <v>3454141.697268</v>
      </c>
      <c r="O11" s="0" t="n">
        <v>3263730.99800459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19826927.3103039</v>
      </c>
      <c r="C12" s="0" t="n">
        <v>19041077.4428233</v>
      </c>
      <c r="D12" s="0" t="n">
        <v>19898364.4949311</v>
      </c>
      <c r="E12" s="0" t="n">
        <v>19108228.3816652</v>
      </c>
      <c r="F12" s="0" t="n">
        <v>15820742.7276144</v>
      </c>
      <c r="G12" s="0" t="n">
        <v>3220334.71520887</v>
      </c>
      <c r="H12" s="0" t="n">
        <v>15887894.6988064</v>
      </c>
      <c r="I12" s="0" t="n">
        <v>3220333.68285882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</v>
      </c>
      <c r="C13" s="0" t="n">
        <v>20723000.4630097</v>
      </c>
      <c r="D13" s="0" t="n">
        <v>21659293.098367</v>
      </c>
      <c r="E13" s="0" t="n">
        <v>20796911.2885284</v>
      </c>
      <c r="F13" s="0" t="n">
        <v>17147799.3096497</v>
      </c>
      <c r="G13" s="0" t="n">
        <v>3575201.15335993</v>
      </c>
      <c r="H13" s="0" t="n">
        <v>17221711.2112809</v>
      </c>
      <c r="I13" s="0" t="n">
        <v>3575200.07724754</v>
      </c>
      <c r="J13" s="0" t="n">
        <v>195716.984291222</v>
      </c>
      <c r="K13" s="0" t="n">
        <v>189845.474762486</v>
      </c>
      <c r="L13" s="0" t="n">
        <v>3598551.22786</v>
      </c>
      <c r="M13" s="0" t="n">
        <v>3401144.37365098</v>
      </c>
      <c r="N13" s="0" t="n">
        <v>3611655.98415765</v>
      </c>
      <c r="O13" s="0" t="n">
        <v>3413462.84270595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20100422.5168747</v>
      </c>
      <c r="C14" s="0" t="n">
        <v>19301582.1617761</v>
      </c>
      <c r="D14" s="0" t="n">
        <v>20174391.26279</v>
      </c>
      <c r="E14" s="0" t="n">
        <v>19371112.7687214</v>
      </c>
      <c r="F14" s="0" t="n">
        <v>15860389.7673761</v>
      </c>
      <c r="G14" s="0" t="n">
        <v>3441192.39440004</v>
      </c>
      <c r="H14" s="0" t="n">
        <v>15929921.3075417</v>
      </c>
      <c r="I14" s="0" t="n">
        <v>3441191.46117966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19939314.3266967</v>
      </c>
      <c r="C15" s="0" t="n">
        <v>19146318.3214613</v>
      </c>
      <c r="D15" s="0" t="n">
        <v>20014710.2499966</v>
      </c>
      <c r="E15" s="0" t="n">
        <v>19217190.4754933</v>
      </c>
      <c r="F15" s="0" t="n">
        <v>15686021.7191177</v>
      </c>
      <c r="G15" s="0" t="n">
        <v>3460296.60234361</v>
      </c>
      <c r="H15" s="0" t="n">
        <v>15756894.778277</v>
      </c>
      <c r="I15" s="0" t="n">
        <v>3460295.69721636</v>
      </c>
      <c r="J15" s="0" t="n">
        <v>217761.898580891</v>
      </c>
      <c r="K15" s="0" t="n">
        <v>211229.041623464</v>
      </c>
      <c r="L15" s="0" t="n">
        <v>3325892.97828784</v>
      </c>
      <c r="M15" s="0" t="n">
        <v>3143444.18791114</v>
      </c>
      <c r="N15" s="0" t="n">
        <v>3338458.9630453</v>
      </c>
      <c r="O15" s="0" t="n">
        <v>3155256.21192972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18978789.1256258</v>
      </c>
      <c r="C16" s="0" t="n">
        <v>18225099.839887</v>
      </c>
      <c r="D16" s="0" t="n">
        <v>19050994.9160722</v>
      </c>
      <c r="E16" s="0" t="n">
        <v>18292973.2702277</v>
      </c>
      <c r="F16" s="0" t="n">
        <v>14886773.5756234</v>
      </c>
      <c r="G16" s="0" t="n">
        <v>3338326.26426357</v>
      </c>
      <c r="H16" s="0" t="n">
        <v>14954647.8147452</v>
      </c>
      <c r="I16" s="0" t="n">
        <v>3338325.45548247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17424739.6683313</v>
      </c>
      <c r="C17" s="0" t="n">
        <v>16734619.5702958</v>
      </c>
      <c r="D17" s="0" t="n">
        <v>17490439.3900687</v>
      </c>
      <c r="E17" s="0" t="n">
        <v>16796377.2975098</v>
      </c>
      <c r="F17" s="0" t="n">
        <v>13624338.8889128</v>
      </c>
      <c r="G17" s="0" t="n">
        <v>3110280.68138307</v>
      </c>
      <c r="H17" s="0" t="n">
        <v>13686097.3083655</v>
      </c>
      <c r="I17" s="0" t="n">
        <v>3110279.98914432</v>
      </c>
      <c r="J17" s="0" t="n">
        <v>240391.322037069</v>
      </c>
      <c r="K17" s="0" t="n">
        <v>233179.582375956</v>
      </c>
      <c r="L17" s="0" t="n">
        <v>2907687.74315967</v>
      </c>
      <c r="M17" s="0" t="n">
        <v>2749598.67678318</v>
      </c>
      <c r="N17" s="0" t="n">
        <v>2918637.69479335</v>
      </c>
      <c r="O17" s="0" t="n">
        <v>2759891.62934359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17281706.7779876</v>
      </c>
      <c r="C18" s="0" t="n">
        <v>16596418.5258332</v>
      </c>
      <c r="D18" s="0" t="n">
        <v>17349305.2240574</v>
      </c>
      <c r="E18" s="0" t="n">
        <v>16659961.0542035</v>
      </c>
      <c r="F18" s="0" t="n">
        <v>13494386.6207999</v>
      </c>
      <c r="G18" s="0" t="n">
        <v>3102031.90503329</v>
      </c>
      <c r="H18" s="0" t="n">
        <v>13557929.8159605</v>
      </c>
      <c r="I18" s="0" t="n">
        <v>3102031.23824303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17450045.1477961</v>
      </c>
      <c r="C19" s="0" t="n">
        <v>16757147.7460326</v>
      </c>
      <c r="D19" s="0" t="n">
        <v>17520986.58392</v>
      </c>
      <c r="E19" s="0" t="n">
        <v>16823832.6850283</v>
      </c>
      <c r="F19" s="0" t="n">
        <v>13622301.5637689</v>
      </c>
      <c r="G19" s="0" t="n">
        <v>3134846.18226364</v>
      </c>
      <c r="H19" s="0" t="n">
        <v>13688987.1586762</v>
      </c>
      <c r="I19" s="0" t="n">
        <v>3134845.52635214</v>
      </c>
      <c r="J19" s="0" t="n">
        <v>200857.994505559</v>
      </c>
      <c r="K19" s="0" t="n">
        <v>194832.254670393</v>
      </c>
      <c r="L19" s="0" t="n">
        <v>2911721.26302618</v>
      </c>
      <c r="M19" s="0" t="n">
        <v>2754398.21544579</v>
      </c>
      <c r="N19" s="0" t="n">
        <v>2923544.83377011</v>
      </c>
      <c r="O19" s="0" t="n">
        <v>2765512.37001499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17840146.4200495</v>
      </c>
      <c r="C20" s="0" t="n">
        <v>17130311.9207054</v>
      </c>
      <c r="D20" s="0" t="n">
        <v>17915077.6973653</v>
      </c>
      <c r="E20" s="0" t="n">
        <v>17200747.3101925</v>
      </c>
      <c r="F20" s="0" t="n">
        <v>13914083.0047196</v>
      </c>
      <c r="G20" s="0" t="n">
        <v>3216228.91598582</v>
      </c>
      <c r="H20" s="0" t="n">
        <v>13984519.0668738</v>
      </c>
      <c r="I20" s="0" t="n">
        <v>3216228.24331873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17644284.9595951</v>
      </c>
      <c r="C21" s="0" t="n">
        <v>16941047.4687454</v>
      </c>
      <c r="D21" s="0" t="n">
        <v>17719542.0514623</v>
      </c>
      <c r="E21" s="0" t="n">
        <v>17011789.1241134</v>
      </c>
      <c r="F21" s="0" t="n">
        <v>13759630.1156936</v>
      </c>
      <c r="G21" s="0" t="n">
        <v>3181417.35305178</v>
      </c>
      <c r="H21" s="0" t="n">
        <v>13830372.4315461</v>
      </c>
      <c r="I21" s="0" t="n">
        <v>3181416.69256738</v>
      </c>
      <c r="J21" s="0" t="n">
        <v>206664.82215155</v>
      </c>
      <c r="K21" s="0" t="n">
        <v>200464.877487003</v>
      </c>
      <c r="L21" s="0" t="n">
        <v>2944110.03769457</v>
      </c>
      <c r="M21" s="0" t="n">
        <v>2783332.33225674</v>
      </c>
      <c r="N21" s="0" t="n">
        <v>2956652.88439103</v>
      </c>
      <c r="O21" s="0" t="n">
        <v>2795122.60621687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18079956.2730033</v>
      </c>
      <c r="C22" s="0" t="n">
        <v>17358826.962568</v>
      </c>
      <c r="D22" s="0" t="n">
        <v>18157284.8730794</v>
      </c>
      <c r="E22" s="0" t="n">
        <v>17431515.8355952</v>
      </c>
      <c r="F22" s="0" t="n">
        <v>14078657.5238581</v>
      </c>
      <c r="G22" s="0" t="n">
        <v>3280169.43870987</v>
      </c>
      <c r="H22" s="0" t="n">
        <v>14151347.0608085</v>
      </c>
      <c r="I22" s="0" t="n">
        <v>3280168.77478668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18492237.2398928</v>
      </c>
      <c r="C23" s="0" t="n">
        <v>17753676.6348562</v>
      </c>
      <c r="D23" s="0" t="n">
        <v>18573096.6956837</v>
      </c>
      <c r="E23" s="0" t="n">
        <v>17829684.5120978</v>
      </c>
      <c r="F23" s="0" t="n">
        <v>14329257.4364897</v>
      </c>
      <c r="G23" s="0" t="n">
        <v>3424419.19836644</v>
      </c>
      <c r="H23" s="0" t="n">
        <v>14405265.9921683</v>
      </c>
      <c r="I23" s="0" t="n">
        <v>3424418.51992948</v>
      </c>
      <c r="J23" s="0" t="n">
        <v>263282.905886904</v>
      </c>
      <c r="K23" s="0" t="n">
        <v>255384.418710297</v>
      </c>
      <c r="L23" s="0" t="n">
        <v>3084833.15578318</v>
      </c>
      <c r="M23" s="0" t="n">
        <v>2911252.22329606</v>
      </c>
      <c r="N23" s="0" t="n">
        <v>3098309.72976219</v>
      </c>
      <c r="O23" s="0" t="n">
        <v>2923920.20086368</v>
      </c>
      <c r="P23" s="0" t="n">
        <v>43880.4843144841</v>
      </c>
      <c r="Q23" s="0" t="n">
        <v>42564.0697850495</v>
      </c>
    </row>
    <row r="24" customFormat="false" ht="12.8" hidden="false" customHeight="false" outlineLevel="0" collapsed="false">
      <c r="A24" s="0" t="n">
        <v>71</v>
      </c>
      <c r="B24" s="0" t="n">
        <v>19504652.4110021</v>
      </c>
      <c r="C24" s="0" t="n">
        <v>18723869.9029164</v>
      </c>
      <c r="D24" s="0" t="n">
        <v>19591943.2990678</v>
      </c>
      <c r="E24" s="0" t="n">
        <v>18805923.3266691</v>
      </c>
      <c r="F24" s="0" t="n">
        <v>15051320.3239186</v>
      </c>
      <c r="G24" s="0" t="n">
        <v>3672549.57899779</v>
      </c>
      <c r="H24" s="0" t="n">
        <v>15133374.4364313</v>
      </c>
      <c r="I24" s="0" t="n">
        <v>3672548.89023781</v>
      </c>
      <c r="J24" s="0" t="n">
        <v>297621.588530879</v>
      </c>
      <c r="K24" s="0" t="n">
        <v>288692.940874953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19562619.4230652</v>
      </c>
      <c r="C25" s="0" t="n">
        <v>18777314.4384109</v>
      </c>
      <c r="D25" s="0" t="n">
        <v>19650900.2644202</v>
      </c>
      <c r="E25" s="0" t="n">
        <v>18860298.1319437</v>
      </c>
      <c r="F25" s="0" t="n">
        <v>15019971.4513689</v>
      </c>
      <c r="G25" s="0" t="n">
        <v>3757342.98704199</v>
      </c>
      <c r="H25" s="0" t="n">
        <v>15102955.832238</v>
      </c>
      <c r="I25" s="0" t="n">
        <v>3757342.29970565</v>
      </c>
      <c r="J25" s="0" t="n">
        <v>316378.800959176</v>
      </c>
      <c r="K25" s="0" t="n">
        <v>306887.4369304</v>
      </c>
      <c r="L25" s="0" t="n">
        <v>3262984.55754098</v>
      </c>
      <c r="M25" s="0" t="n">
        <v>3078715.70965323</v>
      </c>
      <c r="N25" s="0" t="n">
        <v>3277697.97838014</v>
      </c>
      <c r="O25" s="0" t="n">
        <v>3092546.3233008</v>
      </c>
      <c r="P25" s="0" t="n">
        <v>52729.8001598626</v>
      </c>
      <c r="Q25" s="0" t="n">
        <v>51147.9061550667</v>
      </c>
    </row>
    <row r="26" customFormat="false" ht="12.8" hidden="false" customHeight="false" outlineLevel="0" collapsed="false">
      <c r="A26" s="0" t="n">
        <v>73</v>
      </c>
      <c r="B26" s="0" t="n">
        <v>19128245.5706316</v>
      </c>
      <c r="C26" s="0" t="n">
        <v>18357567.9254643</v>
      </c>
      <c r="D26" s="0" t="n">
        <v>19213923.8823642</v>
      </c>
      <c r="E26" s="0" t="n">
        <v>18438105.2503101</v>
      </c>
      <c r="F26" s="0" t="n">
        <v>14601213.637187</v>
      </c>
      <c r="G26" s="0" t="n">
        <v>3756354.28827732</v>
      </c>
      <c r="H26" s="0" t="n">
        <v>14681751.6315591</v>
      </c>
      <c r="I26" s="0" t="n">
        <v>3756353.61875106</v>
      </c>
      <c r="J26" s="0" t="n">
        <v>331858.733971962</v>
      </c>
      <c r="K26" s="0" t="n">
        <v>321902.971952803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19366635.8274977</v>
      </c>
      <c r="C27" s="0" t="n">
        <v>18584789.486324</v>
      </c>
      <c r="D27" s="0" t="n">
        <v>19453984.8093879</v>
      </c>
      <c r="E27" s="0" t="n">
        <v>18666897.2382647</v>
      </c>
      <c r="F27" s="0" t="n">
        <v>14721199.2499809</v>
      </c>
      <c r="G27" s="0" t="n">
        <v>3863590.23634308</v>
      </c>
      <c r="H27" s="0" t="n">
        <v>14803307.6718678</v>
      </c>
      <c r="I27" s="0" t="n">
        <v>3863589.56639692</v>
      </c>
      <c r="J27" s="0" t="n">
        <v>347619.054345481</v>
      </c>
      <c r="K27" s="0" t="n">
        <v>337190.482715116</v>
      </c>
      <c r="L27" s="0" t="n">
        <v>3230615.43926736</v>
      </c>
      <c r="M27" s="0" t="n">
        <v>3047752.4794169</v>
      </c>
      <c r="N27" s="0" t="n">
        <v>3245173.55131359</v>
      </c>
      <c r="O27" s="0" t="n">
        <v>3061437.1028558</v>
      </c>
      <c r="P27" s="0" t="n">
        <v>57936.5090575801</v>
      </c>
      <c r="Q27" s="0" t="n">
        <v>56198.4137858527</v>
      </c>
    </row>
    <row r="28" customFormat="false" ht="12.8" hidden="false" customHeight="false" outlineLevel="0" collapsed="false">
      <c r="A28" s="0" t="n">
        <v>75</v>
      </c>
      <c r="B28" s="0" t="n">
        <v>19677149.2128402</v>
      </c>
      <c r="C28" s="0" t="n">
        <v>18880856.6821926</v>
      </c>
      <c r="D28" s="0" t="n">
        <v>19766834.5079743</v>
      </c>
      <c r="E28" s="0" t="n">
        <v>18965160.5656725</v>
      </c>
      <c r="F28" s="0" t="n">
        <v>14915126.5998813</v>
      </c>
      <c r="G28" s="0" t="n">
        <v>3965730.08231127</v>
      </c>
      <c r="H28" s="0" t="n">
        <v>14999431.1517352</v>
      </c>
      <c r="I28" s="0" t="n">
        <v>3965729.41393733</v>
      </c>
      <c r="J28" s="0" t="n">
        <v>390355.373510246</v>
      </c>
      <c r="K28" s="0" t="n">
        <v>378644.712304939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19966207.8737024</v>
      </c>
      <c r="C29" s="0" t="n">
        <v>19156975.6533839</v>
      </c>
      <c r="D29" s="0" t="n">
        <v>20058784.6001482</v>
      </c>
      <c r="E29" s="0" t="n">
        <v>19243997.4792632</v>
      </c>
      <c r="F29" s="0" t="n">
        <v>15097370.2400579</v>
      </c>
      <c r="G29" s="0" t="n">
        <v>4059605.41332602</v>
      </c>
      <c r="H29" s="0" t="n">
        <v>15184392.714479</v>
      </c>
      <c r="I29" s="0" t="n">
        <v>4059604.76478424</v>
      </c>
      <c r="J29" s="0" t="n">
        <v>406367.273827972</v>
      </c>
      <c r="K29" s="0" t="n">
        <v>394176.255613132</v>
      </c>
      <c r="L29" s="0" t="n">
        <v>3328917.50873021</v>
      </c>
      <c r="M29" s="0" t="n">
        <v>3139802.5825787</v>
      </c>
      <c r="N29" s="0" t="n">
        <v>3344346.91048186</v>
      </c>
      <c r="O29" s="0" t="n">
        <v>3154306.4902042</v>
      </c>
      <c r="P29" s="0" t="n">
        <v>67727.8789713286</v>
      </c>
      <c r="Q29" s="0" t="n">
        <v>65696.0426021887</v>
      </c>
    </row>
    <row r="30" customFormat="false" ht="12.8" hidden="false" customHeight="false" outlineLevel="0" collapsed="false">
      <c r="A30" s="0" t="n">
        <v>77</v>
      </c>
      <c r="B30" s="0" t="n">
        <v>20210205.8793837</v>
      </c>
      <c r="C30" s="0" t="n">
        <v>19389369.0745912</v>
      </c>
      <c r="D30" s="0" t="n">
        <v>20306248.0416034</v>
      </c>
      <c r="E30" s="0" t="n">
        <v>19479648.4073943</v>
      </c>
      <c r="F30" s="0" t="n">
        <v>15268547.9379474</v>
      </c>
      <c r="G30" s="0" t="n">
        <v>4120821.13664386</v>
      </c>
      <c r="H30" s="0" t="n">
        <v>15358827.9233185</v>
      </c>
      <c r="I30" s="0" t="n">
        <v>4120820.48407575</v>
      </c>
      <c r="J30" s="0" t="n">
        <v>427788.634975057</v>
      </c>
      <c r="K30" s="0" t="n">
        <v>414954.975925805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20409730.6611646</v>
      </c>
      <c r="C31" s="0" t="n">
        <v>19579265.5902664</v>
      </c>
      <c r="D31" s="0" t="n">
        <v>20507823.8259593</v>
      </c>
      <c r="E31" s="0" t="n">
        <v>19671473.4915065</v>
      </c>
      <c r="F31" s="0" t="n">
        <v>15382432.5667398</v>
      </c>
      <c r="G31" s="0" t="n">
        <v>4196833.02352658</v>
      </c>
      <c r="H31" s="0" t="n">
        <v>15474641.1228485</v>
      </c>
      <c r="I31" s="0" t="n">
        <v>4196832.36865803</v>
      </c>
      <c r="J31" s="0" t="n">
        <v>450875.394956614</v>
      </c>
      <c r="K31" s="0" t="n">
        <v>437349.133107915</v>
      </c>
      <c r="L31" s="0" t="n">
        <v>3404123.14290989</v>
      </c>
      <c r="M31" s="0" t="n">
        <v>3210510.24171943</v>
      </c>
      <c r="N31" s="0" t="n">
        <v>3420472.06156948</v>
      </c>
      <c r="O31" s="0" t="n">
        <v>3225878.49965678</v>
      </c>
      <c r="P31" s="0" t="n">
        <v>75145.8991594356</v>
      </c>
      <c r="Q31" s="0" t="n">
        <v>72891.5221846526</v>
      </c>
    </row>
    <row r="32" customFormat="false" ht="12.8" hidden="false" customHeight="false" outlineLevel="0" collapsed="false">
      <c r="A32" s="0" t="n">
        <v>79</v>
      </c>
      <c r="B32" s="0" t="n">
        <v>20549600.3477306</v>
      </c>
      <c r="C32" s="0" t="n">
        <v>19712504.8210226</v>
      </c>
      <c r="D32" s="0" t="n">
        <v>20648646.9629024</v>
      </c>
      <c r="E32" s="0" t="n">
        <v>19805608.9670226</v>
      </c>
      <c r="F32" s="0" t="n">
        <v>15448724.5662433</v>
      </c>
      <c r="G32" s="0" t="n">
        <v>4263780.25477935</v>
      </c>
      <c r="H32" s="0" t="n">
        <v>15541829.3700965</v>
      </c>
      <c r="I32" s="0" t="n">
        <v>4263779.59692616</v>
      </c>
      <c r="J32" s="0" t="n">
        <v>477006.345333094</v>
      </c>
      <c r="K32" s="0" t="n">
        <v>462696.154973101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20633743.9667108</v>
      </c>
      <c r="C33" s="0" t="n">
        <v>19792217.7515869</v>
      </c>
      <c r="D33" s="0" t="n">
        <v>20735802.8479635</v>
      </c>
      <c r="E33" s="0" t="n">
        <v>19888153.4298237</v>
      </c>
      <c r="F33" s="0" t="n">
        <v>15494161.845397</v>
      </c>
      <c r="G33" s="0" t="n">
        <v>4298055.90618994</v>
      </c>
      <c r="H33" s="0" t="n">
        <v>15590098.181274</v>
      </c>
      <c r="I33" s="0" t="n">
        <v>4298055.24854969</v>
      </c>
      <c r="J33" s="0" t="n">
        <v>500169.807984465</v>
      </c>
      <c r="K33" s="0" t="n">
        <v>485164.713744932</v>
      </c>
      <c r="L33" s="0" t="n">
        <v>3441740.66191688</v>
      </c>
      <c r="M33" s="0" t="n">
        <v>3245619.87137655</v>
      </c>
      <c r="N33" s="0" t="n">
        <v>3458750.53394466</v>
      </c>
      <c r="O33" s="0" t="n">
        <v>3261609.14917213</v>
      </c>
      <c r="P33" s="0" t="n">
        <v>83361.6346640776</v>
      </c>
      <c r="Q33" s="0" t="n">
        <v>80860.7856241552</v>
      </c>
    </row>
    <row r="34" customFormat="false" ht="12.8" hidden="false" customHeight="false" outlineLevel="0" collapsed="false">
      <c r="A34" s="0" t="n">
        <v>81</v>
      </c>
      <c r="B34" s="0" t="n">
        <v>20775421.0121194</v>
      </c>
      <c r="C34" s="0" t="n">
        <v>19926655.360749</v>
      </c>
      <c r="D34" s="0" t="n">
        <v>20878449.5974657</v>
      </c>
      <c r="E34" s="0" t="n">
        <v>20023502.5627044</v>
      </c>
      <c r="F34" s="0" t="n">
        <v>15537159.0590399</v>
      </c>
      <c r="G34" s="0" t="n">
        <v>4389496.30170906</v>
      </c>
      <c r="H34" s="0" t="n">
        <v>15634006.9223653</v>
      </c>
      <c r="I34" s="0" t="n">
        <v>4389495.64033909</v>
      </c>
      <c r="J34" s="0" t="n">
        <v>507203.398597552</v>
      </c>
      <c r="K34" s="0" t="n">
        <v>491987.296639625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20959461.6861161</v>
      </c>
      <c r="C35" s="0" t="n">
        <v>20101690.656874</v>
      </c>
      <c r="D35" s="0" t="n">
        <v>21063299.9229035</v>
      </c>
      <c r="E35" s="0" t="n">
        <v>20199298.9326983</v>
      </c>
      <c r="F35" s="0" t="n">
        <v>15607053.3389243</v>
      </c>
      <c r="G35" s="0" t="n">
        <v>4494637.31794968</v>
      </c>
      <c r="H35" s="0" t="n">
        <v>15704662.2791373</v>
      </c>
      <c r="I35" s="0" t="n">
        <v>4494636.65356098</v>
      </c>
      <c r="J35" s="0" t="n">
        <v>531814.100183239</v>
      </c>
      <c r="K35" s="0" t="n">
        <v>515859.677177742</v>
      </c>
      <c r="L35" s="0" t="n">
        <v>3495242.50884716</v>
      </c>
      <c r="M35" s="0" t="n">
        <v>3295541.75296609</v>
      </c>
      <c r="N35" s="0" t="n">
        <v>3512548.94073089</v>
      </c>
      <c r="O35" s="0" t="n">
        <v>3311809.79703495</v>
      </c>
      <c r="P35" s="0" t="n">
        <v>88635.6833638732</v>
      </c>
      <c r="Q35" s="0" t="n">
        <v>85976.612862957</v>
      </c>
    </row>
    <row r="36" customFormat="false" ht="12.8" hidden="false" customHeight="false" outlineLevel="0" collapsed="false">
      <c r="A36" s="0" t="n">
        <v>83</v>
      </c>
      <c r="B36" s="0" t="n">
        <v>21077628.8714718</v>
      </c>
      <c r="C36" s="0" t="n">
        <v>20213548.7656689</v>
      </c>
      <c r="D36" s="0" t="n">
        <v>21182743.6757635</v>
      </c>
      <c r="E36" s="0" t="n">
        <v>20312357.0158473</v>
      </c>
      <c r="F36" s="0" t="n">
        <v>15670912.6133317</v>
      </c>
      <c r="G36" s="0" t="n">
        <v>4542636.15233711</v>
      </c>
      <c r="H36" s="0" t="n">
        <v>15769721.5369754</v>
      </c>
      <c r="I36" s="0" t="n">
        <v>4542635.47887187</v>
      </c>
      <c r="J36" s="0" t="n">
        <v>549403.066835096</v>
      </c>
      <c r="K36" s="0" t="n">
        <v>532920.974830043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21188686.5119201</v>
      </c>
      <c r="C37" s="0" t="n">
        <v>20318886.674975</v>
      </c>
      <c r="D37" s="0" t="n">
        <v>21295693.0153545</v>
      </c>
      <c r="E37" s="0" t="n">
        <v>20419473.1236449</v>
      </c>
      <c r="F37" s="0" t="n">
        <v>15744917.3523619</v>
      </c>
      <c r="G37" s="0" t="n">
        <v>4573969.32261306</v>
      </c>
      <c r="H37" s="0" t="n">
        <v>15845504.431013</v>
      </c>
      <c r="I37" s="0" t="n">
        <v>4573968.69263188</v>
      </c>
      <c r="J37" s="0" t="n">
        <v>578719.203527021</v>
      </c>
      <c r="K37" s="0" t="n">
        <v>561357.627421211</v>
      </c>
      <c r="L37" s="0" t="n">
        <v>3532934.01854641</v>
      </c>
      <c r="M37" s="0" t="n">
        <v>3330490.63746076</v>
      </c>
      <c r="N37" s="0" t="n">
        <v>3550768.49526093</v>
      </c>
      <c r="O37" s="0" t="n">
        <v>3347255.04361412</v>
      </c>
      <c r="P37" s="0" t="n">
        <v>96453.2005878369</v>
      </c>
      <c r="Q37" s="0" t="n">
        <v>93559.6045702018</v>
      </c>
    </row>
    <row r="38" customFormat="false" ht="12.8" hidden="false" customHeight="false" outlineLevel="0" collapsed="false">
      <c r="A38" s="0" t="n">
        <v>85</v>
      </c>
      <c r="B38" s="0" t="n">
        <v>21358477.4745142</v>
      </c>
      <c r="C38" s="0" t="n">
        <v>20479578.9179881</v>
      </c>
      <c r="D38" s="0" t="n">
        <v>21466146.6535784</v>
      </c>
      <c r="E38" s="0" t="n">
        <v>20580788.2830038</v>
      </c>
      <c r="F38" s="0" t="n">
        <v>15833337.9097293</v>
      </c>
      <c r="G38" s="0" t="n">
        <v>4646241.00825885</v>
      </c>
      <c r="H38" s="0" t="n">
        <v>15934547.9070798</v>
      </c>
      <c r="I38" s="0" t="n">
        <v>4646240.37592407</v>
      </c>
      <c r="J38" s="0" t="n">
        <v>594168.034982067</v>
      </c>
      <c r="K38" s="0" t="n">
        <v>576342.993932605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21606042.7316015</v>
      </c>
      <c r="C39" s="0" t="n">
        <v>20715172.9086135</v>
      </c>
      <c r="D39" s="0" t="n">
        <v>21716947.1232278</v>
      </c>
      <c r="E39" s="0" t="n">
        <v>20819423.375778</v>
      </c>
      <c r="F39" s="0" t="n">
        <v>15994970.834246</v>
      </c>
      <c r="G39" s="0" t="n">
        <v>4720202.07436751</v>
      </c>
      <c r="H39" s="0" t="n">
        <v>16099221.9222863</v>
      </c>
      <c r="I39" s="0" t="n">
        <v>4720201.45349167</v>
      </c>
      <c r="J39" s="0" t="n">
        <v>613044.227980635</v>
      </c>
      <c r="K39" s="0" t="n">
        <v>594652.901141216</v>
      </c>
      <c r="L39" s="0" t="n">
        <v>3603292.98665512</v>
      </c>
      <c r="M39" s="0" t="n">
        <v>3396422.75074253</v>
      </c>
      <c r="N39" s="0" t="n">
        <v>3621777.1120389</v>
      </c>
      <c r="O39" s="0" t="n">
        <v>3413797.82671129</v>
      </c>
      <c r="P39" s="0" t="n">
        <v>102174.037996773</v>
      </c>
      <c r="Q39" s="0" t="n">
        <v>99108.8168568694</v>
      </c>
    </row>
    <row r="40" customFormat="false" ht="12.8" hidden="false" customHeight="false" outlineLevel="0" collapsed="false">
      <c r="A40" s="0" t="n">
        <v>87</v>
      </c>
      <c r="B40" s="0" t="n">
        <v>21840127.4763787</v>
      </c>
      <c r="C40" s="0" t="n">
        <v>20937934.2545841</v>
      </c>
      <c r="D40" s="0" t="n">
        <v>21953985.0824032</v>
      </c>
      <c r="E40" s="0" t="n">
        <v>21044960.7453513</v>
      </c>
      <c r="F40" s="0" t="n">
        <v>16096052.4880441</v>
      </c>
      <c r="G40" s="0" t="n">
        <v>4841881.76653994</v>
      </c>
      <c r="H40" s="0" t="n">
        <v>16203079.5957161</v>
      </c>
      <c r="I40" s="0" t="n">
        <v>4841881.14963519</v>
      </c>
      <c r="J40" s="0" t="n">
        <v>632066.76923601</v>
      </c>
      <c r="K40" s="0" t="n">
        <v>613104.76615893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21991626.7513257</v>
      </c>
      <c r="C41" s="0" t="n">
        <v>21081817.0228716</v>
      </c>
      <c r="D41" s="0" t="n">
        <v>22104052.3419741</v>
      </c>
      <c r="E41" s="0" t="n">
        <v>21187497.4202611</v>
      </c>
      <c r="F41" s="0" t="n">
        <v>16149273.3846885</v>
      </c>
      <c r="G41" s="0" t="n">
        <v>4932543.63818316</v>
      </c>
      <c r="H41" s="0" t="n">
        <v>16254954.3969765</v>
      </c>
      <c r="I41" s="0" t="n">
        <v>4932543.02328456</v>
      </c>
      <c r="J41" s="0" t="n">
        <v>694358.729876611</v>
      </c>
      <c r="K41" s="0" t="n">
        <v>673527.967980313</v>
      </c>
      <c r="L41" s="0" t="n">
        <v>3667884.65228987</v>
      </c>
      <c r="M41" s="0" t="n">
        <v>3457513.72978117</v>
      </c>
      <c r="N41" s="0" t="n">
        <v>3686622.31140148</v>
      </c>
      <c r="O41" s="0" t="n">
        <v>3475127.40951989</v>
      </c>
      <c r="P41" s="0" t="n">
        <v>115726.454979435</v>
      </c>
      <c r="Q41" s="0" t="n">
        <v>112254.661330052</v>
      </c>
    </row>
    <row r="42" customFormat="false" ht="12.8" hidden="false" customHeight="false" outlineLevel="0" collapsed="false">
      <c r="A42" s="0" t="n">
        <v>89</v>
      </c>
      <c r="B42" s="0" t="n">
        <v>22194034.3716016</v>
      </c>
      <c r="C42" s="0" t="n">
        <v>21274008.6690573</v>
      </c>
      <c r="D42" s="0" t="n">
        <v>22307367.3496636</v>
      </c>
      <c r="E42" s="0" t="n">
        <v>21380542.3031147</v>
      </c>
      <c r="F42" s="0" t="n">
        <v>16268968.2521815</v>
      </c>
      <c r="G42" s="0" t="n">
        <v>5005040.41687584</v>
      </c>
      <c r="H42" s="0" t="n">
        <v>16375502.5032173</v>
      </c>
      <c r="I42" s="0" t="n">
        <v>5005039.79989742</v>
      </c>
      <c r="J42" s="0" t="n">
        <v>790580.31124186</v>
      </c>
      <c r="K42" s="0" t="n">
        <v>766862.901904605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22419863.6868927</v>
      </c>
      <c r="C43" s="0" t="n">
        <v>21489338.9560933</v>
      </c>
      <c r="D43" s="0" t="n">
        <v>22534573.6095831</v>
      </c>
      <c r="E43" s="0" t="n">
        <v>21597166.9228051</v>
      </c>
      <c r="F43" s="0" t="n">
        <v>16392785.1371403</v>
      </c>
      <c r="G43" s="0" t="n">
        <v>5096553.81895295</v>
      </c>
      <c r="H43" s="0" t="n">
        <v>16500613.6996092</v>
      </c>
      <c r="I43" s="0" t="n">
        <v>5096553.22319587</v>
      </c>
      <c r="J43" s="0" t="n">
        <v>879181.116138691</v>
      </c>
      <c r="K43" s="0" t="n">
        <v>852805.68265453</v>
      </c>
      <c r="L43" s="0" t="n">
        <v>3738286.76610301</v>
      </c>
      <c r="M43" s="0" t="n">
        <v>3523995.49029351</v>
      </c>
      <c r="N43" s="0" t="n">
        <v>3757405.19991716</v>
      </c>
      <c r="O43" s="0" t="n">
        <v>3541967.13144239</v>
      </c>
      <c r="P43" s="0" t="n">
        <v>146530.186023115</v>
      </c>
      <c r="Q43" s="0" t="n">
        <v>142134.280442422</v>
      </c>
    </row>
    <row r="44" customFormat="false" ht="12.8" hidden="false" customHeight="false" outlineLevel="0" collapsed="false">
      <c r="A44" s="0" t="n">
        <v>91</v>
      </c>
      <c r="B44" s="0" t="n">
        <v>22679578.0391469</v>
      </c>
      <c r="C44" s="0" t="n">
        <v>21736622.507751</v>
      </c>
      <c r="D44" s="0" t="n">
        <v>22796789.2863685</v>
      </c>
      <c r="E44" s="0" t="n">
        <v>21846798.3147623</v>
      </c>
      <c r="F44" s="0" t="n">
        <v>16520432.7267831</v>
      </c>
      <c r="G44" s="0" t="n">
        <v>5216189.78096789</v>
      </c>
      <c r="H44" s="0" t="n">
        <v>16630609.1342267</v>
      </c>
      <c r="I44" s="0" t="n">
        <v>5216189.18053557</v>
      </c>
      <c r="J44" s="0" t="n">
        <v>927147.486226058</v>
      </c>
      <c r="K44" s="0" t="n">
        <v>899333.061639276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22945924.2394017</v>
      </c>
      <c r="C45" s="0" t="n">
        <v>21990363.2767644</v>
      </c>
      <c r="D45" s="0" t="n">
        <v>23062846.4822106</v>
      </c>
      <c r="E45" s="0" t="n">
        <v>22100267.4143346</v>
      </c>
      <c r="F45" s="0" t="n">
        <v>16711570.4463241</v>
      </c>
      <c r="G45" s="0" t="n">
        <v>5278792.83044029</v>
      </c>
      <c r="H45" s="0" t="n">
        <v>16821475.1823601</v>
      </c>
      <c r="I45" s="0" t="n">
        <v>5278792.23197455</v>
      </c>
      <c r="J45" s="0" t="n">
        <v>1004071.59181891</v>
      </c>
      <c r="K45" s="0" t="n">
        <v>973949.444064341</v>
      </c>
      <c r="L45" s="0" t="n">
        <v>3823469.97313812</v>
      </c>
      <c r="M45" s="0" t="n">
        <v>3604072.18098445</v>
      </c>
      <c r="N45" s="0" t="n">
        <v>3842956.5223527</v>
      </c>
      <c r="O45" s="0" t="n">
        <v>3622389.8227915</v>
      </c>
      <c r="P45" s="0" t="n">
        <v>167345.265303151</v>
      </c>
      <c r="Q45" s="0" t="n">
        <v>162324.907344057</v>
      </c>
    </row>
    <row r="46" customFormat="false" ht="12.8" hidden="false" customHeight="false" outlineLevel="0" collapsed="false">
      <c r="A46" s="0" t="n">
        <v>93</v>
      </c>
      <c r="B46" s="0" t="n">
        <v>23157492.2743435</v>
      </c>
      <c r="C46" s="0" t="n">
        <v>22192384.327275</v>
      </c>
      <c r="D46" s="0" t="n">
        <v>23274206.4428863</v>
      </c>
      <c r="E46" s="0" t="n">
        <v>22302092.8699164</v>
      </c>
      <c r="F46" s="0" t="n">
        <v>16839010.6661091</v>
      </c>
      <c r="G46" s="0" t="n">
        <v>5353373.66116591</v>
      </c>
      <c r="H46" s="0" t="n">
        <v>16948719.8026826</v>
      </c>
      <c r="I46" s="0" t="n">
        <v>5353373.06723373</v>
      </c>
      <c r="J46" s="0" t="n">
        <v>1097200.48223532</v>
      </c>
      <c r="K46" s="0" t="n">
        <v>1064284.46776826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23482198.7987851</v>
      </c>
      <c r="C47" s="0" t="n">
        <v>22502630.3145075</v>
      </c>
      <c r="D47" s="0" t="n">
        <v>23599251.9399205</v>
      </c>
      <c r="E47" s="0" t="n">
        <v>22612657.4733774</v>
      </c>
      <c r="F47" s="0" t="n">
        <v>17072565.1707733</v>
      </c>
      <c r="G47" s="0" t="n">
        <v>5430065.14373422</v>
      </c>
      <c r="H47" s="0" t="n">
        <v>17182592.9066159</v>
      </c>
      <c r="I47" s="0" t="n">
        <v>5430064.56676145</v>
      </c>
      <c r="J47" s="0" t="n">
        <v>1188590.44200971</v>
      </c>
      <c r="K47" s="0" t="n">
        <v>1152932.72874941</v>
      </c>
      <c r="L47" s="0" t="n">
        <v>3913506.83746741</v>
      </c>
      <c r="M47" s="0" t="n">
        <v>3689881.20770483</v>
      </c>
      <c r="N47" s="0" t="n">
        <v>3933015.19896916</v>
      </c>
      <c r="O47" s="0" t="n">
        <v>3708219.35564386</v>
      </c>
      <c r="P47" s="0" t="n">
        <v>198098.407001618</v>
      </c>
      <c r="Q47" s="0" t="n">
        <v>192155.454791569</v>
      </c>
    </row>
    <row r="48" customFormat="false" ht="12.8" hidden="false" customHeight="false" outlineLevel="0" collapsed="false">
      <c r="A48" s="0" t="n">
        <v>95</v>
      </c>
      <c r="B48" s="0" t="n">
        <v>23792300.4361745</v>
      </c>
      <c r="C48" s="0" t="n">
        <v>22798759.6702962</v>
      </c>
      <c r="D48" s="0" t="n">
        <v>23909042.431732</v>
      </c>
      <c r="E48" s="0" t="n">
        <v>22908494.328426</v>
      </c>
      <c r="F48" s="0" t="n">
        <v>17252372.3893129</v>
      </c>
      <c r="G48" s="0" t="n">
        <v>5546387.28098334</v>
      </c>
      <c r="H48" s="0" t="n">
        <v>17362107.6296798</v>
      </c>
      <c r="I48" s="0" t="n">
        <v>5546386.69874618</v>
      </c>
      <c r="J48" s="0" t="n">
        <v>1258447.97293055</v>
      </c>
      <c r="K48" s="0" t="n">
        <v>1220694.53374263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23908724.1445574</v>
      </c>
      <c r="C49" s="0" t="n">
        <v>22908828.4983214</v>
      </c>
      <c r="D49" s="0" t="n">
        <v>24027519.4955403</v>
      </c>
      <c r="E49" s="0" t="n">
        <v>23020493.3083355</v>
      </c>
      <c r="F49" s="0" t="n">
        <v>17294242.9824105</v>
      </c>
      <c r="G49" s="0" t="n">
        <v>5614585.51591091</v>
      </c>
      <c r="H49" s="0" t="n">
        <v>17405908.3321537</v>
      </c>
      <c r="I49" s="0" t="n">
        <v>5614584.97618186</v>
      </c>
      <c r="J49" s="0" t="n">
        <v>1296864.54836925</v>
      </c>
      <c r="K49" s="0" t="n">
        <v>1257958.61191818</v>
      </c>
      <c r="L49" s="0" t="n">
        <v>3982812.88206497</v>
      </c>
      <c r="M49" s="0" t="n">
        <v>3755150.22259219</v>
      </c>
      <c r="N49" s="0" t="n">
        <v>4002611.60724477</v>
      </c>
      <c r="O49" s="0" t="n">
        <v>3773761.31523049</v>
      </c>
      <c r="P49" s="0" t="n">
        <v>216144.091394876</v>
      </c>
      <c r="Q49" s="0" t="n">
        <v>209659.768653029</v>
      </c>
    </row>
    <row r="50" customFormat="false" ht="12.8" hidden="false" customHeight="false" outlineLevel="0" collapsed="false">
      <c r="A50" s="0" t="n">
        <v>97</v>
      </c>
      <c r="B50" s="0" t="n">
        <v>24021474.5905267</v>
      </c>
      <c r="C50" s="0" t="n">
        <v>23016598.4332783</v>
      </c>
      <c r="D50" s="0" t="n">
        <v>24140554.0044668</v>
      </c>
      <c r="E50" s="0" t="n">
        <v>23128530.2597505</v>
      </c>
      <c r="F50" s="0" t="n">
        <v>17335214.7460907</v>
      </c>
      <c r="G50" s="0" t="n">
        <v>5681383.68718768</v>
      </c>
      <c r="H50" s="0" t="n">
        <v>17447147.1118755</v>
      </c>
      <c r="I50" s="0" t="n">
        <v>5681383.147875</v>
      </c>
      <c r="J50" s="0" t="n">
        <v>1384095.95055945</v>
      </c>
      <c r="K50" s="0" t="n">
        <v>1342573.07204267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24223090.1625251</v>
      </c>
      <c r="C51" s="0" t="n">
        <v>23208096.4531631</v>
      </c>
      <c r="D51" s="0" t="n">
        <v>24342660.450157</v>
      </c>
      <c r="E51" s="0" t="n">
        <v>23320489.6989801</v>
      </c>
      <c r="F51" s="0" t="n">
        <v>17450204.8547845</v>
      </c>
      <c r="G51" s="0" t="n">
        <v>5757891.59837854</v>
      </c>
      <c r="H51" s="0" t="n">
        <v>17562598.6395416</v>
      </c>
      <c r="I51" s="0" t="n">
        <v>5757891.05943847</v>
      </c>
      <c r="J51" s="0" t="n">
        <v>1431562.08597204</v>
      </c>
      <c r="K51" s="0" t="n">
        <v>1388615.22339288</v>
      </c>
      <c r="L51" s="0" t="n">
        <v>4034220.5550807</v>
      </c>
      <c r="M51" s="0" t="n">
        <v>3804102.98033221</v>
      </c>
      <c r="N51" s="0" t="n">
        <v>4054148.43554471</v>
      </c>
      <c r="O51" s="0" t="n">
        <v>3822835.51721925</v>
      </c>
      <c r="P51" s="0" t="n">
        <v>238593.680995341</v>
      </c>
      <c r="Q51" s="0" t="n">
        <v>231435.87056548</v>
      </c>
    </row>
    <row r="52" customFormat="false" ht="12.8" hidden="false" customHeight="false" outlineLevel="0" collapsed="false">
      <c r="A52" s="0" t="n">
        <v>99</v>
      </c>
      <c r="B52" s="0" t="n">
        <v>24311986.477131</v>
      </c>
      <c r="C52" s="0" t="n">
        <v>23292122.9285679</v>
      </c>
      <c r="D52" s="0" t="n">
        <v>24431755.1961755</v>
      </c>
      <c r="E52" s="0" t="n">
        <v>23404702.7701317</v>
      </c>
      <c r="F52" s="0" t="n">
        <v>17492451.7330102</v>
      </c>
      <c r="G52" s="0" t="n">
        <v>5799671.19555766</v>
      </c>
      <c r="H52" s="0" t="n">
        <v>17605032.0953463</v>
      </c>
      <c r="I52" s="0" t="n">
        <v>5799670.67478547</v>
      </c>
      <c r="J52" s="0" t="n">
        <v>1496974.61086218</v>
      </c>
      <c r="K52" s="0" t="n">
        <v>1452065.37253631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24461821.506232</v>
      </c>
      <c r="C53" s="0" t="n">
        <v>23433889.548364</v>
      </c>
      <c r="D53" s="0" t="n">
        <v>24582451.7404059</v>
      </c>
      <c r="E53" s="0" t="n">
        <v>23547279.212531</v>
      </c>
      <c r="F53" s="0" t="n">
        <v>17573428.2351354</v>
      </c>
      <c r="G53" s="0" t="n">
        <v>5860461.31322859</v>
      </c>
      <c r="H53" s="0" t="n">
        <v>17686818.3886149</v>
      </c>
      <c r="I53" s="0" t="n">
        <v>5860460.82391607</v>
      </c>
      <c r="J53" s="0" t="n">
        <v>1576823.90671335</v>
      </c>
      <c r="K53" s="0" t="n">
        <v>1529519.18951195</v>
      </c>
      <c r="L53" s="0" t="n">
        <v>4073024.42360913</v>
      </c>
      <c r="M53" s="0" t="n">
        <v>3840871.42630231</v>
      </c>
      <c r="N53" s="0" t="n">
        <v>4093128.97399335</v>
      </c>
      <c r="O53" s="0" t="n">
        <v>3859770.06599126</v>
      </c>
      <c r="P53" s="0" t="n">
        <v>262803.984452225</v>
      </c>
      <c r="Q53" s="0" t="n">
        <v>254919.864918658</v>
      </c>
    </row>
    <row r="54" customFormat="false" ht="12.8" hidden="false" customHeight="false" outlineLevel="0" collapsed="false">
      <c r="A54" s="0" t="n">
        <v>101</v>
      </c>
      <c r="B54" s="0" t="n">
        <v>24613176.9195221</v>
      </c>
      <c r="C54" s="0" t="n">
        <v>23578155.0933124</v>
      </c>
      <c r="D54" s="0" t="n">
        <v>24735384.9574032</v>
      </c>
      <c r="E54" s="0" t="n">
        <v>23693027.9556685</v>
      </c>
      <c r="F54" s="0" t="n">
        <v>17660682.9779233</v>
      </c>
      <c r="G54" s="0" t="n">
        <v>5917472.11538914</v>
      </c>
      <c r="H54" s="0" t="n">
        <v>17775556.3411872</v>
      </c>
      <c r="I54" s="0" t="n">
        <v>5917471.61448131</v>
      </c>
      <c r="J54" s="0" t="n">
        <v>1638705.27221892</v>
      </c>
      <c r="K54" s="0" t="n">
        <v>1589544.11405235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24701111.0157402</v>
      </c>
      <c r="C55" s="0" t="n">
        <v>23661396.2798696</v>
      </c>
      <c r="D55" s="0" t="n">
        <v>24823916.0388356</v>
      </c>
      <c r="E55" s="0" t="n">
        <v>23776830.3065484</v>
      </c>
      <c r="F55" s="0" t="n">
        <v>17686075.1710794</v>
      </c>
      <c r="G55" s="0" t="n">
        <v>5975321.10879017</v>
      </c>
      <c r="H55" s="0" t="n">
        <v>17801509.6971397</v>
      </c>
      <c r="I55" s="0" t="n">
        <v>5975320.60940874</v>
      </c>
      <c r="J55" s="0" t="n">
        <v>1727940.97615842</v>
      </c>
      <c r="K55" s="0" t="n">
        <v>1676102.74687367</v>
      </c>
      <c r="L55" s="0" t="n">
        <v>4111404.19133922</v>
      </c>
      <c r="M55" s="0" t="n">
        <v>3877457.61002931</v>
      </c>
      <c r="N55" s="0" t="n">
        <v>4131871.2173461</v>
      </c>
      <c r="O55" s="0" t="n">
        <v>3896697.11265696</v>
      </c>
      <c r="P55" s="0" t="n">
        <v>287990.16269307</v>
      </c>
      <c r="Q55" s="0" t="n">
        <v>279350.457812278</v>
      </c>
    </row>
    <row r="56" customFormat="false" ht="12.8" hidden="false" customHeight="false" outlineLevel="0" collapsed="false">
      <c r="A56" s="0" t="n">
        <v>103</v>
      </c>
      <c r="B56" s="0" t="n">
        <v>24750267.984948</v>
      </c>
      <c r="C56" s="0" t="n">
        <v>23706818.2379358</v>
      </c>
      <c r="D56" s="0" t="n">
        <v>24874445.0275732</v>
      </c>
      <c r="E56" s="0" t="n">
        <v>23823541.9615047</v>
      </c>
      <c r="F56" s="0" t="n">
        <v>17698331.712692</v>
      </c>
      <c r="G56" s="0" t="n">
        <v>6008486.52524374</v>
      </c>
      <c r="H56" s="0" t="n">
        <v>17815055.9359144</v>
      </c>
      <c r="I56" s="0" t="n">
        <v>6008486.0255903</v>
      </c>
      <c r="J56" s="0" t="n">
        <v>1762980.27188528</v>
      </c>
      <c r="K56" s="0" t="n">
        <v>1710090.86372872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24865459.3834339</v>
      </c>
      <c r="C57" s="0" t="n">
        <v>23816195.3763063</v>
      </c>
      <c r="D57" s="0" t="n">
        <v>24989924.0152216</v>
      </c>
      <c r="E57" s="0" t="n">
        <v>23933189.4309429</v>
      </c>
      <c r="F57" s="0" t="n">
        <v>17772082.9944479</v>
      </c>
      <c r="G57" s="0" t="n">
        <v>6044112.3818584</v>
      </c>
      <c r="H57" s="0" t="n">
        <v>17889077.5450186</v>
      </c>
      <c r="I57" s="0" t="n">
        <v>6044111.88592425</v>
      </c>
      <c r="J57" s="0" t="n">
        <v>1841614.35244523</v>
      </c>
      <c r="K57" s="0" t="n">
        <v>1786365.92187187</v>
      </c>
      <c r="L57" s="0" t="n">
        <v>4138212.42139785</v>
      </c>
      <c r="M57" s="0" t="n">
        <v>3902870.19766649</v>
      </c>
      <c r="N57" s="0" t="n">
        <v>4158956.04810647</v>
      </c>
      <c r="O57" s="0" t="n">
        <v>3922369.70568166</v>
      </c>
      <c r="P57" s="0" t="n">
        <v>306935.725407538</v>
      </c>
      <c r="Q57" s="0" t="n">
        <v>297727.653645312</v>
      </c>
    </row>
    <row r="58" customFormat="false" ht="12.8" hidden="false" customHeight="false" outlineLevel="0" collapsed="false">
      <c r="A58" s="0" t="n">
        <v>105</v>
      </c>
      <c r="B58" s="0" t="n">
        <v>25034516.3802698</v>
      </c>
      <c r="C58" s="0" t="n">
        <v>23977447.9556524</v>
      </c>
      <c r="D58" s="0" t="n">
        <v>25159742.4550471</v>
      </c>
      <c r="E58" s="0" t="n">
        <v>24095157.4295892</v>
      </c>
      <c r="F58" s="0" t="n">
        <v>17905256.1287309</v>
      </c>
      <c r="G58" s="0" t="n">
        <v>6072191.82692149</v>
      </c>
      <c r="H58" s="0" t="n">
        <v>18022966.0990774</v>
      </c>
      <c r="I58" s="0" t="n">
        <v>6072191.33051187</v>
      </c>
      <c r="J58" s="0" t="n">
        <v>1908352.2740896</v>
      </c>
      <c r="K58" s="0" t="n">
        <v>1851101.70586691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25177530.1870613</v>
      </c>
      <c r="C59" s="0" t="n">
        <v>24112803.3567822</v>
      </c>
      <c r="D59" s="0" t="n">
        <v>25303341.2929091</v>
      </c>
      <c r="E59" s="0" t="n">
        <v>24231061.8219066</v>
      </c>
      <c r="F59" s="0" t="n">
        <v>17969528.5822981</v>
      </c>
      <c r="G59" s="0" t="n">
        <v>6143274.77448413</v>
      </c>
      <c r="H59" s="0" t="n">
        <v>18087787.5439391</v>
      </c>
      <c r="I59" s="0" t="n">
        <v>6143274.27796741</v>
      </c>
      <c r="J59" s="0" t="n">
        <v>1996773.90394851</v>
      </c>
      <c r="K59" s="0" t="n">
        <v>1936870.68683006</v>
      </c>
      <c r="L59" s="0" t="n">
        <v>4189922.32292363</v>
      </c>
      <c r="M59" s="0" t="n">
        <v>3951991.32582952</v>
      </c>
      <c r="N59" s="0" t="n">
        <v>4210890.13588894</v>
      </c>
      <c r="O59" s="0" t="n">
        <v>3971701.56974422</v>
      </c>
      <c r="P59" s="0" t="n">
        <v>332795.650658086</v>
      </c>
      <c r="Q59" s="0" t="n">
        <v>322811.781138343</v>
      </c>
    </row>
    <row r="60" customFormat="false" ht="12.8" hidden="false" customHeight="false" outlineLevel="0" collapsed="false">
      <c r="A60" s="0" t="n">
        <v>107</v>
      </c>
      <c r="B60" s="0" t="n">
        <v>25224723.5316517</v>
      </c>
      <c r="C60" s="0" t="n">
        <v>24157227.5166331</v>
      </c>
      <c r="D60" s="0" t="n">
        <v>25350980.6667885</v>
      </c>
      <c r="E60" s="0" t="n">
        <v>24275905.3316742</v>
      </c>
      <c r="F60" s="0" t="n">
        <v>17981943.5255567</v>
      </c>
      <c r="G60" s="0" t="n">
        <v>6175283.99107643</v>
      </c>
      <c r="H60" s="0" t="n">
        <v>18100621.838081</v>
      </c>
      <c r="I60" s="0" t="n">
        <v>6175283.49359319</v>
      </c>
      <c r="J60" s="0" t="n">
        <v>2076275.79699609</v>
      </c>
      <c r="K60" s="0" t="n">
        <v>2013987.52308621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25327018.4224337</v>
      </c>
      <c r="C61" s="0" t="n">
        <v>24254315.556471</v>
      </c>
      <c r="D61" s="0" t="n">
        <v>25454447.4977421</v>
      </c>
      <c r="E61" s="0" t="n">
        <v>24374094.9917291</v>
      </c>
      <c r="F61" s="0" t="n">
        <v>18013090.4911943</v>
      </c>
      <c r="G61" s="0" t="n">
        <v>6241225.06527669</v>
      </c>
      <c r="H61" s="0" t="n">
        <v>18132870.4185879</v>
      </c>
      <c r="I61" s="0" t="n">
        <v>6241224.57314118</v>
      </c>
      <c r="J61" s="0" t="n">
        <v>2151474.37449594</v>
      </c>
      <c r="K61" s="0" t="n">
        <v>2086930.14326106</v>
      </c>
      <c r="L61" s="0" t="n">
        <v>4214774.11255334</v>
      </c>
      <c r="M61" s="0" t="n">
        <v>3976048.46907151</v>
      </c>
      <c r="N61" s="0" t="n">
        <v>4236011.60107427</v>
      </c>
      <c r="O61" s="0" t="n">
        <v>3996012.20878232</v>
      </c>
      <c r="P61" s="0" t="n">
        <v>358579.062415989</v>
      </c>
      <c r="Q61" s="0" t="n">
        <v>347821.69054351</v>
      </c>
    </row>
    <row r="62" customFormat="false" ht="12.8" hidden="false" customHeight="false" outlineLevel="0" collapsed="false">
      <c r="A62" s="0" t="n">
        <v>109</v>
      </c>
      <c r="B62" s="0" t="n">
        <v>25395021.9772563</v>
      </c>
      <c r="C62" s="0" t="n">
        <v>24319752.0893542</v>
      </c>
      <c r="D62" s="0" t="n">
        <v>25522679.1025804</v>
      </c>
      <c r="E62" s="0" t="n">
        <v>24439745.5832173</v>
      </c>
      <c r="F62" s="0" t="n">
        <v>18061443.6325971</v>
      </c>
      <c r="G62" s="0" t="n">
        <v>6258308.45675719</v>
      </c>
      <c r="H62" s="0" t="n">
        <v>18181437.6174773</v>
      </c>
      <c r="I62" s="0" t="n">
        <v>6258307.96573994</v>
      </c>
      <c r="J62" s="0" t="n">
        <v>2236429.63629963</v>
      </c>
      <c r="K62" s="0" t="n">
        <v>2169336.74721064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25590168.2300276</v>
      </c>
      <c r="C63" s="0" t="n">
        <v>24505268.9243528</v>
      </c>
      <c r="D63" s="0" t="n">
        <v>25718614.9484308</v>
      </c>
      <c r="E63" s="0" t="n">
        <v>24626004.6326617</v>
      </c>
      <c r="F63" s="0" t="n">
        <v>18221461.2043614</v>
      </c>
      <c r="G63" s="0" t="n">
        <v>6283807.71999138</v>
      </c>
      <c r="H63" s="0" t="n">
        <v>18342197.4121145</v>
      </c>
      <c r="I63" s="0" t="n">
        <v>6283807.22054719</v>
      </c>
      <c r="J63" s="0" t="n">
        <v>2315972.52392502</v>
      </c>
      <c r="K63" s="0" t="n">
        <v>2246493.34820727</v>
      </c>
      <c r="L63" s="0" t="n">
        <v>4258998.48142725</v>
      </c>
      <c r="M63" s="0" t="n">
        <v>4018320.46007767</v>
      </c>
      <c r="N63" s="0" t="n">
        <v>4280405.52190756</v>
      </c>
      <c r="O63" s="0" t="n">
        <v>4038444.20678967</v>
      </c>
      <c r="P63" s="0" t="n">
        <v>385995.42065417</v>
      </c>
      <c r="Q63" s="0" t="n">
        <v>374415.558034544</v>
      </c>
    </row>
    <row r="64" customFormat="false" ht="12.8" hidden="false" customHeight="false" outlineLevel="0" collapsed="false">
      <c r="A64" s="0" t="n">
        <v>111</v>
      </c>
      <c r="B64" s="0" t="n">
        <v>25676786.0552545</v>
      </c>
      <c r="C64" s="0" t="n">
        <v>24586962.9639808</v>
      </c>
      <c r="D64" s="0" t="n">
        <v>25804127.7873633</v>
      </c>
      <c r="E64" s="0" t="n">
        <v>24706659.9829101</v>
      </c>
      <c r="F64" s="0" t="n">
        <v>18273515.5766103</v>
      </c>
      <c r="G64" s="0" t="n">
        <v>6313447.38737051</v>
      </c>
      <c r="H64" s="0" t="n">
        <v>18393213.0965322</v>
      </c>
      <c r="I64" s="0" t="n">
        <v>6313446.88637791</v>
      </c>
      <c r="J64" s="0" t="n">
        <v>2320673.00049919</v>
      </c>
      <c r="K64" s="0" t="n">
        <v>2251052.81048422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25802218.1445694</v>
      </c>
      <c r="C65" s="0" t="n">
        <v>24706521.7282232</v>
      </c>
      <c r="D65" s="0" t="n">
        <v>25930209.4549141</v>
      </c>
      <c r="E65" s="0" t="n">
        <v>24826829.3467436</v>
      </c>
      <c r="F65" s="0" t="n">
        <v>18348228.4147844</v>
      </c>
      <c r="G65" s="0" t="n">
        <v>6358293.31343883</v>
      </c>
      <c r="H65" s="0" t="n">
        <v>18468536.5333586</v>
      </c>
      <c r="I65" s="0" t="n">
        <v>6358292.81338509</v>
      </c>
      <c r="J65" s="0" t="n">
        <v>2357899.75570849</v>
      </c>
      <c r="K65" s="0" t="n">
        <v>2287162.76303723</v>
      </c>
      <c r="L65" s="0" t="n">
        <v>4293392.99869275</v>
      </c>
      <c r="M65" s="0" t="n">
        <v>4050903.4226512</v>
      </c>
      <c r="N65" s="0" t="n">
        <v>4314724.13672829</v>
      </c>
      <c r="O65" s="0" t="n">
        <v>4070955.82273384</v>
      </c>
      <c r="P65" s="0" t="n">
        <v>392983.292618081</v>
      </c>
      <c r="Q65" s="0" t="n">
        <v>381193.793839539</v>
      </c>
    </row>
    <row r="66" customFormat="false" ht="12.8" hidden="false" customHeight="false" outlineLevel="0" collapsed="false">
      <c r="A66" s="0" t="n">
        <v>113</v>
      </c>
      <c r="B66" s="0" t="n">
        <v>26012163.6398007</v>
      </c>
      <c r="C66" s="0" t="n">
        <v>24906675.6856994</v>
      </c>
      <c r="D66" s="0" t="n">
        <v>26140655.939323</v>
      </c>
      <c r="E66" s="0" t="n">
        <v>25027454.2301743</v>
      </c>
      <c r="F66" s="0" t="n">
        <v>18536606.103794</v>
      </c>
      <c r="G66" s="0" t="n">
        <v>6370069.58190539</v>
      </c>
      <c r="H66" s="0" t="n">
        <v>18657385.1455905</v>
      </c>
      <c r="I66" s="0" t="n">
        <v>6370069.08458377</v>
      </c>
      <c r="J66" s="0" t="n">
        <v>2396657.87160934</v>
      </c>
      <c r="K66" s="0" t="n">
        <v>2324758.13546106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26048092.6060714</v>
      </c>
      <c r="C67" s="0" t="n">
        <v>24941420.7219618</v>
      </c>
      <c r="D67" s="0" t="n">
        <v>26177108.8504775</v>
      </c>
      <c r="E67" s="0" t="n">
        <v>25062691.7754349</v>
      </c>
      <c r="F67" s="0" t="n">
        <v>18583411.4114322</v>
      </c>
      <c r="G67" s="0" t="n">
        <v>6358009.31052962</v>
      </c>
      <c r="H67" s="0" t="n">
        <v>18704682.926722</v>
      </c>
      <c r="I67" s="0" t="n">
        <v>6358008.84871294</v>
      </c>
      <c r="J67" s="0" t="n">
        <v>2442707.31558777</v>
      </c>
      <c r="K67" s="0" t="n">
        <v>2369426.09612014</v>
      </c>
      <c r="L67" s="0" t="n">
        <v>4335123.74823037</v>
      </c>
      <c r="M67" s="0" t="n">
        <v>4090612.77972907</v>
      </c>
      <c r="N67" s="0" t="n">
        <v>4356625.70806603</v>
      </c>
      <c r="O67" s="0" t="n">
        <v>4110825.75474627</v>
      </c>
      <c r="P67" s="0" t="n">
        <v>407117.885931295</v>
      </c>
      <c r="Q67" s="0" t="n">
        <v>394904.349353356</v>
      </c>
    </row>
    <row r="68" customFormat="false" ht="12.8" hidden="false" customHeight="false" outlineLevel="0" collapsed="false">
      <c r="A68" s="0" t="n">
        <v>115</v>
      </c>
      <c r="B68" s="0" t="n">
        <v>26134094.8878069</v>
      </c>
      <c r="C68" s="0" t="n">
        <v>25022388.3138417</v>
      </c>
      <c r="D68" s="0" t="n">
        <v>26262439.2840242</v>
      </c>
      <c r="E68" s="0" t="n">
        <v>25143027.8276505</v>
      </c>
      <c r="F68" s="0" t="n">
        <v>18655550.8489978</v>
      </c>
      <c r="G68" s="0" t="n">
        <v>6366837.46484386</v>
      </c>
      <c r="H68" s="0" t="n">
        <v>18776190.8304231</v>
      </c>
      <c r="I68" s="0" t="n">
        <v>6366836.99722739</v>
      </c>
      <c r="J68" s="0" t="n">
        <v>2510141.93123946</v>
      </c>
      <c r="K68" s="0" t="n">
        <v>2434837.67330228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26283443.2982594</v>
      </c>
      <c r="C69" s="0" t="n">
        <v>25164848.8891236</v>
      </c>
      <c r="D69" s="0" t="n">
        <v>26411879.1703269</v>
      </c>
      <c r="E69" s="0" t="n">
        <v>25285574.386425</v>
      </c>
      <c r="F69" s="0" t="n">
        <v>18769858.8206114</v>
      </c>
      <c r="G69" s="0" t="n">
        <v>6394990.0685122</v>
      </c>
      <c r="H69" s="0" t="n">
        <v>18890584.8246911</v>
      </c>
      <c r="I69" s="0" t="n">
        <v>6394989.56173392</v>
      </c>
      <c r="J69" s="0" t="n">
        <v>2567610.87043381</v>
      </c>
      <c r="K69" s="0" t="n">
        <v>2490582.5443208</v>
      </c>
      <c r="L69" s="0" t="n">
        <v>4374275.51679064</v>
      </c>
      <c r="M69" s="0" t="n">
        <v>4127909.44649265</v>
      </c>
      <c r="N69" s="0" t="n">
        <v>4395680.74680862</v>
      </c>
      <c r="O69" s="0" t="n">
        <v>4148031.49713609</v>
      </c>
      <c r="P69" s="0" t="n">
        <v>427935.145072302</v>
      </c>
      <c r="Q69" s="0" t="n">
        <v>415097.090720133</v>
      </c>
    </row>
    <row r="70" customFormat="false" ht="12.8" hidden="false" customHeight="false" outlineLevel="0" collapsed="false">
      <c r="A70" s="0" t="n">
        <v>117</v>
      </c>
      <c r="B70" s="0" t="n">
        <v>26450500.6715258</v>
      </c>
      <c r="C70" s="0" t="n">
        <v>25324257.7304697</v>
      </c>
      <c r="D70" s="0" t="n">
        <v>26580172.7810168</v>
      </c>
      <c r="E70" s="0" t="n">
        <v>25446145.2870017</v>
      </c>
      <c r="F70" s="0" t="n">
        <v>18845353.4091803</v>
      </c>
      <c r="G70" s="0" t="n">
        <v>6478904.32128943</v>
      </c>
      <c r="H70" s="0" t="n">
        <v>18967241.4729644</v>
      </c>
      <c r="I70" s="0" t="n">
        <v>6478903.81403738</v>
      </c>
      <c r="J70" s="0" t="n">
        <v>2649293.04461107</v>
      </c>
      <c r="K70" s="0" t="n">
        <v>2569814.25327273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26548108.5605893</v>
      </c>
      <c r="C71" s="0" t="n">
        <v>25417218.3300707</v>
      </c>
      <c r="D71" s="0" t="n">
        <v>26677672.3572479</v>
      </c>
      <c r="E71" s="0" t="n">
        <v>25539004.0697937</v>
      </c>
      <c r="F71" s="0" t="n">
        <v>18856199.5868402</v>
      </c>
      <c r="G71" s="0" t="n">
        <v>6561018.74323044</v>
      </c>
      <c r="H71" s="0" t="n">
        <v>18977985.8341449</v>
      </c>
      <c r="I71" s="0" t="n">
        <v>6561018.23564874</v>
      </c>
      <c r="J71" s="0" t="n">
        <v>2716391.06258759</v>
      </c>
      <c r="K71" s="0" t="n">
        <v>2634899.33070997</v>
      </c>
      <c r="L71" s="0" t="n">
        <v>4416055.95239582</v>
      </c>
      <c r="M71" s="0" t="n">
        <v>4167212.07111091</v>
      </c>
      <c r="N71" s="0" t="n">
        <v>4437649.16865876</v>
      </c>
      <c r="O71" s="0" t="n">
        <v>4187510.83062307</v>
      </c>
      <c r="P71" s="0" t="n">
        <v>452731.843764599</v>
      </c>
      <c r="Q71" s="0" t="n">
        <v>439149.888451661</v>
      </c>
    </row>
    <row r="72" customFormat="false" ht="12.8" hidden="false" customHeight="false" outlineLevel="0" collapsed="false">
      <c r="A72" s="0" t="n">
        <v>119</v>
      </c>
      <c r="B72" s="0" t="n">
        <v>26792309.0680333</v>
      </c>
      <c r="C72" s="0" t="n">
        <v>25649868.1887575</v>
      </c>
      <c r="D72" s="0" t="n">
        <v>26921493.5146697</v>
      </c>
      <c r="E72" s="0" t="n">
        <v>25771297.3372286</v>
      </c>
      <c r="F72" s="0" t="n">
        <v>19058949.5358009</v>
      </c>
      <c r="G72" s="0" t="n">
        <v>6590918.65295665</v>
      </c>
      <c r="H72" s="0" t="n">
        <v>19180379.1941228</v>
      </c>
      <c r="I72" s="0" t="n">
        <v>6590918.14310586</v>
      </c>
      <c r="J72" s="0" t="n">
        <v>2852755.55471456</v>
      </c>
      <c r="K72" s="0" t="n">
        <v>2767172.88807313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26923209.9929379</v>
      </c>
      <c r="C73" s="0" t="n">
        <v>25774605.5670987</v>
      </c>
      <c r="D73" s="0" t="n">
        <v>27051832.203991</v>
      </c>
      <c r="E73" s="0" t="n">
        <v>25895506.2102317</v>
      </c>
      <c r="F73" s="0" t="n">
        <v>19119242.1035145</v>
      </c>
      <c r="G73" s="0" t="n">
        <v>6655363.46358418</v>
      </c>
      <c r="H73" s="0" t="n">
        <v>19240143.2550318</v>
      </c>
      <c r="I73" s="0" t="n">
        <v>6655362.95519984</v>
      </c>
      <c r="J73" s="0" t="n">
        <v>2931950.76600007</v>
      </c>
      <c r="K73" s="0" t="n">
        <v>2843992.24302007</v>
      </c>
      <c r="L73" s="0" t="n">
        <v>4479064.40081023</v>
      </c>
      <c r="M73" s="0" t="n">
        <v>4227466.03169063</v>
      </c>
      <c r="N73" s="0" t="n">
        <v>4500500.68505367</v>
      </c>
      <c r="O73" s="0" t="n">
        <v>4247618.18806369</v>
      </c>
      <c r="P73" s="0" t="n">
        <v>488658.461000012</v>
      </c>
      <c r="Q73" s="0" t="n">
        <v>473998.707170012</v>
      </c>
    </row>
    <row r="74" customFormat="false" ht="12.8" hidden="false" customHeight="false" outlineLevel="0" collapsed="false">
      <c r="A74" s="0" t="n">
        <v>121</v>
      </c>
      <c r="B74" s="0" t="n">
        <v>27045428.8970122</v>
      </c>
      <c r="C74" s="0" t="n">
        <v>25891599.189534</v>
      </c>
      <c r="D74" s="0" t="n">
        <v>27173807.0125002</v>
      </c>
      <c r="E74" s="0" t="n">
        <v>26012270.378858</v>
      </c>
      <c r="F74" s="0" t="n">
        <v>19216474.6483859</v>
      </c>
      <c r="G74" s="0" t="n">
        <v>6675124.54114809</v>
      </c>
      <c r="H74" s="0" t="n">
        <v>19337146.3465656</v>
      </c>
      <c r="I74" s="0" t="n">
        <v>6675124.03229236</v>
      </c>
      <c r="J74" s="0" t="n">
        <v>3027006.69836033</v>
      </c>
      <c r="K74" s="0" t="n">
        <v>2936196.49740952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27256986.3119124</v>
      </c>
      <c r="C75" s="0" t="n">
        <v>26093542.08942</v>
      </c>
      <c r="D75" s="0" t="n">
        <v>27386177.2370931</v>
      </c>
      <c r="E75" s="0" t="n">
        <v>26214977.3179031</v>
      </c>
      <c r="F75" s="0" t="n">
        <v>19366318.3077083</v>
      </c>
      <c r="G75" s="0" t="n">
        <v>6727223.78171169</v>
      </c>
      <c r="H75" s="0" t="n">
        <v>19487754.045374</v>
      </c>
      <c r="I75" s="0" t="n">
        <v>6727223.27252913</v>
      </c>
      <c r="J75" s="0" t="n">
        <v>3102870.95995727</v>
      </c>
      <c r="K75" s="0" t="n">
        <v>3009784.83115855</v>
      </c>
      <c r="L75" s="0" t="n">
        <v>4534283.21209622</v>
      </c>
      <c r="M75" s="0" t="n">
        <v>4279988.43851033</v>
      </c>
      <c r="N75" s="0" t="n">
        <v>4555814.28097621</v>
      </c>
      <c r="O75" s="0" t="n">
        <v>4300229.695783</v>
      </c>
      <c r="P75" s="0" t="n">
        <v>517145.159992878</v>
      </c>
      <c r="Q75" s="0" t="n">
        <v>501630.805193092</v>
      </c>
    </row>
    <row r="76" customFormat="false" ht="12.8" hidden="false" customHeight="false" outlineLevel="0" collapsed="false">
      <c r="A76" s="0" t="n">
        <v>123</v>
      </c>
      <c r="B76" s="0" t="n">
        <v>27303654.3660598</v>
      </c>
      <c r="C76" s="0" t="n">
        <v>26138006.454323</v>
      </c>
      <c r="D76" s="0" t="n">
        <v>27432590.1001827</v>
      </c>
      <c r="E76" s="0" t="n">
        <v>26259203.5696108</v>
      </c>
      <c r="F76" s="0" t="n">
        <v>19379013.1069819</v>
      </c>
      <c r="G76" s="0" t="n">
        <v>6758993.34734109</v>
      </c>
      <c r="H76" s="0" t="n">
        <v>19500210.7317095</v>
      </c>
      <c r="I76" s="0" t="n">
        <v>6758992.83790125</v>
      </c>
      <c r="J76" s="0" t="n">
        <v>3172101.44359227</v>
      </c>
      <c r="K76" s="0" t="n">
        <v>3076938.4002845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27367622.7019344</v>
      </c>
      <c r="C77" s="0" t="n">
        <v>26199430.1108058</v>
      </c>
      <c r="D77" s="0" t="n">
        <v>27495897.3882465</v>
      </c>
      <c r="E77" s="0" t="n">
        <v>26320007.1194351</v>
      </c>
      <c r="F77" s="0" t="n">
        <v>19432569.2623834</v>
      </c>
      <c r="G77" s="0" t="n">
        <v>6766860.84842246</v>
      </c>
      <c r="H77" s="0" t="n">
        <v>19553146.7809242</v>
      </c>
      <c r="I77" s="0" t="n">
        <v>6766860.33851091</v>
      </c>
      <c r="J77" s="0" t="n">
        <v>3229547.87738657</v>
      </c>
      <c r="K77" s="0" t="n">
        <v>3132661.44106497</v>
      </c>
      <c r="L77" s="0" t="n">
        <v>4552267.48018298</v>
      </c>
      <c r="M77" s="0" t="n">
        <v>4297242.02009606</v>
      </c>
      <c r="N77" s="0" t="n">
        <v>4573646.38242221</v>
      </c>
      <c r="O77" s="0" t="n">
        <v>4317340.243665</v>
      </c>
      <c r="P77" s="0" t="n">
        <v>538257.979564428</v>
      </c>
      <c r="Q77" s="0" t="n">
        <v>522110.240177495</v>
      </c>
    </row>
    <row r="78" customFormat="false" ht="12.8" hidden="false" customHeight="false" outlineLevel="0" collapsed="false">
      <c r="A78" s="0" t="n">
        <v>125</v>
      </c>
      <c r="B78" s="0" t="n">
        <v>27548054.9586956</v>
      </c>
      <c r="C78" s="0" t="n">
        <v>26372370.116236</v>
      </c>
      <c r="D78" s="0" t="n">
        <v>27676688.7551755</v>
      </c>
      <c r="E78" s="0" t="n">
        <v>26493284.6089252</v>
      </c>
      <c r="F78" s="0" t="n">
        <v>19574923.8208805</v>
      </c>
      <c r="G78" s="0" t="n">
        <v>6797446.29535556</v>
      </c>
      <c r="H78" s="0" t="n">
        <v>19695838.8238461</v>
      </c>
      <c r="I78" s="0" t="n">
        <v>6797445.78507907</v>
      </c>
      <c r="J78" s="0" t="n">
        <v>3294756.19544945</v>
      </c>
      <c r="K78" s="0" t="n">
        <v>3195913.50958597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27728644.5546789</v>
      </c>
      <c r="C79" s="0" t="n">
        <v>26544542.5721256</v>
      </c>
      <c r="D79" s="0" t="n">
        <v>27856228.0610986</v>
      </c>
      <c r="E79" s="0" t="n">
        <v>26664469.7913481</v>
      </c>
      <c r="F79" s="0" t="n">
        <v>19727627.2137196</v>
      </c>
      <c r="G79" s="0" t="n">
        <v>6816915.35840599</v>
      </c>
      <c r="H79" s="0" t="n">
        <v>19847554.9377086</v>
      </c>
      <c r="I79" s="0" t="n">
        <v>6816914.85363948</v>
      </c>
      <c r="J79" s="0" t="n">
        <v>3399362.09400835</v>
      </c>
      <c r="K79" s="0" t="n">
        <v>3297381.2311881</v>
      </c>
      <c r="L79" s="0" t="n">
        <v>4614719.42198196</v>
      </c>
      <c r="M79" s="0" t="n">
        <v>4357537.85669598</v>
      </c>
      <c r="N79" s="0" t="n">
        <v>4635983.11333348</v>
      </c>
      <c r="O79" s="0" t="n">
        <v>4377528.2760758</v>
      </c>
      <c r="P79" s="0" t="n">
        <v>566560.349001391</v>
      </c>
      <c r="Q79" s="0" t="n">
        <v>549563.538531349</v>
      </c>
    </row>
    <row r="80" customFormat="false" ht="12.8" hidden="false" customHeight="false" outlineLevel="0" collapsed="false">
      <c r="A80" s="0" t="n">
        <v>127</v>
      </c>
      <c r="B80" s="0" t="n">
        <v>27752659.0906972</v>
      </c>
      <c r="C80" s="0" t="n">
        <v>26567094.8087271</v>
      </c>
      <c r="D80" s="0" t="n">
        <v>27878292.7760109</v>
      </c>
      <c r="E80" s="0" t="n">
        <v>26685189.1954742</v>
      </c>
      <c r="F80" s="0" t="n">
        <v>19727459.699921</v>
      </c>
      <c r="G80" s="0" t="n">
        <v>6839635.10880602</v>
      </c>
      <c r="H80" s="0" t="n">
        <v>19845554.591686</v>
      </c>
      <c r="I80" s="0" t="n">
        <v>6839634.6037882</v>
      </c>
      <c r="J80" s="0" t="n">
        <v>3449226.22224679</v>
      </c>
      <c r="K80" s="0" t="n">
        <v>3345749.43557939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27808798.3154256</v>
      </c>
      <c r="C81" s="0" t="n">
        <v>26621111.3446433</v>
      </c>
      <c r="D81" s="0" t="n">
        <v>27934410.0611422</v>
      </c>
      <c r="E81" s="0" t="n">
        <v>26739185.1069958</v>
      </c>
      <c r="F81" s="0" t="n">
        <v>19782142.3377233</v>
      </c>
      <c r="G81" s="0" t="n">
        <v>6838969.00691997</v>
      </c>
      <c r="H81" s="0" t="n">
        <v>19900216.6055575</v>
      </c>
      <c r="I81" s="0" t="n">
        <v>6838968.50143826</v>
      </c>
      <c r="J81" s="0" t="n">
        <v>3519968.52728536</v>
      </c>
      <c r="K81" s="0" t="n">
        <v>3414369.4714668</v>
      </c>
      <c r="L81" s="0" t="n">
        <v>4627586.45941491</v>
      </c>
      <c r="M81" s="0" t="n">
        <v>4370029.5963817</v>
      </c>
      <c r="N81" s="0" t="n">
        <v>4648521.5236618</v>
      </c>
      <c r="O81" s="0" t="n">
        <v>4389712.91314374</v>
      </c>
      <c r="P81" s="0" t="n">
        <v>586661.421214226</v>
      </c>
      <c r="Q81" s="0" t="n">
        <v>569061.5785778</v>
      </c>
    </row>
    <row r="82" customFormat="false" ht="12.8" hidden="false" customHeight="false" outlineLevel="0" collapsed="false">
      <c r="A82" s="0" t="n">
        <v>129</v>
      </c>
      <c r="B82" s="0" t="n">
        <v>27936828.4991255</v>
      </c>
      <c r="C82" s="0" t="n">
        <v>26744049.8239241</v>
      </c>
      <c r="D82" s="0" t="n">
        <v>28060954.6921642</v>
      </c>
      <c r="E82" s="0" t="n">
        <v>26860727.3101578</v>
      </c>
      <c r="F82" s="0" t="n">
        <v>19851573.7842087</v>
      </c>
      <c r="G82" s="0" t="n">
        <v>6892476.03971541</v>
      </c>
      <c r="H82" s="0" t="n">
        <v>19968251.7763853</v>
      </c>
      <c r="I82" s="0" t="n">
        <v>6892475.5337725</v>
      </c>
      <c r="J82" s="0" t="n">
        <v>3576664.21611361</v>
      </c>
      <c r="K82" s="0" t="n">
        <v>3469364.2896302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28099164.1215825</v>
      </c>
      <c r="C83" s="0" t="n">
        <v>26898671.3587693</v>
      </c>
      <c r="D83" s="0" t="n">
        <v>28222628.8066686</v>
      </c>
      <c r="E83" s="0" t="n">
        <v>27014725.7404526</v>
      </c>
      <c r="F83" s="0" t="n">
        <v>19940094.0803381</v>
      </c>
      <c r="G83" s="0" t="n">
        <v>6958577.27843116</v>
      </c>
      <c r="H83" s="0" t="n">
        <v>20056148.9682819</v>
      </c>
      <c r="I83" s="0" t="n">
        <v>6958576.77217075</v>
      </c>
      <c r="J83" s="0" t="n">
        <v>3654473.74849287</v>
      </c>
      <c r="K83" s="0" t="n">
        <v>3544839.53603809</v>
      </c>
      <c r="L83" s="0" t="n">
        <v>4678432.7145304</v>
      </c>
      <c r="M83" s="0" t="n">
        <v>4419124.1531807</v>
      </c>
      <c r="N83" s="0" t="n">
        <v>4699009.73255935</v>
      </c>
      <c r="O83" s="0" t="n">
        <v>4438471.33651443</v>
      </c>
      <c r="P83" s="0" t="n">
        <v>609078.958082145</v>
      </c>
      <c r="Q83" s="0" t="n">
        <v>590806.589339681</v>
      </c>
    </row>
    <row r="84" customFormat="false" ht="12.8" hidden="false" customHeight="false" outlineLevel="0" collapsed="false">
      <c r="A84" s="0" t="n">
        <v>131</v>
      </c>
      <c r="B84" s="0" t="n">
        <v>28143448.6979746</v>
      </c>
      <c r="C84" s="0" t="n">
        <v>26941431.0912515</v>
      </c>
      <c r="D84" s="0" t="n">
        <v>28266245.6653128</v>
      </c>
      <c r="E84" s="0" t="n">
        <v>27056857.8170633</v>
      </c>
      <c r="F84" s="0" t="n">
        <v>19991689.3018339</v>
      </c>
      <c r="G84" s="0" t="n">
        <v>6949741.78941753</v>
      </c>
      <c r="H84" s="0" t="n">
        <v>20107116.5341545</v>
      </c>
      <c r="I84" s="0" t="n">
        <v>6949741.28290874</v>
      </c>
      <c r="J84" s="0" t="n">
        <v>3717428.63449652</v>
      </c>
      <c r="K84" s="0" t="n">
        <v>3605905.77546163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28216990.2017417</v>
      </c>
      <c r="C85" s="0" t="n">
        <v>27012598.9477463</v>
      </c>
      <c r="D85" s="0" t="n">
        <v>28337205.854095</v>
      </c>
      <c r="E85" s="0" t="n">
        <v>27125599.2352636</v>
      </c>
      <c r="F85" s="0" t="n">
        <v>20017426.7474625</v>
      </c>
      <c r="G85" s="0" t="n">
        <v>6995172.2002838</v>
      </c>
      <c r="H85" s="0" t="n">
        <v>20130427.5419502</v>
      </c>
      <c r="I85" s="0" t="n">
        <v>6995171.69331341</v>
      </c>
      <c r="J85" s="0" t="n">
        <v>3792436.78309872</v>
      </c>
      <c r="K85" s="0" t="n">
        <v>3678663.67960576</v>
      </c>
      <c r="L85" s="0" t="n">
        <v>4698074.42079201</v>
      </c>
      <c r="M85" s="0" t="n">
        <v>4438101.61851637</v>
      </c>
      <c r="N85" s="0" t="n">
        <v>4718109.93276317</v>
      </c>
      <c r="O85" s="0" t="n">
        <v>4456939.82541461</v>
      </c>
      <c r="P85" s="0" t="n">
        <v>632072.797183121</v>
      </c>
      <c r="Q85" s="0" t="n">
        <v>613110.613267627</v>
      </c>
    </row>
    <row r="86" customFormat="false" ht="12.8" hidden="false" customHeight="false" outlineLevel="0" collapsed="false">
      <c r="A86" s="0" t="n">
        <v>133</v>
      </c>
      <c r="B86" s="0" t="n">
        <v>28326807.3317896</v>
      </c>
      <c r="C86" s="0" t="n">
        <v>27116863.5856697</v>
      </c>
      <c r="D86" s="0" t="n">
        <v>28447424.2999355</v>
      </c>
      <c r="E86" s="0" t="n">
        <v>27230241.1078365</v>
      </c>
      <c r="F86" s="0" t="n">
        <v>20080092.1619079</v>
      </c>
      <c r="G86" s="0" t="n">
        <v>7036771.42376185</v>
      </c>
      <c r="H86" s="0" t="n">
        <v>20193470.191504</v>
      </c>
      <c r="I86" s="0" t="n">
        <v>7036770.91633255</v>
      </c>
      <c r="J86" s="0" t="n">
        <v>3837004.77291149</v>
      </c>
      <c r="K86" s="0" t="n">
        <v>3721894.62972415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28475128.207717</v>
      </c>
      <c r="C87" s="0" t="n">
        <v>27259209.9049523</v>
      </c>
      <c r="D87" s="0" t="n">
        <v>28595019.6070358</v>
      </c>
      <c r="E87" s="0" t="n">
        <v>27371905.6436458</v>
      </c>
      <c r="F87" s="0" t="n">
        <v>20198066.8062587</v>
      </c>
      <c r="G87" s="0" t="n">
        <v>7061143.09869358</v>
      </c>
      <c r="H87" s="0" t="n">
        <v>20310763.0526963</v>
      </c>
      <c r="I87" s="0" t="n">
        <v>7061142.59094949</v>
      </c>
      <c r="J87" s="0" t="n">
        <v>3943145.88278407</v>
      </c>
      <c r="K87" s="0" t="n">
        <v>3824851.50630055</v>
      </c>
      <c r="L87" s="0" t="n">
        <v>4739239.28009074</v>
      </c>
      <c r="M87" s="0" t="n">
        <v>4477156.92850568</v>
      </c>
      <c r="N87" s="0" t="n">
        <v>4759220.79404349</v>
      </c>
      <c r="O87" s="0" t="n">
        <v>4495944.38463122</v>
      </c>
      <c r="P87" s="0" t="n">
        <v>657190.980464012</v>
      </c>
      <c r="Q87" s="0" t="n">
        <v>637475.251050091</v>
      </c>
    </row>
    <row r="88" customFormat="false" ht="12.8" hidden="false" customHeight="false" outlineLevel="0" collapsed="false">
      <c r="A88" s="0" t="n">
        <v>135</v>
      </c>
      <c r="B88" s="0" t="n">
        <v>28616079.6831813</v>
      </c>
      <c r="C88" s="0" t="n">
        <v>27394659.66136</v>
      </c>
      <c r="D88" s="0" t="n">
        <v>28734818.2337485</v>
      </c>
      <c r="E88" s="0" t="n">
        <v>27506271.7211746</v>
      </c>
      <c r="F88" s="0" t="n">
        <v>20294446.7137738</v>
      </c>
      <c r="G88" s="0" t="n">
        <v>7100212.94758628</v>
      </c>
      <c r="H88" s="0" t="n">
        <v>20406059.2842066</v>
      </c>
      <c r="I88" s="0" t="n">
        <v>7100212.43696797</v>
      </c>
      <c r="J88" s="0" t="n">
        <v>3992435.52524968</v>
      </c>
      <c r="K88" s="0" t="n">
        <v>3872662.45949219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28660147.0316038</v>
      </c>
      <c r="C89" s="0" t="n">
        <v>27436963.382617</v>
      </c>
      <c r="D89" s="0" t="n">
        <v>28776510.376499</v>
      </c>
      <c r="E89" s="0" t="n">
        <v>27546342.7471307</v>
      </c>
      <c r="F89" s="0" t="n">
        <v>20359009.4069837</v>
      </c>
      <c r="G89" s="0" t="n">
        <v>7077953.97563336</v>
      </c>
      <c r="H89" s="0" t="n">
        <v>20468389.1462783</v>
      </c>
      <c r="I89" s="0" t="n">
        <v>7077953.60085236</v>
      </c>
      <c r="J89" s="0" t="n">
        <v>4048741.27399703</v>
      </c>
      <c r="K89" s="0" t="n">
        <v>3927279.03577712</v>
      </c>
      <c r="L89" s="0" t="n">
        <v>4772513.13804605</v>
      </c>
      <c r="M89" s="0" t="n">
        <v>4509545.62310679</v>
      </c>
      <c r="N89" s="0" t="n">
        <v>4791906.64239245</v>
      </c>
      <c r="O89" s="0" t="n">
        <v>4527780.35691098</v>
      </c>
      <c r="P89" s="0" t="n">
        <v>674790.212332839</v>
      </c>
      <c r="Q89" s="0" t="n">
        <v>654546.505962853</v>
      </c>
    </row>
    <row r="90" customFormat="false" ht="12.8" hidden="false" customHeight="false" outlineLevel="0" collapsed="false">
      <c r="A90" s="0" t="n">
        <v>137</v>
      </c>
      <c r="B90" s="0" t="n">
        <v>28818139.3865223</v>
      </c>
      <c r="C90" s="0" t="n">
        <v>27588042.7290621</v>
      </c>
      <c r="D90" s="0" t="n">
        <v>28933714.4580258</v>
      </c>
      <c r="E90" s="0" t="n">
        <v>27696682.0727802</v>
      </c>
      <c r="F90" s="0" t="n">
        <v>20461363.1508106</v>
      </c>
      <c r="G90" s="0" t="n">
        <v>7126679.5782515</v>
      </c>
      <c r="H90" s="0" t="n">
        <v>20570002.8720491</v>
      </c>
      <c r="I90" s="0" t="n">
        <v>7126679.2007311</v>
      </c>
      <c r="J90" s="0" t="n">
        <v>4128085.88398021</v>
      </c>
      <c r="K90" s="0" t="n">
        <v>4004243.3074608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28959949.4008538</v>
      </c>
      <c r="C91" s="0" t="n">
        <v>27723375.295636</v>
      </c>
      <c r="D91" s="0" t="n">
        <v>29075151.08714</v>
      </c>
      <c r="E91" s="0" t="n">
        <v>27831663.6564994</v>
      </c>
      <c r="F91" s="0" t="n">
        <v>20599583.6542356</v>
      </c>
      <c r="G91" s="0" t="n">
        <v>7123791.64140046</v>
      </c>
      <c r="H91" s="0" t="n">
        <v>20707872.3883518</v>
      </c>
      <c r="I91" s="0" t="n">
        <v>7123791.26814758</v>
      </c>
      <c r="J91" s="0" t="n">
        <v>4216286.73217096</v>
      </c>
      <c r="K91" s="0" t="n">
        <v>4089798.13020583</v>
      </c>
      <c r="L91" s="0" t="n">
        <v>4822034.52886787</v>
      </c>
      <c r="M91" s="0" t="n">
        <v>4556772.22577777</v>
      </c>
      <c r="N91" s="0" t="n">
        <v>4841234.59285074</v>
      </c>
      <c r="O91" s="0" t="n">
        <v>4574823.78363205</v>
      </c>
      <c r="P91" s="0" t="n">
        <v>702714.455361826</v>
      </c>
      <c r="Q91" s="0" t="n">
        <v>681633.021700971</v>
      </c>
    </row>
    <row r="92" customFormat="false" ht="12.8" hidden="false" customHeight="false" outlineLevel="0" collapsed="false">
      <c r="A92" s="0" t="n">
        <v>139</v>
      </c>
      <c r="B92" s="0" t="n">
        <v>29093048.4365586</v>
      </c>
      <c r="C92" s="0" t="n">
        <v>27850832.1192372</v>
      </c>
      <c r="D92" s="0" t="n">
        <v>29206865.318275</v>
      </c>
      <c r="E92" s="0" t="n">
        <v>27957818.7632216</v>
      </c>
      <c r="F92" s="0" t="n">
        <v>20706969.9447218</v>
      </c>
      <c r="G92" s="0" t="n">
        <v>7143862.17451536</v>
      </c>
      <c r="H92" s="0" t="n">
        <v>20813956.9677969</v>
      </c>
      <c r="I92" s="0" t="n">
        <v>7143861.79542474</v>
      </c>
      <c r="J92" s="0" t="n">
        <v>4340797.81981088</v>
      </c>
      <c r="K92" s="0" t="n">
        <v>4210573.88521655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29195803.7465247</v>
      </c>
      <c r="C93" s="0" t="n">
        <v>27949897.1864121</v>
      </c>
      <c r="D93" s="0" t="n">
        <v>29309040.2767192</v>
      </c>
      <c r="E93" s="0" t="n">
        <v>28056337.9060262</v>
      </c>
      <c r="F93" s="0" t="n">
        <v>20804677.8210797</v>
      </c>
      <c r="G93" s="0" t="n">
        <v>7145219.36533242</v>
      </c>
      <c r="H93" s="0" t="n">
        <v>20911118.9035229</v>
      </c>
      <c r="I93" s="0" t="n">
        <v>7145219.00250334</v>
      </c>
      <c r="J93" s="0" t="n">
        <v>4447154.7679816</v>
      </c>
      <c r="K93" s="0" t="n">
        <v>4313740.12494215</v>
      </c>
      <c r="L93" s="0" t="n">
        <v>4858832.54958559</v>
      </c>
      <c r="M93" s="0" t="n">
        <v>4591610.86835887</v>
      </c>
      <c r="N93" s="0" t="n">
        <v>4877705.01760228</v>
      </c>
      <c r="O93" s="0" t="n">
        <v>4609354.4931635</v>
      </c>
      <c r="P93" s="0" t="n">
        <v>741192.461330267</v>
      </c>
      <c r="Q93" s="0" t="n">
        <v>718956.687490359</v>
      </c>
    </row>
    <row r="94" customFormat="false" ht="12.8" hidden="false" customHeight="false" outlineLevel="0" collapsed="false">
      <c r="A94" s="0" t="n">
        <v>141</v>
      </c>
      <c r="B94" s="0" t="n">
        <v>29202784.829189</v>
      </c>
      <c r="C94" s="0" t="n">
        <v>27956869.170807</v>
      </c>
      <c r="D94" s="0" t="n">
        <v>29315956.3888861</v>
      </c>
      <c r="E94" s="0" t="n">
        <v>28063249.5764862</v>
      </c>
      <c r="F94" s="0" t="n">
        <v>20814955.0603873</v>
      </c>
      <c r="G94" s="0" t="n">
        <v>7141914.11041969</v>
      </c>
      <c r="H94" s="0" t="n">
        <v>20921335.829219</v>
      </c>
      <c r="I94" s="0" t="n">
        <v>7141913.74726724</v>
      </c>
      <c r="J94" s="0" t="n">
        <v>4464445.7250092</v>
      </c>
      <c r="K94" s="0" t="n">
        <v>4330512.35325893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29198538.8328507</v>
      </c>
      <c r="C95" s="0" t="n">
        <v>27953529.9983809</v>
      </c>
      <c r="D95" s="0" t="n">
        <v>29311406.2905351</v>
      </c>
      <c r="E95" s="0" t="n">
        <v>28059623.8428238</v>
      </c>
      <c r="F95" s="0" t="n">
        <v>20838785.1894744</v>
      </c>
      <c r="G95" s="0" t="n">
        <v>7114744.80890657</v>
      </c>
      <c r="H95" s="0" t="n">
        <v>20944879.39729</v>
      </c>
      <c r="I95" s="0" t="n">
        <v>7114744.44553388</v>
      </c>
      <c r="J95" s="0" t="n">
        <v>4499383.68863682</v>
      </c>
      <c r="K95" s="0" t="n">
        <v>4364402.17797772</v>
      </c>
      <c r="L95" s="0" t="n">
        <v>4858861.42177865</v>
      </c>
      <c r="M95" s="0" t="n">
        <v>4591992.87187939</v>
      </c>
      <c r="N95" s="0" t="n">
        <v>4877672.38710541</v>
      </c>
      <c r="O95" s="0" t="n">
        <v>4609678.75842866</v>
      </c>
      <c r="P95" s="0" t="n">
        <v>749897.28143947</v>
      </c>
      <c r="Q95" s="0" t="n">
        <v>727400.362996286</v>
      </c>
    </row>
    <row r="96" customFormat="false" ht="12.8" hidden="false" customHeight="false" outlineLevel="0" collapsed="false">
      <c r="A96" s="0" t="n">
        <v>143</v>
      </c>
      <c r="B96" s="0" t="n">
        <v>29276783.2862555</v>
      </c>
      <c r="C96" s="0" t="n">
        <v>28027799.31791</v>
      </c>
      <c r="D96" s="0" t="n">
        <v>29387808.8766384</v>
      </c>
      <c r="E96" s="0" t="n">
        <v>28132161.8063542</v>
      </c>
      <c r="F96" s="0" t="n">
        <v>20913452.1542002</v>
      </c>
      <c r="G96" s="0" t="n">
        <v>7114347.16370983</v>
      </c>
      <c r="H96" s="0" t="n">
        <v>21017815.0111996</v>
      </c>
      <c r="I96" s="0" t="n">
        <v>7114346.79515456</v>
      </c>
      <c r="J96" s="0" t="n">
        <v>4561742.8402322</v>
      </c>
      <c r="K96" s="0" t="n">
        <v>4424890.55502524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29438088.0031878</v>
      </c>
      <c r="C97" s="0" t="n">
        <v>28181514.7673874</v>
      </c>
      <c r="D97" s="0" t="n">
        <v>29549289.0001544</v>
      </c>
      <c r="E97" s="0" t="n">
        <v>28286042.0688971</v>
      </c>
      <c r="F97" s="0" t="n">
        <v>21040817.0837724</v>
      </c>
      <c r="G97" s="0" t="n">
        <v>7140697.68361497</v>
      </c>
      <c r="H97" s="0" t="n">
        <v>21145344.7541656</v>
      </c>
      <c r="I97" s="0" t="n">
        <v>7140697.31473151</v>
      </c>
      <c r="J97" s="0" t="n">
        <v>4583969.5905902</v>
      </c>
      <c r="K97" s="0" t="n">
        <v>4446450.50287249</v>
      </c>
      <c r="L97" s="0" t="n">
        <v>4895942.15478008</v>
      </c>
      <c r="M97" s="0" t="n">
        <v>4626254.52599508</v>
      </c>
      <c r="N97" s="0" t="n">
        <v>4914475.36426762</v>
      </c>
      <c r="O97" s="0" t="n">
        <v>4643679.32693971</v>
      </c>
      <c r="P97" s="0" t="n">
        <v>763994.931765033</v>
      </c>
      <c r="Q97" s="0" t="n">
        <v>741075.083812082</v>
      </c>
    </row>
    <row r="98" customFormat="false" ht="12.8" hidden="false" customHeight="false" outlineLevel="0" collapsed="false">
      <c r="A98" s="0" t="n">
        <v>145</v>
      </c>
      <c r="B98" s="0" t="n">
        <v>29651932.0216131</v>
      </c>
      <c r="C98" s="0" t="n">
        <v>28386439.2729801</v>
      </c>
      <c r="D98" s="0" t="n">
        <v>29763290.5875139</v>
      </c>
      <c r="E98" s="0" t="n">
        <v>28491114.6878066</v>
      </c>
      <c r="F98" s="0" t="n">
        <v>21253981.2887794</v>
      </c>
      <c r="G98" s="0" t="n">
        <v>7132457.98420066</v>
      </c>
      <c r="H98" s="0" t="n">
        <v>21358657.0734356</v>
      </c>
      <c r="I98" s="0" t="n">
        <v>7132457.61437097</v>
      </c>
      <c r="J98" s="0" t="n">
        <v>4689109.16011382</v>
      </c>
      <c r="K98" s="0" t="n">
        <v>4548435.88531041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29749759.6795419</v>
      </c>
      <c r="C99" s="0" t="n">
        <v>28480549.3752325</v>
      </c>
      <c r="D99" s="0" t="n">
        <v>29859577.8220909</v>
      </c>
      <c r="E99" s="0" t="n">
        <v>28583780.4033446</v>
      </c>
      <c r="F99" s="0" t="n">
        <v>21360401.1836761</v>
      </c>
      <c r="G99" s="0" t="n">
        <v>7120148.19155648</v>
      </c>
      <c r="H99" s="0" t="n">
        <v>21463632.618281</v>
      </c>
      <c r="I99" s="0" t="n">
        <v>7120147.78506359</v>
      </c>
      <c r="J99" s="0" t="n">
        <v>4814847.00985375</v>
      </c>
      <c r="K99" s="0" t="n">
        <v>4670401.59955813</v>
      </c>
      <c r="L99" s="0" t="n">
        <v>4947785.93921047</v>
      </c>
      <c r="M99" s="0" t="n">
        <v>4676000.48037255</v>
      </c>
      <c r="N99" s="0" t="n">
        <v>4966089.3129892</v>
      </c>
      <c r="O99" s="0" t="n">
        <v>4693209.28788094</v>
      </c>
      <c r="P99" s="0" t="n">
        <v>802474.501642291</v>
      </c>
      <c r="Q99" s="0" t="n">
        <v>778400.266593022</v>
      </c>
    </row>
    <row r="100" customFormat="false" ht="12.8" hidden="false" customHeight="false" outlineLevel="0" collapsed="false">
      <c r="A100" s="0" t="n">
        <v>147</v>
      </c>
      <c r="B100" s="0" t="n">
        <v>29856131.7329424</v>
      </c>
      <c r="C100" s="0" t="n">
        <v>28582646.394433</v>
      </c>
      <c r="D100" s="0" t="n">
        <v>29965322.8438578</v>
      </c>
      <c r="E100" s="0" t="n">
        <v>28685288.0137234</v>
      </c>
      <c r="F100" s="0" t="n">
        <v>21448380.4273594</v>
      </c>
      <c r="G100" s="0" t="n">
        <v>7134265.96707356</v>
      </c>
      <c r="H100" s="0" t="n">
        <v>21551022.4533308</v>
      </c>
      <c r="I100" s="0" t="n">
        <v>7134265.5603925</v>
      </c>
      <c r="J100" s="0" t="n">
        <v>4892004.67480173</v>
      </c>
      <c r="K100" s="0" t="n">
        <v>4745244.53455768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30037378.0251613</v>
      </c>
      <c r="C101" s="0" t="n">
        <v>28756789.4623227</v>
      </c>
      <c r="D101" s="0" t="n">
        <v>30145141.1052743</v>
      </c>
      <c r="E101" s="0" t="n">
        <v>28858088.8954285</v>
      </c>
      <c r="F101" s="0" t="n">
        <v>21602907.4995265</v>
      </c>
      <c r="G101" s="0" t="n">
        <v>7153881.96279619</v>
      </c>
      <c r="H101" s="0" t="n">
        <v>21704207.3396728</v>
      </c>
      <c r="I101" s="0" t="n">
        <v>7153881.55575572</v>
      </c>
      <c r="J101" s="0" t="n">
        <v>4996578.85813368</v>
      </c>
      <c r="K101" s="0" t="n">
        <v>4846681.49238967</v>
      </c>
      <c r="L101" s="0" t="n">
        <v>4995707.6528778</v>
      </c>
      <c r="M101" s="0" t="n">
        <v>4721744.74622</v>
      </c>
      <c r="N101" s="0" t="n">
        <v>5013668.54527246</v>
      </c>
      <c r="O101" s="0" t="n">
        <v>4738631.62612561</v>
      </c>
      <c r="P101" s="0" t="n">
        <v>832763.143022281</v>
      </c>
      <c r="Q101" s="0" t="n">
        <v>807780.248731612</v>
      </c>
    </row>
    <row r="102" customFormat="false" ht="12.8" hidden="false" customHeight="false" outlineLevel="0" collapsed="false">
      <c r="A102" s="0" t="n">
        <v>149</v>
      </c>
      <c r="B102" s="0" t="n">
        <v>30255004.4052789</v>
      </c>
      <c r="C102" s="0" t="n">
        <v>28964323.6162488</v>
      </c>
      <c r="D102" s="0" t="n">
        <v>30362299.8815192</v>
      </c>
      <c r="E102" s="0" t="n">
        <v>29065183.5289107</v>
      </c>
      <c r="F102" s="0" t="n">
        <v>21790378.3293525</v>
      </c>
      <c r="G102" s="0" t="n">
        <v>7173945.28689631</v>
      </c>
      <c r="H102" s="0" t="n">
        <v>21891238.6494122</v>
      </c>
      <c r="I102" s="0" t="n">
        <v>7173944.87949854</v>
      </c>
      <c r="J102" s="0" t="n">
        <v>5080391.8576611</v>
      </c>
      <c r="K102" s="0" t="n">
        <v>4927980.10193126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30285186.908907</v>
      </c>
      <c r="C103" s="0" t="n">
        <v>28993716.0581129</v>
      </c>
      <c r="D103" s="0" t="n">
        <v>30390915.9677362</v>
      </c>
      <c r="E103" s="0" t="n">
        <v>29093103.7367106</v>
      </c>
      <c r="F103" s="0" t="n">
        <v>21816984.472619</v>
      </c>
      <c r="G103" s="0" t="n">
        <v>7176731.58549389</v>
      </c>
      <c r="H103" s="0" t="n">
        <v>21916372.5691735</v>
      </c>
      <c r="I103" s="0" t="n">
        <v>7176731.16753707</v>
      </c>
      <c r="J103" s="0" t="n">
        <v>5136070.65238207</v>
      </c>
      <c r="K103" s="0" t="n">
        <v>4981988.53281061</v>
      </c>
      <c r="L103" s="0" t="n">
        <v>5036861.20780423</v>
      </c>
      <c r="M103" s="0" t="n">
        <v>4760853.24448673</v>
      </c>
      <c r="N103" s="0" t="n">
        <v>5054483.13663361</v>
      </c>
      <c r="O103" s="0" t="n">
        <v>4777421.53407648</v>
      </c>
      <c r="P103" s="0" t="n">
        <v>856011.775397012</v>
      </c>
      <c r="Q103" s="0" t="n">
        <v>830331.422135101</v>
      </c>
    </row>
    <row r="104" customFormat="false" ht="12.8" hidden="false" customHeight="false" outlineLevel="0" collapsed="false">
      <c r="A104" s="0" t="n">
        <v>151</v>
      </c>
      <c r="B104" s="0" t="n">
        <v>30371968.3862448</v>
      </c>
      <c r="C104" s="0" t="n">
        <v>29077164.2325222</v>
      </c>
      <c r="D104" s="0" t="n">
        <v>30475486.1541829</v>
      </c>
      <c r="E104" s="0" t="n">
        <v>29174473.3623691</v>
      </c>
      <c r="F104" s="0" t="n">
        <v>21899738.330202</v>
      </c>
      <c r="G104" s="0" t="n">
        <v>7177425.90232022</v>
      </c>
      <c r="H104" s="0" t="n">
        <v>21997047.8781964</v>
      </c>
      <c r="I104" s="0" t="n">
        <v>7177425.48417268</v>
      </c>
      <c r="J104" s="0" t="n">
        <v>5184073.53298862</v>
      </c>
      <c r="K104" s="0" t="n">
        <v>5028551.32699896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30645551.9653877</v>
      </c>
      <c r="C105" s="0" t="n">
        <v>29338362.1003079</v>
      </c>
      <c r="D105" s="0" t="n">
        <v>30748355.7430818</v>
      </c>
      <c r="E105" s="0" t="n">
        <v>29435000.0814552</v>
      </c>
      <c r="F105" s="0" t="n">
        <v>22131708.8921383</v>
      </c>
      <c r="G105" s="0" t="n">
        <v>7206653.20816953</v>
      </c>
      <c r="H105" s="0" t="n">
        <v>22228347.2848076</v>
      </c>
      <c r="I105" s="0" t="n">
        <v>7206652.79664759</v>
      </c>
      <c r="J105" s="0" t="n">
        <v>5273336.08302779</v>
      </c>
      <c r="K105" s="0" t="n">
        <v>5115136.00053696</v>
      </c>
      <c r="L105" s="0" t="n">
        <v>5096832.03885936</v>
      </c>
      <c r="M105" s="0" t="n">
        <v>4817898.95384871</v>
      </c>
      <c r="N105" s="0" t="n">
        <v>5113966.43267981</v>
      </c>
      <c r="O105" s="0" t="n">
        <v>4834009.48192211</v>
      </c>
      <c r="P105" s="0" t="n">
        <v>878889.347171299</v>
      </c>
      <c r="Q105" s="0" t="n">
        <v>852522.66675616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65" zoomScaleNormal="65" zoomScalePageLayoutView="100" workbookViewId="0">
      <selection pane="topLeft" activeCell="A105" activeCellId="0" sqref="A105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19896829.3534218</v>
      </c>
      <c r="E12" s="0" t="n">
        <v>19106774.747813</v>
      </c>
      <c r="F12" s="0" t="n">
        <v>15819611.0191109</v>
      </c>
      <c r="G12" s="0" t="n">
        <v>3220019.02333115</v>
      </c>
      <c r="H12" s="0" t="n">
        <v>15886756.7567122</v>
      </c>
      <c r="I12" s="0" t="n">
        <v>3220017.99110075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21579027.0267703</v>
      </c>
      <c r="C13" s="0" t="n">
        <v>20721447.1079004</v>
      </c>
      <c r="D13" s="0" t="n">
        <v>21657648.3940755</v>
      </c>
      <c r="E13" s="0" t="n">
        <v>20795351.1775164</v>
      </c>
      <c r="F13" s="0" t="n">
        <v>17146587.9030001</v>
      </c>
      <c r="G13" s="0" t="n">
        <v>3574859.20490032</v>
      </c>
      <c r="H13" s="0" t="n">
        <v>17220493.0485987</v>
      </c>
      <c r="I13" s="0" t="n">
        <v>3574858.12891769</v>
      </c>
      <c r="J13" s="0" t="n">
        <v>195716.984291222</v>
      </c>
      <c r="K13" s="0" t="n">
        <v>189845.474762486</v>
      </c>
      <c r="L13" s="0" t="n">
        <v>3598276.5375584</v>
      </c>
      <c r="M13" s="0" t="n">
        <v>3400885.58015702</v>
      </c>
      <c r="N13" s="0" t="n">
        <v>3611380.09600095</v>
      </c>
      <c r="O13" s="0" t="n">
        <v>3413202.92322843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20098919.1155256</v>
      </c>
      <c r="C14" s="0" t="n">
        <v>19300155.8568243</v>
      </c>
      <c r="D14" s="0" t="n">
        <v>20172881.22473</v>
      </c>
      <c r="E14" s="0" t="n">
        <v>19369680.2252632</v>
      </c>
      <c r="F14" s="0" t="n">
        <v>15859284.0076071</v>
      </c>
      <c r="G14" s="0" t="n">
        <v>3440871.84921727</v>
      </c>
      <c r="H14" s="0" t="n">
        <v>15928809.3091462</v>
      </c>
      <c r="I14" s="0" t="n">
        <v>3440870.91611694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19937847.5710212</v>
      </c>
      <c r="C15" s="0" t="n">
        <v>19144926.8166826</v>
      </c>
      <c r="D15" s="0" t="n">
        <v>20013236.9648825</v>
      </c>
      <c r="E15" s="0" t="n">
        <v>19215792.833044</v>
      </c>
      <c r="F15" s="0" t="n">
        <v>15684947.2726617</v>
      </c>
      <c r="G15" s="0" t="n">
        <v>3459979.54402096</v>
      </c>
      <c r="H15" s="0" t="n">
        <v>15755814.1940328</v>
      </c>
      <c r="I15" s="0" t="n">
        <v>3459978.63901122</v>
      </c>
      <c r="J15" s="0" t="n">
        <v>217761.898580891</v>
      </c>
      <c r="K15" s="0" t="n">
        <v>211229.041623464</v>
      </c>
      <c r="L15" s="0" t="n">
        <v>3325646.91948143</v>
      </c>
      <c r="M15" s="0" t="n">
        <v>3143212.36158872</v>
      </c>
      <c r="N15" s="0" t="n">
        <v>3338211.81599941</v>
      </c>
      <c r="O15" s="0" t="n">
        <v>3155023.3626624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18977563.7835612</v>
      </c>
      <c r="C16" s="0" t="n">
        <v>18223940.2233102</v>
      </c>
      <c r="D16" s="0" t="n">
        <v>19049763.4221667</v>
      </c>
      <c r="E16" s="0" t="n">
        <v>18291807.8709222</v>
      </c>
      <c r="F16" s="0" t="n">
        <v>14885915.253296</v>
      </c>
      <c r="G16" s="0" t="n">
        <v>3338024.97001422</v>
      </c>
      <c r="H16" s="0" t="n">
        <v>14953783.7095779</v>
      </c>
      <c r="I16" s="0" t="n">
        <v>3338024.16134426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17423773.4640265</v>
      </c>
      <c r="C17" s="0" t="n">
        <v>16733707.5096328</v>
      </c>
      <c r="D17" s="0" t="n">
        <v>17489467.6471069</v>
      </c>
      <c r="E17" s="0" t="n">
        <v>16795460.0305107</v>
      </c>
      <c r="F17" s="0" t="n">
        <v>13623702.4408593</v>
      </c>
      <c r="G17" s="0" t="n">
        <v>3110005.06877346</v>
      </c>
      <c r="H17" s="0" t="n">
        <v>13685455.653875</v>
      </c>
      <c r="I17" s="0" t="n">
        <v>3110004.37663566</v>
      </c>
      <c r="J17" s="0" t="n">
        <v>240391.322037069</v>
      </c>
      <c r="K17" s="0" t="n">
        <v>233179.582375956</v>
      </c>
      <c r="L17" s="0" t="n">
        <v>2907526.59906487</v>
      </c>
      <c r="M17" s="0" t="n">
        <v>2749446.6772417</v>
      </c>
      <c r="N17" s="0" t="n">
        <v>2918475.62758931</v>
      </c>
      <c r="O17" s="0" t="n">
        <v>2759738.76207969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17280765.6898348</v>
      </c>
      <c r="C18" s="0" t="n">
        <v>16595530.2051764</v>
      </c>
      <c r="D18" s="0" t="n">
        <v>17348358.6939188</v>
      </c>
      <c r="E18" s="0" t="n">
        <v>16659067.6180816</v>
      </c>
      <c r="F18" s="0" t="n">
        <v>13493771.2856359</v>
      </c>
      <c r="G18" s="0" t="n">
        <v>3101758.91954054</v>
      </c>
      <c r="H18" s="0" t="n">
        <v>13557309.3652322</v>
      </c>
      <c r="I18" s="0" t="n">
        <v>3101758.25284942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17449107.8374908</v>
      </c>
      <c r="C19" s="0" t="n">
        <v>16756262.9665275</v>
      </c>
      <c r="D19" s="0" t="n">
        <v>17520043.8736998</v>
      </c>
      <c r="E19" s="0" t="n">
        <v>16822942.8296048</v>
      </c>
      <c r="F19" s="0" t="n">
        <v>13621691.6134587</v>
      </c>
      <c r="G19" s="0" t="n">
        <v>3134571.35306883</v>
      </c>
      <c r="H19" s="0" t="n">
        <v>13688372.1323491</v>
      </c>
      <c r="I19" s="0" t="n">
        <v>3134570.6972557</v>
      </c>
      <c r="J19" s="0" t="n">
        <v>200857.994505559</v>
      </c>
      <c r="K19" s="0" t="n">
        <v>194832.254670393</v>
      </c>
      <c r="L19" s="0" t="n">
        <v>2911564.94738531</v>
      </c>
      <c r="M19" s="0" t="n">
        <v>2754250.7640805</v>
      </c>
      <c r="N19" s="0" t="n">
        <v>2923387.6181437</v>
      </c>
      <c r="O19" s="0" t="n">
        <v>2765364.07266355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17828321.9099255</v>
      </c>
      <c r="C20" s="0" t="n">
        <v>17118916.1800028</v>
      </c>
      <c r="D20" s="0" t="n">
        <v>17903247.7001871</v>
      </c>
      <c r="E20" s="0" t="n">
        <v>17189346.4116604</v>
      </c>
      <c r="F20" s="0" t="n">
        <v>13902967.1643101</v>
      </c>
      <c r="G20" s="0" t="n">
        <v>3215949.01569271</v>
      </c>
      <c r="H20" s="0" t="n">
        <v>13973398.0685373</v>
      </c>
      <c r="I20" s="0" t="n">
        <v>3215948.34312313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17611870.5771932</v>
      </c>
      <c r="C21" s="0" t="n">
        <v>16910245.9618895</v>
      </c>
      <c r="D21" s="0" t="n">
        <v>17687122.2988291</v>
      </c>
      <c r="E21" s="0" t="n">
        <v>16980982.5692416</v>
      </c>
      <c r="F21" s="0" t="n">
        <v>13729103.1163282</v>
      </c>
      <c r="G21" s="0" t="n">
        <v>3181142.84556123</v>
      </c>
      <c r="H21" s="0" t="n">
        <v>13799840.384069</v>
      </c>
      <c r="I21" s="0" t="n">
        <v>3181142.18517258</v>
      </c>
      <c r="J21" s="0" t="n">
        <v>206664.82215155</v>
      </c>
      <c r="K21" s="0" t="n">
        <v>200464.877487003</v>
      </c>
      <c r="L21" s="0" t="n">
        <v>2938716.53195615</v>
      </c>
      <c r="M21" s="0" t="n">
        <v>2779252.8333148</v>
      </c>
      <c r="N21" s="0" t="n">
        <v>2951258.48361433</v>
      </c>
      <c r="O21" s="0" t="n">
        <v>2791042.2659392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18045161.9598299</v>
      </c>
      <c r="C22" s="0" t="n">
        <v>17326066.7720832</v>
      </c>
      <c r="D22" s="0" t="n">
        <v>18122485.1871077</v>
      </c>
      <c r="E22" s="0" t="n">
        <v>17398750.5946816</v>
      </c>
      <c r="F22" s="0" t="n">
        <v>14046174.0138744</v>
      </c>
      <c r="G22" s="0" t="n">
        <v>3279892.75820882</v>
      </c>
      <c r="H22" s="0" t="n">
        <v>14118858.5002997</v>
      </c>
      <c r="I22" s="0" t="n">
        <v>3279892.09438187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18465459.91263</v>
      </c>
      <c r="C23" s="0" t="n">
        <v>17728320.0329981</v>
      </c>
      <c r="D23" s="0" t="n">
        <v>18546313.8972807</v>
      </c>
      <c r="E23" s="0" t="n">
        <v>17804322.7673695</v>
      </c>
      <c r="F23" s="0" t="n">
        <v>14304183.6760348</v>
      </c>
      <c r="G23" s="0" t="n">
        <v>3424136.35696331</v>
      </c>
      <c r="H23" s="0" t="n">
        <v>14380187.0887448</v>
      </c>
      <c r="I23" s="0" t="n">
        <v>3424135.67862466</v>
      </c>
      <c r="J23" s="0" t="n">
        <v>263282.905886904</v>
      </c>
      <c r="K23" s="0" t="n">
        <v>255384.418710297</v>
      </c>
      <c r="L23" s="0" t="n">
        <v>3080374.58897015</v>
      </c>
      <c r="M23" s="0" t="n">
        <v>2907521.61340286</v>
      </c>
      <c r="N23" s="0" t="n">
        <v>3093850.25109274</v>
      </c>
      <c r="O23" s="0" t="n">
        <v>2920188.73382571</v>
      </c>
      <c r="P23" s="0" t="n">
        <v>43880.4843144841</v>
      </c>
      <c r="Q23" s="0" t="n">
        <v>42564.0697850495</v>
      </c>
    </row>
    <row r="24" customFormat="false" ht="12.8" hidden="false" customHeight="false" outlineLevel="0" collapsed="false">
      <c r="A24" s="0" t="n">
        <v>71</v>
      </c>
      <c r="B24" s="0" t="n">
        <v>19489273.2095965</v>
      </c>
      <c r="C24" s="0" t="n">
        <v>18709037.462678</v>
      </c>
      <c r="D24" s="0" t="n">
        <v>19576558.3516615</v>
      </c>
      <c r="E24" s="0" t="n">
        <v>18791085.4851917</v>
      </c>
      <c r="F24" s="0" t="n">
        <v>15036785.0400301</v>
      </c>
      <c r="G24" s="0" t="n">
        <v>3672252.42264789</v>
      </c>
      <c r="H24" s="0" t="n">
        <v>15118833.7512036</v>
      </c>
      <c r="I24" s="0" t="n">
        <v>3672251.73398805</v>
      </c>
      <c r="J24" s="0" t="n">
        <v>297621.588530879</v>
      </c>
      <c r="K24" s="0" t="n">
        <v>288692.940874953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19549265.8048876</v>
      </c>
      <c r="C25" s="0" t="n">
        <v>18764443.1335571</v>
      </c>
      <c r="D25" s="0" t="n">
        <v>19637533.1163859</v>
      </c>
      <c r="E25" s="0" t="n">
        <v>18847414.2481631</v>
      </c>
      <c r="F25" s="0" t="n">
        <v>15007559.0981025</v>
      </c>
      <c r="G25" s="0" t="n">
        <v>3756884.03545462</v>
      </c>
      <c r="H25" s="0" t="n">
        <v>15090530.8999449</v>
      </c>
      <c r="I25" s="0" t="n">
        <v>3756883.34821822</v>
      </c>
      <c r="J25" s="0" t="n">
        <v>316722.674941244</v>
      </c>
      <c r="K25" s="0" t="n">
        <v>307220.994693007</v>
      </c>
      <c r="L25" s="0" t="n">
        <v>3260747.5893353</v>
      </c>
      <c r="M25" s="0" t="n">
        <v>3076968.8996203</v>
      </c>
      <c r="N25" s="0" t="n">
        <v>3275458.77986828</v>
      </c>
      <c r="O25" s="0" t="n">
        <v>3090797.41678032</v>
      </c>
      <c r="P25" s="0" t="n">
        <v>52787.1124902073</v>
      </c>
      <c r="Q25" s="0" t="n">
        <v>51203.4991155011</v>
      </c>
    </row>
    <row r="26" customFormat="false" ht="12.8" hidden="false" customHeight="false" outlineLevel="0" collapsed="false">
      <c r="A26" s="0" t="n">
        <v>73</v>
      </c>
      <c r="B26" s="0" t="n">
        <v>18953883.7102532</v>
      </c>
      <c r="C26" s="0" t="n">
        <v>18190607.1993391</v>
      </c>
      <c r="D26" s="0" t="n">
        <v>19038809.5280457</v>
      </c>
      <c r="E26" s="0" t="n">
        <v>18270437.3158603</v>
      </c>
      <c r="F26" s="0" t="n">
        <v>14464510.7896115</v>
      </c>
      <c r="G26" s="0" t="n">
        <v>3726096.40972764</v>
      </c>
      <c r="H26" s="0" t="n">
        <v>14544341.5704191</v>
      </c>
      <c r="I26" s="0" t="n">
        <v>3726095.74544126</v>
      </c>
      <c r="J26" s="0" t="n">
        <v>329309.14471475</v>
      </c>
      <c r="K26" s="0" t="n">
        <v>319429.870373307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19021021.5442756</v>
      </c>
      <c r="C27" s="0" t="n">
        <v>18253519.7037702</v>
      </c>
      <c r="D27" s="0" t="n">
        <v>19106822.4125284</v>
      </c>
      <c r="E27" s="0" t="n">
        <v>18334172.367693</v>
      </c>
      <c r="F27" s="0" t="n">
        <v>14451707.0222685</v>
      </c>
      <c r="G27" s="0" t="n">
        <v>3801812.68150169</v>
      </c>
      <c r="H27" s="0" t="n">
        <v>14532360.3449225</v>
      </c>
      <c r="I27" s="0" t="n">
        <v>3801812.02277049</v>
      </c>
      <c r="J27" s="0" t="n">
        <v>343472.1162643</v>
      </c>
      <c r="K27" s="0" t="n">
        <v>333167.952776371</v>
      </c>
      <c r="L27" s="0" t="n">
        <v>3172521.40744845</v>
      </c>
      <c r="M27" s="0" t="n">
        <v>2993077.18438022</v>
      </c>
      <c r="N27" s="0" t="n">
        <v>3186821.52516526</v>
      </c>
      <c r="O27" s="0" t="n">
        <v>3006519.29318099</v>
      </c>
      <c r="P27" s="0" t="n">
        <v>57245.3527107167</v>
      </c>
      <c r="Q27" s="0" t="n">
        <v>55527.9921293952</v>
      </c>
    </row>
    <row r="28" customFormat="false" ht="12.8" hidden="false" customHeight="false" outlineLevel="0" collapsed="false">
      <c r="A28" s="0" t="n">
        <v>75</v>
      </c>
      <c r="B28" s="0" t="n">
        <v>19413932.482979</v>
      </c>
      <c r="C28" s="0" t="n">
        <v>18628625.0534233</v>
      </c>
      <c r="D28" s="0" t="n">
        <v>19502666.0589046</v>
      </c>
      <c r="E28" s="0" t="n">
        <v>18712034.4604901</v>
      </c>
      <c r="F28" s="0" t="n">
        <v>14711969.7650102</v>
      </c>
      <c r="G28" s="0" t="n">
        <v>3916655.28841312</v>
      </c>
      <c r="H28" s="0" t="n">
        <v>14795379.8321418</v>
      </c>
      <c r="I28" s="0" t="n">
        <v>3916654.62834827</v>
      </c>
      <c r="J28" s="0" t="n">
        <v>386624.940074697</v>
      </c>
      <c r="K28" s="0" t="n">
        <v>375026.191872456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19663949.3182685</v>
      </c>
      <c r="C29" s="0" t="n">
        <v>18867493.5455274</v>
      </c>
      <c r="D29" s="0" t="n">
        <v>19755184.1782888</v>
      </c>
      <c r="E29" s="0" t="n">
        <v>18953254.1581837</v>
      </c>
      <c r="F29" s="0" t="n">
        <v>14863264.8411294</v>
      </c>
      <c r="G29" s="0" t="n">
        <v>4004228.70439798</v>
      </c>
      <c r="H29" s="0" t="n">
        <v>14949026.0935353</v>
      </c>
      <c r="I29" s="0" t="n">
        <v>4004228.06464845</v>
      </c>
      <c r="J29" s="0" t="n">
        <v>404308.583802276</v>
      </c>
      <c r="K29" s="0" t="n">
        <v>392179.326288208</v>
      </c>
      <c r="L29" s="0" t="n">
        <v>3278521.80804986</v>
      </c>
      <c r="M29" s="0" t="n">
        <v>3092497.86223845</v>
      </c>
      <c r="N29" s="0" t="n">
        <v>3293727.59043574</v>
      </c>
      <c r="O29" s="0" t="n">
        <v>3106791.55836264</v>
      </c>
      <c r="P29" s="0" t="n">
        <v>67384.763967046</v>
      </c>
      <c r="Q29" s="0" t="n">
        <v>65363.2210480346</v>
      </c>
    </row>
    <row r="30" customFormat="false" ht="12.8" hidden="false" customHeight="false" outlineLevel="0" collapsed="false">
      <c r="A30" s="0" t="n">
        <v>77</v>
      </c>
      <c r="B30" s="0" t="n">
        <v>19873964.6508116</v>
      </c>
      <c r="C30" s="0" t="n">
        <v>19067365.8166324</v>
      </c>
      <c r="D30" s="0" t="n">
        <v>19968453.7018434</v>
      </c>
      <c r="E30" s="0" t="n">
        <v>19156185.3676621</v>
      </c>
      <c r="F30" s="0" t="n">
        <v>15003727.6371869</v>
      </c>
      <c r="G30" s="0" t="n">
        <v>4063638.17944544</v>
      </c>
      <c r="H30" s="0" t="n">
        <v>15092547.8310703</v>
      </c>
      <c r="I30" s="0" t="n">
        <v>4063637.53659181</v>
      </c>
      <c r="J30" s="0" t="n">
        <v>412810.995164997</v>
      </c>
      <c r="K30" s="0" t="n">
        <v>400426.665310047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19999584.8496477</v>
      </c>
      <c r="C31" s="0" t="n">
        <v>19186517.796111</v>
      </c>
      <c r="D31" s="0" t="n">
        <v>20095741.473914</v>
      </c>
      <c r="E31" s="0" t="n">
        <v>19276905.1761987</v>
      </c>
      <c r="F31" s="0" t="n">
        <v>15060887.1468653</v>
      </c>
      <c r="G31" s="0" t="n">
        <v>4125630.64924573</v>
      </c>
      <c r="H31" s="0" t="n">
        <v>15151275.1701517</v>
      </c>
      <c r="I31" s="0" t="n">
        <v>4125630.00604699</v>
      </c>
      <c r="J31" s="0" t="n">
        <v>444646.51167228</v>
      </c>
      <c r="K31" s="0" t="n">
        <v>431307.116322112</v>
      </c>
      <c r="L31" s="0" t="n">
        <v>3334254.91313142</v>
      </c>
      <c r="M31" s="0" t="n">
        <v>3144490.48178877</v>
      </c>
      <c r="N31" s="0" t="n">
        <v>3350281.04435264</v>
      </c>
      <c r="O31" s="0" t="n">
        <v>3159555.30893975</v>
      </c>
      <c r="P31" s="0" t="n">
        <v>74107.75194538</v>
      </c>
      <c r="Q31" s="0" t="n">
        <v>71884.5193870186</v>
      </c>
    </row>
    <row r="32" customFormat="false" ht="12.8" hidden="false" customHeight="false" outlineLevel="0" collapsed="false">
      <c r="A32" s="0" t="n">
        <v>79</v>
      </c>
      <c r="B32" s="0" t="n">
        <v>20066836.2671509</v>
      </c>
      <c r="C32" s="0" t="n">
        <v>19250311.0779761</v>
      </c>
      <c r="D32" s="0" t="n">
        <v>20163594.4655212</v>
      </c>
      <c r="E32" s="0" t="n">
        <v>19341263.9379204</v>
      </c>
      <c r="F32" s="0" t="n">
        <v>15075309.3758538</v>
      </c>
      <c r="G32" s="0" t="n">
        <v>4175001.70212231</v>
      </c>
      <c r="H32" s="0" t="n">
        <v>15166262.8799921</v>
      </c>
      <c r="I32" s="0" t="n">
        <v>4175001.05792823</v>
      </c>
      <c r="J32" s="0" t="n">
        <v>464298.895689186</v>
      </c>
      <c r="K32" s="0" t="n">
        <v>450369.92881851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20143121.2181513</v>
      </c>
      <c r="C33" s="0" t="n">
        <v>19322555.7214789</v>
      </c>
      <c r="D33" s="0" t="n">
        <v>20242688.5876808</v>
      </c>
      <c r="E33" s="0" t="n">
        <v>19416145.7666874</v>
      </c>
      <c r="F33" s="0" t="n">
        <v>15110834.6151816</v>
      </c>
      <c r="G33" s="0" t="n">
        <v>4211721.10629733</v>
      </c>
      <c r="H33" s="0" t="n">
        <v>15204425.3041228</v>
      </c>
      <c r="I33" s="0" t="n">
        <v>4211720.46256464</v>
      </c>
      <c r="J33" s="0" t="n">
        <v>482228.943484785</v>
      </c>
      <c r="K33" s="0" t="n">
        <v>467762.075180242</v>
      </c>
      <c r="L33" s="0" t="n">
        <v>3358423.18804023</v>
      </c>
      <c r="M33" s="0" t="n">
        <v>3166832.59962144</v>
      </c>
      <c r="N33" s="0" t="n">
        <v>3375017.16768713</v>
      </c>
      <c r="O33" s="0" t="n">
        <v>3182430.93861936</v>
      </c>
      <c r="P33" s="0" t="n">
        <v>80371.4905807976</v>
      </c>
      <c r="Q33" s="0" t="n">
        <v>77960.3458633736</v>
      </c>
    </row>
    <row r="34" customFormat="false" ht="12.8" hidden="false" customHeight="false" outlineLevel="0" collapsed="false">
      <c r="A34" s="0" t="n">
        <v>81</v>
      </c>
      <c r="B34" s="0" t="n">
        <v>20261398.5826053</v>
      </c>
      <c r="C34" s="0" t="n">
        <v>19434607.7594038</v>
      </c>
      <c r="D34" s="0" t="n">
        <v>20361818.4652483</v>
      </c>
      <c r="E34" s="0" t="n">
        <v>19528999.1501317</v>
      </c>
      <c r="F34" s="0" t="n">
        <v>15138972.5337092</v>
      </c>
      <c r="G34" s="0" t="n">
        <v>4295635.22569465</v>
      </c>
      <c r="H34" s="0" t="n">
        <v>15233364.5714662</v>
      </c>
      <c r="I34" s="0" t="n">
        <v>4295634.57866552</v>
      </c>
      <c r="J34" s="0" t="n">
        <v>492479.688704568</v>
      </c>
      <c r="K34" s="0" t="n">
        <v>477705.298043431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20377742.0302428</v>
      </c>
      <c r="C35" s="0" t="n">
        <v>19544910.6708222</v>
      </c>
      <c r="D35" s="0" t="n">
        <v>20479151.2349912</v>
      </c>
      <c r="E35" s="0" t="n">
        <v>19640232.0157904</v>
      </c>
      <c r="F35" s="0" t="n">
        <v>15168689.430791</v>
      </c>
      <c r="G35" s="0" t="n">
        <v>4376221.24003119</v>
      </c>
      <c r="H35" s="0" t="n">
        <v>15264011.4244631</v>
      </c>
      <c r="I35" s="0" t="n">
        <v>4376220.59132735</v>
      </c>
      <c r="J35" s="0" t="n">
        <v>520877.941853362</v>
      </c>
      <c r="K35" s="0" t="n">
        <v>505251.603597761</v>
      </c>
      <c r="L35" s="0" t="n">
        <v>3397070.81898349</v>
      </c>
      <c r="M35" s="0" t="n">
        <v>3202880.77931002</v>
      </c>
      <c r="N35" s="0" t="n">
        <v>3413971.7666729</v>
      </c>
      <c r="O35" s="0" t="n">
        <v>3218767.66828109</v>
      </c>
      <c r="P35" s="0" t="n">
        <v>86812.9903088936</v>
      </c>
      <c r="Q35" s="0" t="n">
        <v>84208.6005996268</v>
      </c>
    </row>
    <row r="36" customFormat="false" ht="12.8" hidden="false" customHeight="false" outlineLevel="0" collapsed="false">
      <c r="A36" s="0" t="n">
        <v>83</v>
      </c>
      <c r="B36" s="0" t="n">
        <v>20471421.8436091</v>
      </c>
      <c r="C36" s="0" t="n">
        <v>19633214.679339</v>
      </c>
      <c r="D36" s="0" t="n">
        <v>20574362.1271385</v>
      </c>
      <c r="E36" s="0" t="n">
        <v>19729975.2323896</v>
      </c>
      <c r="F36" s="0" t="n">
        <v>15193628.8091361</v>
      </c>
      <c r="G36" s="0" t="n">
        <v>4439585.87020293</v>
      </c>
      <c r="H36" s="0" t="n">
        <v>15290390.0088923</v>
      </c>
      <c r="I36" s="0" t="n">
        <v>4439585.22349724</v>
      </c>
      <c r="J36" s="0" t="n">
        <v>532853.027518291</v>
      </c>
      <c r="K36" s="0" t="n">
        <v>516867.436692742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20598294.3703179</v>
      </c>
      <c r="C37" s="0" t="n">
        <v>19753582.0668738</v>
      </c>
      <c r="D37" s="0" t="n">
        <v>20700551.9899129</v>
      </c>
      <c r="E37" s="0" t="n">
        <v>19849700.8996051</v>
      </c>
      <c r="F37" s="0" t="n">
        <v>15213284.119485</v>
      </c>
      <c r="G37" s="0" t="n">
        <v>4540297.94738885</v>
      </c>
      <c r="H37" s="0" t="n">
        <v>15309403.6031574</v>
      </c>
      <c r="I37" s="0" t="n">
        <v>4540297.2964477</v>
      </c>
      <c r="J37" s="0" t="n">
        <v>562870.00993237</v>
      </c>
      <c r="K37" s="0" t="n">
        <v>545983.909634399</v>
      </c>
      <c r="L37" s="0" t="n">
        <v>3434236.61850619</v>
      </c>
      <c r="M37" s="0" t="n">
        <v>3237563.90351426</v>
      </c>
      <c r="N37" s="0" t="n">
        <v>3451278.96473514</v>
      </c>
      <c r="O37" s="0" t="n">
        <v>3253583.70705872</v>
      </c>
      <c r="P37" s="0" t="n">
        <v>93811.6683220617</v>
      </c>
      <c r="Q37" s="0" t="n">
        <v>90997.3182723999</v>
      </c>
    </row>
    <row r="38" customFormat="false" ht="12.8" hidden="false" customHeight="false" outlineLevel="0" collapsed="false">
      <c r="A38" s="0" t="n">
        <v>85</v>
      </c>
      <c r="B38" s="0" t="n">
        <v>20769497.0131382</v>
      </c>
      <c r="C38" s="0" t="n">
        <v>19916754.1148858</v>
      </c>
      <c r="D38" s="0" t="n">
        <v>20873247.285457</v>
      </c>
      <c r="E38" s="0" t="n">
        <v>20014276.026121</v>
      </c>
      <c r="F38" s="0" t="n">
        <v>15326236.1025221</v>
      </c>
      <c r="G38" s="0" t="n">
        <v>4590518.01236377</v>
      </c>
      <c r="H38" s="0" t="n">
        <v>15423758.6676419</v>
      </c>
      <c r="I38" s="0" t="n">
        <v>4590517.35847913</v>
      </c>
      <c r="J38" s="0" t="n">
        <v>575786.865403515</v>
      </c>
      <c r="K38" s="0" t="n">
        <v>558513.259441409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20976019.1713156</v>
      </c>
      <c r="C39" s="0" t="n">
        <v>20112910.5565771</v>
      </c>
      <c r="D39" s="0" t="n">
        <v>21082553.1073502</v>
      </c>
      <c r="E39" s="0" t="n">
        <v>20213049.0953304</v>
      </c>
      <c r="F39" s="0" t="n">
        <v>15459328.651016</v>
      </c>
      <c r="G39" s="0" t="n">
        <v>4653581.9055611</v>
      </c>
      <c r="H39" s="0" t="n">
        <v>15559467.8314582</v>
      </c>
      <c r="I39" s="0" t="n">
        <v>4653581.26387219</v>
      </c>
      <c r="J39" s="0" t="n">
        <v>586563.599513119</v>
      </c>
      <c r="K39" s="0" t="n">
        <v>568966.691527725</v>
      </c>
      <c r="L39" s="0" t="n">
        <v>3496795.33731005</v>
      </c>
      <c r="M39" s="0" t="n">
        <v>3295852.3194644</v>
      </c>
      <c r="N39" s="0" t="n">
        <v>3514550.3973727</v>
      </c>
      <c r="O39" s="0" t="n">
        <v>3312542.07407661</v>
      </c>
      <c r="P39" s="0" t="n">
        <v>97760.5999188531</v>
      </c>
      <c r="Q39" s="0" t="n">
        <v>94827.7819212875</v>
      </c>
    </row>
    <row r="40" customFormat="false" ht="12.8" hidden="false" customHeight="false" outlineLevel="0" collapsed="false">
      <c r="A40" s="0" t="n">
        <v>87</v>
      </c>
      <c r="B40" s="0" t="n">
        <v>21101776.1562271</v>
      </c>
      <c r="C40" s="0" t="n">
        <v>20232758.7649747</v>
      </c>
      <c r="D40" s="0" t="n">
        <v>21209488.8946246</v>
      </c>
      <c r="E40" s="0" t="n">
        <v>20334005.3608314</v>
      </c>
      <c r="F40" s="0" t="n">
        <v>15522368.9939037</v>
      </c>
      <c r="G40" s="0" t="n">
        <v>4710389.77107103</v>
      </c>
      <c r="H40" s="0" t="n">
        <v>15623616.233984</v>
      </c>
      <c r="I40" s="0" t="n">
        <v>4710389.12684741</v>
      </c>
      <c r="J40" s="0" t="n">
        <v>611465.37489015</v>
      </c>
      <c r="K40" s="0" t="n">
        <v>593121.413643446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21290363.9362286</v>
      </c>
      <c r="C41" s="0" t="n">
        <v>20412676.8069662</v>
      </c>
      <c r="D41" s="0" t="n">
        <v>21399219.3973418</v>
      </c>
      <c r="E41" s="0" t="n">
        <v>20514997.5503338</v>
      </c>
      <c r="F41" s="0" t="n">
        <v>15646550.4787799</v>
      </c>
      <c r="G41" s="0" t="n">
        <v>4766126.3281863</v>
      </c>
      <c r="H41" s="0" t="n">
        <v>15748871.8650007</v>
      </c>
      <c r="I41" s="0" t="n">
        <v>4766125.68533314</v>
      </c>
      <c r="J41" s="0" t="n">
        <v>684743.659517666</v>
      </c>
      <c r="K41" s="0" t="n">
        <v>664201.349732136</v>
      </c>
      <c r="L41" s="0" t="n">
        <v>3549803.489104</v>
      </c>
      <c r="M41" s="0" t="n">
        <v>3346101.04910986</v>
      </c>
      <c r="N41" s="0" t="n">
        <v>3567945.4648784</v>
      </c>
      <c r="O41" s="0" t="n">
        <v>3363154.76842174</v>
      </c>
      <c r="P41" s="0" t="n">
        <v>114123.943252944</v>
      </c>
      <c r="Q41" s="0" t="n">
        <v>110700.224955356</v>
      </c>
    </row>
    <row r="42" customFormat="false" ht="12.8" hidden="false" customHeight="false" outlineLevel="0" collapsed="false">
      <c r="A42" s="0" t="n">
        <v>89</v>
      </c>
      <c r="B42" s="0" t="n">
        <v>21483190.7849552</v>
      </c>
      <c r="C42" s="0" t="n">
        <v>20595316.000991</v>
      </c>
      <c r="D42" s="0" t="n">
        <v>21593723.615273</v>
      </c>
      <c r="E42" s="0" t="n">
        <v>20699213.5792899</v>
      </c>
      <c r="F42" s="0" t="n">
        <v>15731673.5805913</v>
      </c>
      <c r="G42" s="0" t="n">
        <v>4863642.42039966</v>
      </c>
      <c r="H42" s="0" t="n">
        <v>15835571.8043087</v>
      </c>
      <c r="I42" s="0" t="n">
        <v>4863641.77498123</v>
      </c>
      <c r="J42" s="0" t="n">
        <v>755386.589934761</v>
      </c>
      <c r="K42" s="0" t="n">
        <v>732724.992236719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21709578.4076182</v>
      </c>
      <c r="C43" s="0" t="n">
        <v>20811543.2607162</v>
      </c>
      <c r="D43" s="0" t="n">
        <v>21821406.7808318</v>
      </c>
      <c r="E43" s="0" t="n">
        <v>20916658.630881</v>
      </c>
      <c r="F43" s="0" t="n">
        <v>15882533.0745731</v>
      </c>
      <c r="G43" s="0" t="n">
        <v>4929010.18614314</v>
      </c>
      <c r="H43" s="0" t="n">
        <v>15987649.0694933</v>
      </c>
      <c r="I43" s="0" t="n">
        <v>4929009.56138765</v>
      </c>
      <c r="J43" s="0" t="n">
        <v>851624.769010829</v>
      </c>
      <c r="K43" s="0" t="n">
        <v>826076.025940504</v>
      </c>
      <c r="L43" s="0" t="n">
        <v>3616903.84486244</v>
      </c>
      <c r="M43" s="0" t="n">
        <v>3409052.4400888</v>
      </c>
      <c r="N43" s="0" t="n">
        <v>3635541.32184201</v>
      </c>
      <c r="O43" s="0" t="n">
        <v>3426571.96207278</v>
      </c>
      <c r="P43" s="0" t="n">
        <v>141937.461501805</v>
      </c>
      <c r="Q43" s="0" t="n">
        <v>137679.337656751</v>
      </c>
    </row>
    <row r="44" customFormat="false" ht="12.8" hidden="false" customHeight="false" outlineLevel="0" collapsed="false">
      <c r="A44" s="0" t="n">
        <v>91</v>
      </c>
      <c r="B44" s="0" t="n">
        <v>21930854.2314552</v>
      </c>
      <c r="C44" s="0" t="n">
        <v>21022391.0899697</v>
      </c>
      <c r="D44" s="0" t="n">
        <v>22044655.1789647</v>
      </c>
      <c r="E44" s="0" t="n">
        <v>21129359.1283617</v>
      </c>
      <c r="F44" s="0" t="n">
        <v>15991286.3139325</v>
      </c>
      <c r="G44" s="0" t="n">
        <v>5031104.77603724</v>
      </c>
      <c r="H44" s="0" t="n">
        <v>16098254.9814565</v>
      </c>
      <c r="I44" s="0" t="n">
        <v>5031104.14690523</v>
      </c>
      <c r="J44" s="0" t="n">
        <v>911467.096434199</v>
      </c>
      <c r="K44" s="0" t="n">
        <v>884123.083541173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22191230.0352694</v>
      </c>
      <c r="C45" s="0" t="n">
        <v>21270231.3316051</v>
      </c>
      <c r="D45" s="0" t="n">
        <v>22306225.5259093</v>
      </c>
      <c r="E45" s="0" t="n">
        <v>21378322.2285694</v>
      </c>
      <c r="F45" s="0" t="n">
        <v>16179172.321553</v>
      </c>
      <c r="G45" s="0" t="n">
        <v>5091059.01005207</v>
      </c>
      <c r="H45" s="0" t="n">
        <v>16287263.8461536</v>
      </c>
      <c r="I45" s="0" t="n">
        <v>5091058.38241576</v>
      </c>
      <c r="J45" s="0" t="n">
        <v>998126.524118459</v>
      </c>
      <c r="K45" s="0" t="n">
        <v>968182.728394906</v>
      </c>
      <c r="L45" s="0" t="n">
        <v>3696139.90297234</v>
      </c>
      <c r="M45" s="0" t="n">
        <v>3484074.71878527</v>
      </c>
      <c r="N45" s="0" t="n">
        <v>3715304.95562559</v>
      </c>
      <c r="O45" s="0" t="n">
        <v>3502090.16465249</v>
      </c>
      <c r="P45" s="0" t="n">
        <v>166354.42068641</v>
      </c>
      <c r="Q45" s="0" t="n">
        <v>161363.788065818</v>
      </c>
    </row>
    <row r="46" customFormat="false" ht="12.8" hidden="false" customHeight="false" outlineLevel="0" collapsed="false">
      <c r="A46" s="0" t="n">
        <v>93</v>
      </c>
      <c r="B46" s="0" t="n">
        <v>22363892.0276025</v>
      </c>
      <c r="C46" s="0" t="n">
        <v>21434431.8847001</v>
      </c>
      <c r="D46" s="0" t="n">
        <v>22480568.5245466</v>
      </c>
      <c r="E46" s="0" t="n">
        <v>21544102.9160387</v>
      </c>
      <c r="F46" s="0" t="n">
        <v>16273336.5994033</v>
      </c>
      <c r="G46" s="0" t="n">
        <v>5161095.28529682</v>
      </c>
      <c r="H46" s="0" t="n">
        <v>16383008.2543486</v>
      </c>
      <c r="I46" s="0" t="n">
        <v>5161094.66169016</v>
      </c>
      <c r="J46" s="0" t="n">
        <v>1070481.88654204</v>
      </c>
      <c r="K46" s="0" t="n">
        <v>1038367.42994578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22675846.6969294</v>
      </c>
      <c r="C47" s="0" t="n">
        <v>21732629.3314452</v>
      </c>
      <c r="D47" s="0" t="n">
        <v>22793745.2739603</v>
      </c>
      <c r="E47" s="0" t="n">
        <v>21843449.0812679</v>
      </c>
      <c r="F47" s="0" t="n">
        <v>16494630.9788935</v>
      </c>
      <c r="G47" s="0" t="n">
        <v>5237998.3525518</v>
      </c>
      <c r="H47" s="0" t="n">
        <v>16605451.3382641</v>
      </c>
      <c r="I47" s="0" t="n">
        <v>5237997.74300387</v>
      </c>
      <c r="J47" s="0" t="n">
        <v>1181339.65426347</v>
      </c>
      <c r="K47" s="0" t="n">
        <v>1145899.46463556</v>
      </c>
      <c r="L47" s="0" t="n">
        <v>3776348.8830264</v>
      </c>
      <c r="M47" s="0" t="n">
        <v>3560326.10373845</v>
      </c>
      <c r="N47" s="0" t="n">
        <v>3795997.77483892</v>
      </c>
      <c r="O47" s="0" t="n">
        <v>3578796.36151386</v>
      </c>
      <c r="P47" s="0" t="n">
        <v>196889.942377244</v>
      </c>
      <c r="Q47" s="0" t="n">
        <v>190983.244105927</v>
      </c>
    </row>
    <row r="48" customFormat="false" ht="12.8" hidden="false" customHeight="false" outlineLevel="0" collapsed="false">
      <c r="A48" s="0" t="n">
        <v>95</v>
      </c>
      <c r="B48" s="0" t="n">
        <v>22959087.5381955</v>
      </c>
      <c r="C48" s="0" t="n">
        <v>22003424.5745701</v>
      </c>
      <c r="D48" s="0" t="n">
        <v>23078474.7191081</v>
      </c>
      <c r="E48" s="0" t="n">
        <v>22115643.5632587</v>
      </c>
      <c r="F48" s="0" t="n">
        <v>16715775.5406843</v>
      </c>
      <c r="G48" s="0" t="n">
        <v>5287649.03388586</v>
      </c>
      <c r="H48" s="0" t="n">
        <v>16827995.1464965</v>
      </c>
      <c r="I48" s="0" t="n">
        <v>5287648.41676225</v>
      </c>
      <c r="J48" s="0" t="n">
        <v>1249987.2508029</v>
      </c>
      <c r="K48" s="0" t="n">
        <v>1212487.63327882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23114208.9070486</v>
      </c>
      <c r="C49" s="0" t="n">
        <v>22150712.3055638</v>
      </c>
      <c r="D49" s="0" t="n">
        <v>23235640.0676587</v>
      </c>
      <c r="E49" s="0" t="n">
        <v>22264852.6275621</v>
      </c>
      <c r="F49" s="0" t="n">
        <v>16768464.1277624</v>
      </c>
      <c r="G49" s="0" t="n">
        <v>5382248.17780136</v>
      </c>
      <c r="H49" s="0" t="n">
        <v>16882605.0504328</v>
      </c>
      <c r="I49" s="0" t="n">
        <v>5382247.57712931</v>
      </c>
      <c r="J49" s="0" t="n">
        <v>1283246.98561359</v>
      </c>
      <c r="K49" s="0" t="n">
        <v>1244749.57604518</v>
      </c>
      <c r="L49" s="0" t="n">
        <v>3849747.37384882</v>
      </c>
      <c r="M49" s="0" t="n">
        <v>3629860.30676696</v>
      </c>
      <c r="N49" s="0" t="n">
        <v>3869985.0195932</v>
      </c>
      <c r="O49" s="0" t="n">
        <v>3648884.03338506</v>
      </c>
      <c r="P49" s="0" t="n">
        <v>213874.497602265</v>
      </c>
      <c r="Q49" s="0" t="n">
        <v>207458.262674197</v>
      </c>
    </row>
    <row r="50" customFormat="false" ht="12.8" hidden="false" customHeight="false" outlineLevel="0" collapsed="false">
      <c r="A50" s="0" t="n">
        <v>97</v>
      </c>
      <c r="B50" s="0" t="n">
        <v>23227050.9378182</v>
      </c>
      <c r="C50" s="0" t="n">
        <v>22257966.638378</v>
      </c>
      <c r="D50" s="0" t="n">
        <v>23347833.0518026</v>
      </c>
      <c r="E50" s="0" t="n">
        <v>22371496.8484751</v>
      </c>
      <c r="F50" s="0" t="n">
        <v>16839240.7802369</v>
      </c>
      <c r="G50" s="0" t="n">
        <v>5418725.85814107</v>
      </c>
      <c r="H50" s="0" t="n">
        <v>16952771.5940008</v>
      </c>
      <c r="I50" s="0" t="n">
        <v>5418725.25447436</v>
      </c>
      <c r="J50" s="0" t="n">
        <v>1370027.43385127</v>
      </c>
      <c r="K50" s="0" t="n">
        <v>1328926.61083574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23368656.8536044</v>
      </c>
      <c r="C51" s="0" t="n">
        <v>22392070.921242</v>
      </c>
      <c r="D51" s="0" t="n">
        <v>23489843.695288</v>
      </c>
      <c r="E51" s="0" t="n">
        <v>22505981.5700467</v>
      </c>
      <c r="F51" s="0" t="n">
        <v>16915566.2639203</v>
      </c>
      <c r="G51" s="0" t="n">
        <v>5476504.65732168</v>
      </c>
      <c r="H51" s="0" t="n">
        <v>17029477.5170382</v>
      </c>
      <c r="I51" s="0" t="n">
        <v>5476504.05300852</v>
      </c>
      <c r="J51" s="0" t="n">
        <v>1455346.7200204</v>
      </c>
      <c r="K51" s="0" t="n">
        <v>1411686.31841978</v>
      </c>
      <c r="L51" s="0" t="n">
        <v>3891692.66683146</v>
      </c>
      <c r="M51" s="0" t="n">
        <v>3669912.7837021</v>
      </c>
      <c r="N51" s="0" t="n">
        <v>3911889.59037839</v>
      </c>
      <c r="O51" s="0" t="n">
        <v>3688898.23237064</v>
      </c>
      <c r="P51" s="0" t="n">
        <v>242557.786670066</v>
      </c>
      <c r="Q51" s="0" t="n">
        <v>235281.053069964</v>
      </c>
    </row>
    <row r="52" customFormat="false" ht="12.8" hidden="false" customHeight="false" outlineLevel="0" collapsed="false">
      <c r="A52" s="0" t="n">
        <v>99</v>
      </c>
      <c r="B52" s="0" t="n">
        <v>23436655.2758664</v>
      </c>
      <c r="C52" s="0" t="n">
        <v>22457102.3442926</v>
      </c>
      <c r="D52" s="0" t="n">
        <v>23556956.0919406</v>
      </c>
      <c r="E52" s="0" t="n">
        <v>22570179.9070351</v>
      </c>
      <c r="F52" s="0" t="n">
        <v>16928500.175622</v>
      </c>
      <c r="G52" s="0" t="n">
        <v>5528602.16867065</v>
      </c>
      <c r="H52" s="0" t="n">
        <v>17041578.3256515</v>
      </c>
      <c r="I52" s="0" t="n">
        <v>5528601.58138354</v>
      </c>
      <c r="J52" s="0" t="n">
        <v>1536242.95358031</v>
      </c>
      <c r="K52" s="0" t="n">
        <v>1490155.6649729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23651686.0245446</v>
      </c>
      <c r="C53" s="0" t="n">
        <v>22662251.2182535</v>
      </c>
      <c r="D53" s="0" t="n">
        <v>23772636.0908208</v>
      </c>
      <c r="E53" s="0" t="n">
        <v>22775939.0687977</v>
      </c>
      <c r="F53" s="0" t="n">
        <v>17077544.7500656</v>
      </c>
      <c r="G53" s="0" t="n">
        <v>5584706.46818797</v>
      </c>
      <c r="H53" s="0" t="n">
        <v>17191233.1551396</v>
      </c>
      <c r="I53" s="0" t="n">
        <v>5584705.91365812</v>
      </c>
      <c r="J53" s="0" t="n">
        <v>1636254.35414251</v>
      </c>
      <c r="K53" s="0" t="n">
        <v>1587166.72351824</v>
      </c>
      <c r="L53" s="0" t="n">
        <v>3938989.76106407</v>
      </c>
      <c r="M53" s="0" t="n">
        <v>3715123.46057928</v>
      </c>
      <c r="N53" s="0" t="n">
        <v>3959147.18137333</v>
      </c>
      <c r="O53" s="0" t="n">
        <v>3734071.7406237</v>
      </c>
      <c r="P53" s="0" t="n">
        <v>272709.059023752</v>
      </c>
      <c r="Q53" s="0" t="n">
        <v>264527.78725304</v>
      </c>
    </row>
    <row r="54" customFormat="false" ht="12.8" hidden="false" customHeight="false" outlineLevel="0" collapsed="false">
      <c r="A54" s="0" t="n">
        <v>101</v>
      </c>
      <c r="B54" s="0" t="n">
        <v>23902780.6215648</v>
      </c>
      <c r="C54" s="0" t="n">
        <v>22901152.6043884</v>
      </c>
      <c r="D54" s="0" t="n">
        <v>24026696.4017716</v>
      </c>
      <c r="E54" s="0" t="n">
        <v>23017628.2442464</v>
      </c>
      <c r="F54" s="0" t="n">
        <v>17278270.2958863</v>
      </c>
      <c r="G54" s="0" t="n">
        <v>5622882.30850207</v>
      </c>
      <c r="H54" s="0" t="n">
        <v>17394746.5020832</v>
      </c>
      <c r="I54" s="0" t="n">
        <v>5622881.74216321</v>
      </c>
      <c r="J54" s="0" t="n">
        <v>1714372.90586784</v>
      </c>
      <c r="K54" s="0" t="n">
        <v>1662941.7186918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24050299.1435839</v>
      </c>
      <c r="C55" s="0" t="n">
        <v>23041840.5546357</v>
      </c>
      <c r="D55" s="0" t="n">
        <v>24174327.3703861</v>
      </c>
      <c r="E55" s="0" t="n">
        <v>23158421.8889008</v>
      </c>
      <c r="F55" s="0" t="n">
        <v>17369469.6748014</v>
      </c>
      <c r="G55" s="0" t="n">
        <v>5672370.87983436</v>
      </c>
      <c r="H55" s="0" t="n">
        <v>17486051.574165</v>
      </c>
      <c r="I55" s="0" t="n">
        <v>5672370.31473576</v>
      </c>
      <c r="J55" s="0" t="n">
        <v>1793937.46564294</v>
      </c>
      <c r="K55" s="0" t="n">
        <v>1740119.34167365</v>
      </c>
      <c r="L55" s="0" t="n">
        <v>4004830.95919323</v>
      </c>
      <c r="M55" s="0" t="n">
        <v>3777578.25470787</v>
      </c>
      <c r="N55" s="0" t="n">
        <v>4025501.40853101</v>
      </c>
      <c r="O55" s="0" t="n">
        <v>3797009.19544694</v>
      </c>
      <c r="P55" s="0" t="n">
        <v>298989.577607157</v>
      </c>
      <c r="Q55" s="0" t="n">
        <v>290019.890278942</v>
      </c>
    </row>
    <row r="56" customFormat="false" ht="12.8" hidden="false" customHeight="false" outlineLevel="0" collapsed="false">
      <c r="A56" s="0" t="n">
        <v>103</v>
      </c>
      <c r="B56" s="0" t="n">
        <v>24110207.4557107</v>
      </c>
      <c r="C56" s="0" t="n">
        <v>23097982.9727485</v>
      </c>
      <c r="D56" s="0" t="n">
        <v>24234511.038269</v>
      </c>
      <c r="E56" s="0" t="n">
        <v>23214823.1403474</v>
      </c>
      <c r="F56" s="0" t="n">
        <v>17373518.3139884</v>
      </c>
      <c r="G56" s="0" t="n">
        <v>5724464.65876008</v>
      </c>
      <c r="H56" s="0" t="n">
        <v>17490359.046803</v>
      </c>
      <c r="I56" s="0" t="n">
        <v>5724464.09354443</v>
      </c>
      <c r="J56" s="0" t="n">
        <v>1859347.99858951</v>
      </c>
      <c r="K56" s="0" t="n">
        <v>1803567.55863182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24236896.9366471</v>
      </c>
      <c r="C57" s="0" t="n">
        <v>23218682.9098139</v>
      </c>
      <c r="D57" s="0" t="n">
        <v>24362330.9865417</v>
      </c>
      <c r="E57" s="0" t="n">
        <v>23336585.7128276</v>
      </c>
      <c r="F57" s="0" t="n">
        <v>17461430.7437568</v>
      </c>
      <c r="G57" s="0" t="n">
        <v>5757252.16605711</v>
      </c>
      <c r="H57" s="0" t="n">
        <v>17579334.105949</v>
      </c>
      <c r="I57" s="0" t="n">
        <v>5757251.60687861</v>
      </c>
      <c r="J57" s="0" t="n">
        <v>1946464.59980948</v>
      </c>
      <c r="K57" s="0" t="n">
        <v>1888070.66181519</v>
      </c>
      <c r="L57" s="0" t="n">
        <v>4036121.36685559</v>
      </c>
      <c r="M57" s="0" t="n">
        <v>3807581.10740677</v>
      </c>
      <c r="N57" s="0" t="n">
        <v>4057026.11916298</v>
      </c>
      <c r="O57" s="0" t="n">
        <v>3827232.29360125</v>
      </c>
      <c r="P57" s="0" t="n">
        <v>324410.766634913</v>
      </c>
      <c r="Q57" s="0" t="n">
        <v>314678.443635866</v>
      </c>
    </row>
    <row r="58" customFormat="false" ht="12.8" hidden="false" customHeight="false" outlineLevel="0" collapsed="false">
      <c r="A58" s="0" t="n">
        <v>105</v>
      </c>
      <c r="B58" s="0" t="n">
        <v>24433326.3453724</v>
      </c>
      <c r="C58" s="0" t="n">
        <v>23406090.6262993</v>
      </c>
      <c r="D58" s="0" t="n">
        <v>24559331.4224025</v>
      </c>
      <c r="E58" s="0" t="n">
        <v>23524530.1907613</v>
      </c>
      <c r="F58" s="0" t="n">
        <v>17597736.2283833</v>
      </c>
      <c r="G58" s="0" t="n">
        <v>5808354.39791607</v>
      </c>
      <c r="H58" s="0" t="n">
        <v>17716176.352427</v>
      </c>
      <c r="I58" s="0" t="n">
        <v>5808353.83833433</v>
      </c>
      <c r="J58" s="0" t="n">
        <v>2022333.7550491</v>
      </c>
      <c r="K58" s="0" t="n">
        <v>1961663.74239762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24595507.6292407</v>
      </c>
      <c r="C59" s="0" t="n">
        <v>23560813.6976571</v>
      </c>
      <c r="D59" s="0" t="n">
        <v>24722428.1231522</v>
      </c>
      <c r="E59" s="0" t="n">
        <v>23680113.7531102</v>
      </c>
      <c r="F59" s="0" t="n">
        <v>17706416.9196268</v>
      </c>
      <c r="G59" s="0" t="n">
        <v>5854396.77803035</v>
      </c>
      <c r="H59" s="0" t="n">
        <v>17825717.5106593</v>
      </c>
      <c r="I59" s="0" t="n">
        <v>5854396.24245088</v>
      </c>
      <c r="J59" s="0" t="n">
        <v>2048892.92620045</v>
      </c>
      <c r="K59" s="0" t="n">
        <v>1987426.13841443</v>
      </c>
      <c r="L59" s="0" t="n">
        <v>4095764.37434313</v>
      </c>
      <c r="M59" s="0" t="n">
        <v>3864121.54877502</v>
      </c>
      <c r="N59" s="0" t="n">
        <v>4116916.86644475</v>
      </c>
      <c r="O59" s="0" t="n">
        <v>3884005.61102205</v>
      </c>
      <c r="P59" s="0" t="n">
        <v>341482.154366741</v>
      </c>
      <c r="Q59" s="0" t="n">
        <v>331237.689735739</v>
      </c>
    </row>
    <row r="60" customFormat="false" ht="12.8" hidden="false" customHeight="false" outlineLevel="0" collapsed="false">
      <c r="A60" s="0" t="n">
        <v>107</v>
      </c>
      <c r="B60" s="0" t="n">
        <v>24716529.8737318</v>
      </c>
      <c r="C60" s="0" t="n">
        <v>23676606.2843667</v>
      </c>
      <c r="D60" s="0" t="n">
        <v>24843455.5467626</v>
      </c>
      <c r="E60" s="0" t="n">
        <v>23795911.2086142</v>
      </c>
      <c r="F60" s="0" t="n">
        <v>17788840.837584</v>
      </c>
      <c r="G60" s="0" t="n">
        <v>5887765.44678275</v>
      </c>
      <c r="H60" s="0" t="n">
        <v>17908146.2980519</v>
      </c>
      <c r="I60" s="0" t="n">
        <v>5887764.91056234</v>
      </c>
      <c r="J60" s="0" t="n">
        <v>2111829.3232587</v>
      </c>
      <c r="K60" s="0" t="n">
        <v>2048474.44356094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24773920.1090568</v>
      </c>
      <c r="C61" s="0" t="n">
        <v>23731414.6424608</v>
      </c>
      <c r="D61" s="0" t="n">
        <v>24901180.6623842</v>
      </c>
      <c r="E61" s="0" t="n">
        <v>23851034.3505546</v>
      </c>
      <c r="F61" s="0" t="n">
        <v>17793885.2563261</v>
      </c>
      <c r="G61" s="0" t="n">
        <v>5937529.38613469</v>
      </c>
      <c r="H61" s="0" t="n">
        <v>17913505.495325</v>
      </c>
      <c r="I61" s="0" t="n">
        <v>5937528.85522965</v>
      </c>
      <c r="J61" s="0" t="n">
        <v>2180992.7080137</v>
      </c>
      <c r="K61" s="0" t="n">
        <v>2115562.92677329</v>
      </c>
      <c r="L61" s="0" t="n">
        <v>4126079.74817732</v>
      </c>
      <c r="M61" s="0" t="n">
        <v>3893345.48242009</v>
      </c>
      <c r="N61" s="0" t="n">
        <v>4147288.91627907</v>
      </c>
      <c r="O61" s="0" t="n">
        <v>3913282.7904037</v>
      </c>
      <c r="P61" s="0" t="n">
        <v>363498.78466895</v>
      </c>
      <c r="Q61" s="0" t="n">
        <v>352593.821128881</v>
      </c>
    </row>
    <row r="62" customFormat="false" ht="12.8" hidden="false" customHeight="false" outlineLevel="0" collapsed="false">
      <c r="A62" s="0" t="n">
        <v>109</v>
      </c>
      <c r="B62" s="0" t="n">
        <v>24901688.2124394</v>
      </c>
      <c r="C62" s="0" t="n">
        <v>23852908.0714936</v>
      </c>
      <c r="D62" s="0" t="n">
        <v>25029093.3425575</v>
      </c>
      <c r="E62" s="0" t="n">
        <v>23972663.6780704</v>
      </c>
      <c r="F62" s="0" t="n">
        <v>17872410.4408759</v>
      </c>
      <c r="G62" s="0" t="n">
        <v>5980497.63061774</v>
      </c>
      <c r="H62" s="0" t="n">
        <v>17992166.5771855</v>
      </c>
      <c r="I62" s="0" t="n">
        <v>5980497.10088495</v>
      </c>
      <c r="J62" s="0" t="n">
        <v>2253537.4121752</v>
      </c>
      <c r="K62" s="0" t="n">
        <v>2185931.28980995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25050824.6767075</v>
      </c>
      <c r="C63" s="0" t="n">
        <v>23994682.534868</v>
      </c>
      <c r="D63" s="0" t="n">
        <v>25178389.7680067</v>
      </c>
      <c r="E63" s="0" t="n">
        <v>24114588.6646601</v>
      </c>
      <c r="F63" s="0" t="n">
        <v>18004787.9266143</v>
      </c>
      <c r="G63" s="0" t="n">
        <v>5989894.60825366</v>
      </c>
      <c r="H63" s="0" t="n">
        <v>18124694.5941626</v>
      </c>
      <c r="I63" s="0" t="n">
        <v>5989894.07049754</v>
      </c>
      <c r="J63" s="0" t="n">
        <v>2318216.10629585</v>
      </c>
      <c r="K63" s="0" t="n">
        <v>2248669.62310698</v>
      </c>
      <c r="L63" s="0" t="n">
        <v>4171983.91766048</v>
      </c>
      <c r="M63" s="0" t="n">
        <v>3936851.78504041</v>
      </c>
      <c r="N63" s="0" t="n">
        <v>4193243.86975129</v>
      </c>
      <c r="O63" s="0" t="n">
        <v>3956836.83055363</v>
      </c>
      <c r="P63" s="0" t="n">
        <v>386369.351049309</v>
      </c>
      <c r="Q63" s="0" t="n">
        <v>374778.27051783</v>
      </c>
    </row>
    <row r="64" customFormat="false" ht="12.8" hidden="false" customHeight="false" outlineLevel="0" collapsed="false">
      <c r="A64" s="0" t="n">
        <v>111</v>
      </c>
      <c r="B64" s="0" t="n">
        <v>25209818.4249346</v>
      </c>
      <c r="C64" s="0" t="n">
        <v>24144972.3273737</v>
      </c>
      <c r="D64" s="0" t="n">
        <v>25338031.8859908</v>
      </c>
      <c r="E64" s="0" t="n">
        <v>24265487.4127609</v>
      </c>
      <c r="F64" s="0" t="n">
        <v>18097812.4552721</v>
      </c>
      <c r="G64" s="0" t="n">
        <v>6047159.8721016</v>
      </c>
      <c r="H64" s="0" t="n">
        <v>18218328.0783686</v>
      </c>
      <c r="I64" s="0" t="n">
        <v>6047159.33439232</v>
      </c>
      <c r="J64" s="0" t="n">
        <v>2316293.98600648</v>
      </c>
      <c r="K64" s="0" t="n">
        <v>2246805.16642628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25291378.621536</v>
      </c>
      <c r="C65" s="0" t="n">
        <v>24221867.7346549</v>
      </c>
      <c r="D65" s="0" t="n">
        <v>25419869.8379463</v>
      </c>
      <c r="E65" s="0" t="n">
        <v>24342644.1658942</v>
      </c>
      <c r="F65" s="0" t="n">
        <v>18134437.1806506</v>
      </c>
      <c r="G65" s="0" t="n">
        <v>6087430.55400424</v>
      </c>
      <c r="H65" s="0" t="n">
        <v>18255214.1533442</v>
      </c>
      <c r="I65" s="0" t="n">
        <v>6087430.01255002</v>
      </c>
      <c r="J65" s="0" t="n">
        <v>2351757.40705084</v>
      </c>
      <c r="K65" s="0" t="n">
        <v>2281204.68483932</v>
      </c>
      <c r="L65" s="0" t="n">
        <v>4211745.94751637</v>
      </c>
      <c r="M65" s="0" t="n">
        <v>3974588.77047785</v>
      </c>
      <c r="N65" s="0" t="n">
        <v>4233160.20837441</v>
      </c>
      <c r="O65" s="0" t="n">
        <v>3994718.86667574</v>
      </c>
      <c r="P65" s="0" t="n">
        <v>391959.567841807</v>
      </c>
      <c r="Q65" s="0" t="n">
        <v>380200.780806553</v>
      </c>
    </row>
    <row r="66" customFormat="false" ht="12.8" hidden="false" customHeight="false" outlineLevel="0" collapsed="false">
      <c r="A66" s="0" t="n">
        <v>113</v>
      </c>
      <c r="B66" s="0" t="n">
        <v>25463939.3802119</v>
      </c>
      <c r="C66" s="0" t="n">
        <v>24386349.4312654</v>
      </c>
      <c r="D66" s="0" t="n">
        <v>25593334.5803505</v>
      </c>
      <c r="E66" s="0" t="n">
        <v>24507975.6035837</v>
      </c>
      <c r="F66" s="0" t="n">
        <v>18269495.6920562</v>
      </c>
      <c r="G66" s="0" t="n">
        <v>6116853.73920924</v>
      </c>
      <c r="H66" s="0" t="n">
        <v>18391122.4002607</v>
      </c>
      <c r="I66" s="0" t="n">
        <v>6116853.20332294</v>
      </c>
      <c r="J66" s="0" t="n">
        <v>2425257.26765756</v>
      </c>
      <c r="K66" s="0" t="n">
        <v>2352499.54962784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25566491.1349184</v>
      </c>
      <c r="C67" s="0" t="n">
        <v>24483849.6979797</v>
      </c>
      <c r="D67" s="0" t="n">
        <v>25697084.5743202</v>
      </c>
      <c r="E67" s="0" t="n">
        <v>24606602.2178109</v>
      </c>
      <c r="F67" s="0" t="n">
        <v>18320595.4178647</v>
      </c>
      <c r="G67" s="0" t="n">
        <v>6163254.28011499</v>
      </c>
      <c r="H67" s="0" t="n">
        <v>18443348.4386396</v>
      </c>
      <c r="I67" s="0" t="n">
        <v>6163253.77917131</v>
      </c>
      <c r="J67" s="0" t="n">
        <v>2500394.01817801</v>
      </c>
      <c r="K67" s="0" t="n">
        <v>2425382.19763267</v>
      </c>
      <c r="L67" s="0" t="n">
        <v>4259790.62904907</v>
      </c>
      <c r="M67" s="0" t="n">
        <v>4020830.51390208</v>
      </c>
      <c r="N67" s="0" t="n">
        <v>4281555.26022483</v>
      </c>
      <c r="O67" s="0" t="n">
        <v>4041289.95944444</v>
      </c>
      <c r="P67" s="0" t="n">
        <v>416732.336363002</v>
      </c>
      <c r="Q67" s="0" t="n">
        <v>404230.366272112</v>
      </c>
    </row>
    <row r="68" customFormat="false" ht="12.8" hidden="false" customHeight="false" outlineLevel="0" collapsed="false">
      <c r="A68" s="0" t="n">
        <v>115</v>
      </c>
      <c r="B68" s="0" t="n">
        <v>25617402.9462865</v>
      </c>
      <c r="C68" s="0" t="n">
        <v>24532242.5431265</v>
      </c>
      <c r="D68" s="0" t="n">
        <v>25747647.1841522</v>
      </c>
      <c r="E68" s="0" t="n">
        <v>24654666.8138188</v>
      </c>
      <c r="F68" s="0" t="n">
        <v>18378610.1558904</v>
      </c>
      <c r="G68" s="0" t="n">
        <v>6153632.38723601</v>
      </c>
      <c r="H68" s="0" t="n">
        <v>18501034.9329147</v>
      </c>
      <c r="I68" s="0" t="n">
        <v>6153631.88090409</v>
      </c>
      <c r="J68" s="0" t="n">
        <v>2548045.2673313</v>
      </c>
      <c r="K68" s="0" t="n">
        <v>2471603.90931136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25740798.5891814</v>
      </c>
      <c r="C69" s="0" t="n">
        <v>24649919.3598426</v>
      </c>
      <c r="D69" s="0" t="n">
        <v>25870690.2709886</v>
      </c>
      <c r="E69" s="0" t="n">
        <v>24772012.2239754</v>
      </c>
      <c r="F69" s="0" t="n">
        <v>18454537.2903906</v>
      </c>
      <c r="G69" s="0" t="n">
        <v>6195382.06945199</v>
      </c>
      <c r="H69" s="0" t="n">
        <v>18576630.672949</v>
      </c>
      <c r="I69" s="0" t="n">
        <v>6195381.55102642</v>
      </c>
      <c r="J69" s="0" t="n">
        <v>2606271.9206782</v>
      </c>
      <c r="K69" s="0" t="n">
        <v>2528083.76305785</v>
      </c>
      <c r="L69" s="0" t="n">
        <v>4287396.25813997</v>
      </c>
      <c r="M69" s="0" t="n">
        <v>4046957.60866127</v>
      </c>
      <c r="N69" s="0" t="n">
        <v>4309043.9290855</v>
      </c>
      <c r="O69" s="0" t="n">
        <v>4067307.11200016</v>
      </c>
      <c r="P69" s="0" t="n">
        <v>434378.653446367</v>
      </c>
      <c r="Q69" s="0" t="n">
        <v>421347.293842976</v>
      </c>
    </row>
    <row r="70" customFormat="false" ht="12.8" hidden="false" customHeight="false" outlineLevel="0" collapsed="false">
      <c r="A70" s="0" t="n">
        <v>117</v>
      </c>
      <c r="B70" s="0" t="n">
        <v>25884803.9987455</v>
      </c>
      <c r="C70" s="0" t="n">
        <v>24787585.1222098</v>
      </c>
      <c r="D70" s="0" t="n">
        <v>26015207.9945888</v>
      </c>
      <c r="E70" s="0" t="n">
        <v>24910159.6569409</v>
      </c>
      <c r="F70" s="0" t="n">
        <v>18572355.6237794</v>
      </c>
      <c r="G70" s="0" t="n">
        <v>6215229.49843043</v>
      </c>
      <c r="H70" s="0" t="n">
        <v>18694930.6561891</v>
      </c>
      <c r="I70" s="0" t="n">
        <v>6215229.00075184</v>
      </c>
      <c r="J70" s="0" t="n">
        <v>2664622.24002264</v>
      </c>
      <c r="K70" s="0" t="n">
        <v>2584683.57282196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26030310.7561721</v>
      </c>
      <c r="C71" s="0" t="n">
        <v>24925694.5231575</v>
      </c>
      <c r="D71" s="0" t="n">
        <v>26160498.7960081</v>
      </c>
      <c r="E71" s="0" t="n">
        <v>25048065.7466515</v>
      </c>
      <c r="F71" s="0" t="n">
        <v>18665276.0938544</v>
      </c>
      <c r="G71" s="0" t="n">
        <v>6260418.42930307</v>
      </c>
      <c r="H71" s="0" t="n">
        <v>18787647.8151098</v>
      </c>
      <c r="I71" s="0" t="n">
        <v>6260417.93154163</v>
      </c>
      <c r="J71" s="0" t="n">
        <v>2738516.0152928</v>
      </c>
      <c r="K71" s="0" t="n">
        <v>2656360.53483402</v>
      </c>
      <c r="L71" s="0" t="n">
        <v>4335775.59510272</v>
      </c>
      <c r="M71" s="0" t="n">
        <v>4092954.7971734</v>
      </c>
      <c r="N71" s="0" t="n">
        <v>4357472.62054492</v>
      </c>
      <c r="O71" s="0" t="n">
        <v>4113350.6943775</v>
      </c>
      <c r="P71" s="0" t="n">
        <v>456419.335882134</v>
      </c>
      <c r="Q71" s="0" t="n">
        <v>442726.75580567</v>
      </c>
    </row>
    <row r="72" customFormat="false" ht="12.8" hidden="false" customHeight="false" outlineLevel="0" collapsed="false">
      <c r="A72" s="0" t="n">
        <v>119</v>
      </c>
      <c r="B72" s="0" t="n">
        <v>26157803.3130471</v>
      </c>
      <c r="C72" s="0" t="n">
        <v>25046466.1393365</v>
      </c>
      <c r="D72" s="0" t="n">
        <v>26288102.9408038</v>
      </c>
      <c r="E72" s="0" t="n">
        <v>25168942.2559616</v>
      </c>
      <c r="F72" s="0" t="n">
        <v>18793787.5222228</v>
      </c>
      <c r="G72" s="0" t="n">
        <v>6252678.61711366</v>
      </c>
      <c r="H72" s="0" t="n">
        <v>18916264.137137</v>
      </c>
      <c r="I72" s="0" t="n">
        <v>6252678.11882452</v>
      </c>
      <c r="J72" s="0" t="n">
        <v>2854206.04458592</v>
      </c>
      <c r="K72" s="0" t="n">
        <v>2768579.86324835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26210959.3736012</v>
      </c>
      <c r="C73" s="0" t="n">
        <v>25097695.5906168</v>
      </c>
      <c r="D73" s="0" t="n">
        <v>26341210.8586286</v>
      </c>
      <c r="E73" s="0" t="n">
        <v>25220126.4491205</v>
      </c>
      <c r="F73" s="0" t="n">
        <v>18836561.1859377</v>
      </c>
      <c r="G73" s="0" t="n">
        <v>6261134.40467913</v>
      </c>
      <c r="H73" s="0" t="n">
        <v>18958992.5161016</v>
      </c>
      <c r="I73" s="0" t="n">
        <v>6261133.93301892</v>
      </c>
      <c r="J73" s="0" t="n">
        <v>2934770.45890314</v>
      </c>
      <c r="K73" s="0" t="n">
        <v>2846727.34513604</v>
      </c>
      <c r="L73" s="0" t="n">
        <v>4366931.56494887</v>
      </c>
      <c r="M73" s="0" t="n">
        <v>4123198.12207388</v>
      </c>
      <c r="N73" s="0" t="n">
        <v>4388639.16397435</v>
      </c>
      <c r="O73" s="0" t="n">
        <v>4143603.95889318</v>
      </c>
      <c r="P73" s="0" t="n">
        <v>489128.409817189</v>
      </c>
      <c r="Q73" s="0" t="n">
        <v>474454.557522674</v>
      </c>
    </row>
    <row r="74" customFormat="false" ht="12.8" hidden="false" customHeight="false" outlineLevel="0" collapsed="false">
      <c r="A74" s="0" t="n">
        <v>121</v>
      </c>
      <c r="B74" s="0" t="n">
        <v>26298446.2194639</v>
      </c>
      <c r="C74" s="0" t="n">
        <v>25181477.9575426</v>
      </c>
      <c r="D74" s="0" t="n">
        <v>26428793.4047012</v>
      </c>
      <c r="E74" s="0" t="n">
        <v>25303998.7702439</v>
      </c>
      <c r="F74" s="0" t="n">
        <v>18851427.9283205</v>
      </c>
      <c r="G74" s="0" t="n">
        <v>6330050.02922213</v>
      </c>
      <c r="H74" s="0" t="n">
        <v>18973949.2129173</v>
      </c>
      <c r="I74" s="0" t="n">
        <v>6330049.55732665</v>
      </c>
      <c r="J74" s="0" t="n">
        <v>3001592.85617741</v>
      </c>
      <c r="K74" s="0" t="n">
        <v>2911545.07049209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26385526.8491048</v>
      </c>
      <c r="C75" s="0" t="n">
        <v>25264979.0236525</v>
      </c>
      <c r="D75" s="0" t="n">
        <v>26514244.1342387</v>
      </c>
      <c r="E75" s="0" t="n">
        <v>25385967.603689</v>
      </c>
      <c r="F75" s="0" t="n">
        <v>18908310.605447</v>
      </c>
      <c r="G75" s="0" t="n">
        <v>6356668.41820554</v>
      </c>
      <c r="H75" s="0" t="n">
        <v>19029299.6574566</v>
      </c>
      <c r="I75" s="0" t="n">
        <v>6356667.9462324</v>
      </c>
      <c r="J75" s="0" t="n">
        <v>3050601.07056654</v>
      </c>
      <c r="K75" s="0" t="n">
        <v>2959083.03844954</v>
      </c>
      <c r="L75" s="0" t="n">
        <v>4392231.95017324</v>
      </c>
      <c r="M75" s="0" t="n">
        <v>4146639.14902669</v>
      </c>
      <c r="N75" s="0" t="n">
        <v>4413683.82606624</v>
      </c>
      <c r="O75" s="0" t="n">
        <v>4166805.71771562</v>
      </c>
      <c r="P75" s="0" t="n">
        <v>508433.51176109</v>
      </c>
      <c r="Q75" s="0" t="n">
        <v>493180.506408257</v>
      </c>
    </row>
    <row r="76" customFormat="false" ht="12.8" hidden="false" customHeight="false" outlineLevel="0" collapsed="false">
      <c r="A76" s="0" t="n">
        <v>123</v>
      </c>
      <c r="B76" s="0" t="n">
        <v>26437909.2698117</v>
      </c>
      <c r="C76" s="0" t="n">
        <v>25315820.9920491</v>
      </c>
      <c r="D76" s="0" t="n">
        <v>26566154.0064839</v>
      </c>
      <c r="E76" s="0" t="n">
        <v>25436365.5654657</v>
      </c>
      <c r="F76" s="0" t="n">
        <v>18960016.0248423</v>
      </c>
      <c r="G76" s="0" t="n">
        <v>6355804.96720681</v>
      </c>
      <c r="H76" s="0" t="n">
        <v>19080561.0750654</v>
      </c>
      <c r="I76" s="0" t="n">
        <v>6355804.49040035</v>
      </c>
      <c r="J76" s="0" t="n">
        <v>3108058.17381643</v>
      </c>
      <c r="K76" s="0" t="n">
        <v>3014816.42860194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26545662.326292</v>
      </c>
      <c r="C77" s="0" t="n">
        <v>25417885.9395539</v>
      </c>
      <c r="D77" s="0" t="n">
        <v>26672414.9129487</v>
      </c>
      <c r="E77" s="0" t="n">
        <v>25537028.1203414</v>
      </c>
      <c r="F77" s="0" t="n">
        <v>19014130.4007316</v>
      </c>
      <c r="G77" s="0" t="n">
        <v>6403755.53882232</v>
      </c>
      <c r="H77" s="0" t="n">
        <v>19133273.0586706</v>
      </c>
      <c r="I77" s="0" t="n">
        <v>6403755.06167085</v>
      </c>
      <c r="J77" s="0" t="n">
        <v>3158576.7989969</v>
      </c>
      <c r="K77" s="0" t="n">
        <v>3063819.495027</v>
      </c>
      <c r="L77" s="0" t="n">
        <v>4418900.95906753</v>
      </c>
      <c r="M77" s="0" t="n">
        <v>4172148.48075658</v>
      </c>
      <c r="N77" s="0" t="n">
        <v>4440025.45920715</v>
      </c>
      <c r="O77" s="0" t="n">
        <v>4192006.08962657</v>
      </c>
      <c r="P77" s="0" t="n">
        <v>526429.466499484</v>
      </c>
      <c r="Q77" s="0" t="n">
        <v>510636.582504499</v>
      </c>
    </row>
    <row r="78" customFormat="false" ht="12.8" hidden="false" customHeight="false" outlineLevel="0" collapsed="false">
      <c r="A78" s="0" t="n">
        <v>125</v>
      </c>
      <c r="B78" s="0" t="n">
        <v>26652288.3720226</v>
      </c>
      <c r="C78" s="0" t="n">
        <v>25519792.3837447</v>
      </c>
      <c r="D78" s="0" t="n">
        <v>26778863.1066366</v>
      </c>
      <c r="E78" s="0" t="n">
        <v>25638767.3798765</v>
      </c>
      <c r="F78" s="0" t="n">
        <v>19086678.5536113</v>
      </c>
      <c r="G78" s="0" t="n">
        <v>6433113.8301334</v>
      </c>
      <c r="H78" s="0" t="n">
        <v>19205654.0215791</v>
      </c>
      <c r="I78" s="0" t="n">
        <v>6433113.35829742</v>
      </c>
      <c r="J78" s="0" t="n">
        <v>3201682.03633685</v>
      </c>
      <c r="K78" s="0" t="n">
        <v>3105631.57524674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26876214.8571062</v>
      </c>
      <c r="C79" s="0" t="n">
        <v>25732806.0286652</v>
      </c>
      <c r="D79" s="0" t="n">
        <v>27000597.8948774</v>
      </c>
      <c r="E79" s="0" t="n">
        <v>25849720.8521522</v>
      </c>
      <c r="F79" s="0" t="n">
        <v>19209355.2711424</v>
      </c>
      <c r="G79" s="0" t="n">
        <v>6523450.75752281</v>
      </c>
      <c r="H79" s="0" t="n">
        <v>19326270.5665422</v>
      </c>
      <c r="I79" s="0" t="n">
        <v>6523450.28561007</v>
      </c>
      <c r="J79" s="0" t="n">
        <v>3253501.16202188</v>
      </c>
      <c r="K79" s="0" t="n">
        <v>3155896.12716122</v>
      </c>
      <c r="L79" s="0" t="n">
        <v>4474352.89871374</v>
      </c>
      <c r="M79" s="0" t="n">
        <v>4224979.72801664</v>
      </c>
      <c r="N79" s="0" t="n">
        <v>4495082.47734619</v>
      </c>
      <c r="O79" s="0" t="n">
        <v>4244466.17105155</v>
      </c>
      <c r="P79" s="0" t="n">
        <v>542250.193670313</v>
      </c>
      <c r="Q79" s="0" t="n">
        <v>525982.687860203</v>
      </c>
    </row>
    <row r="80" customFormat="false" ht="12.8" hidden="false" customHeight="false" outlineLevel="0" collapsed="false">
      <c r="A80" s="0" t="n">
        <v>127</v>
      </c>
      <c r="B80" s="0" t="n">
        <v>26956737.6562148</v>
      </c>
      <c r="C80" s="0" t="n">
        <v>25808983.0789886</v>
      </c>
      <c r="D80" s="0" t="n">
        <v>27080453.8178701</v>
      </c>
      <c r="E80" s="0" t="n">
        <v>25925271.0394223</v>
      </c>
      <c r="F80" s="0" t="n">
        <v>19220565.3644177</v>
      </c>
      <c r="G80" s="0" t="n">
        <v>6588417.7145709</v>
      </c>
      <c r="H80" s="0" t="n">
        <v>19336853.8085133</v>
      </c>
      <c r="I80" s="0" t="n">
        <v>6588417.23090904</v>
      </c>
      <c r="J80" s="0" t="n">
        <v>3279314.76550225</v>
      </c>
      <c r="K80" s="0" t="n">
        <v>3180935.32253719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27088319.7599927</v>
      </c>
      <c r="C81" s="0" t="n">
        <v>25934511.3401731</v>
      </c>
      <c r="D81" s="0" t="n">
        <v>27211035.3037058</v>
      </c>
      <c r="E81" s="0" t="n">
        <v>26049858.1941131</v>
      </c>
      <c r="F81" s="0" t="n">
        <v>19326038.0566856</v>
      </c>
      <c r="G81" s="0" t="n">
        <v>6608473.28348751</v>
      </c>
      <c r="H81" s="0" t="n">
        <v>19441385.3946365</v>
      </c>
      <c r="I81" s="0" t="n">
        <v>6608472.79947658</v>
      </c>
      <c r="J81" s="0" t="n">
        <v>3319810.51246711</v>
      </c>
      <c r="K81" s="0" t="n">
        <v>3220216.1970931</v>
      </c>
      <c r="L81" s="0" t="n">
        <v>4512133.14321272</v>
      </c>
      <c r="M81" s="0" t="n">
        <v>4261522.71722697</v>
      </c>
      <c r="N81" s="0" t="n">
        <v>4532584.71306024</v>
      </c>
      <c r="O81" s="0" t="n">
        <v>4280748.49466221</v>
      </c>
      <c r="P81" s="0" t="n">
        <v>553301.752077852</v>
      </c>
      <c r="Q81" s="0" t="n">
        <v>536702.699515516</v>
      </c>
    </row>
    <row r="82" customFormat="false" ht="12.8" hidden="false" customHeight="false" outlineLevel="0" collapsed="false">
      <c r="A82" s="0" t="n">
        <v>129</v>
      </c>
      <c r="B82" s="0" t="n">
        <v>27224662.5838607</v>
      </c>
      <c r="C82" s="0" t="n">
        <v>26065185.885429</v>
      </c>
      <c r="D82" s="0" t="n">
        <v>27347434.1971839</v>
      </c>
      <c r="E82" s="0" t="n">
        <v>26180585.2078532</v>
      </c>
      <c r="F82" s="0" t="n">
        <v>19419817.9019553</v>
      </c>
      <c r="G82" s="0" t="n">
        <v>6645367.9834738</v>
      </c>
      <c r="H82" s="0" t="n">
        <v>19535217.7087338</v>
      </c>
      <c r="I82" s="0" t="n">
        <v>6645367.49911942</v>
      </c>
      <c r="J82" s="0" t="n">
        <v>3413833.16383649</v>
      </c>
      <c r="K82" s="0" t="n">
        <v>3311418.1689214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27389417.9170673</v>
      </c>
      <c r="C83" s="0" t="n">
        <v>26223019.0416906</v>
      </c>
      <c r="D83" s="0" t="n">
        <v>27512015.9135479</v>
      </c>
      <c r="E83" s="0" t="n">
        <v>26338255.1633188</v>
      </c>
      <c r="F83" s="0" t="n">
        <v>19551299.7687984</v>
      </c>
      <c r="G83" s="0" t="n">
        <v>6671719.27289219</v>
      </c>
      <c r="H83" s="0" t="n">
        <v>19666536.3748589</v>
      </c>
      <c r="I83" s="0" t="n">
        <v>6671718.78845992</v>
      </c>
      <c r="J83" s="0" t="n">
        <v>3518119.38805501</v>
      </c>
      <c r="K83" s="0" t="n">
        <v>3412575.80641336</v>
      </c>
      <c r="L83" s="0" t="n">
        <v>4563248.10281681</v>
      </c>
      <c r="M83" s="0" t="n">
        <v>4310860.7307555</v>
      </c>
      <c r="N83" s="0" t="n">
        <v>4583680.0392757</v>
      </c>
      <c r="O83" s="0" t="n">
        <v>4330068.70158816</v>
      </c>
      <c r="P83" s="0" t="n">
        <v>586353.231342503</v>
      </c>
      <c r="Q83" s="0" t="n">
        <v>568762.634402227</v>
      </c>
    </row>
    <row r="84" customFormat="false" ht="12.8" hidden="false" customHeight="false" outlineLevel="0" collapsed="false">
      <c r="A84" s="0" t="n">
        <v>131</v>
      </c>
      <c r="B84" s="0" t="n">
        <v>27478424.2464164</v>
      </c>
      <c r="C84" s="0" t="n">
        <v>26307566.9315323</v>
      </c>
      <c r="D84" s="0" t="n">
        <v>27600070.7102014</v>
      </c>
      <c r="E84" s="0" t="n">
        <v>26421908.6130058</v>
      </c>
      <c r="F84" s="0" t="n">
        <v>19597018.6494894</v>
      </c>
      <c r="G84" s="0" t="n">
        <v>6710548.28204293</v>
      </c>
      <c r="H84" s="0" t="n">
        <v>19711360.8153484</v>
      </c>
      <c r="I84" s="0" t="n">
        <v>6710547.79765746</v>
      </c>
      <c r="J84" s="0" t="n">
        <v>3542477.58448433</v>
      </c>
      <c r="K84" s="0" t="n">
        <v>3436203.2569498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27491530.1093333</v>
      </c>
      <c r="C85" s="0" t="n">
        <v>26320267.3082053</v>
      </c>
      <c r="D85" s="0" t="n">
        <v>27611893.6967143</v>
      </c>
      <c r="E85" s="0" t="n">
        <v>26433403.3587843</v>
      </c>
      <c r="F85" s="0" t="n">
        <v>19564643.8419094</v>
      </c>
      <c r="G85" s="0" t="n">
        <v>6755623.46629595</v>
      </c>
      <c r="H85" s="0" t="n">
        <v>19677780.3772226</v>
      </c>
      <c r="I85" s="0" t="n">
        <v>6755622.98156179</v>
      </c>
      <c r="J85" s="0" t="n">
        <v>3599162.34319158</v>
      </c>
      <c r="K85" s="0" t="n">
        <v>3491187.47289583</v>
      </c>
      <c r="L85" s="0" t="n">
        <v>4579695.01958876</v>
      </c>
      <c r="M85" s="0" t="n">
        <v>4326394.58267021</v>
      </c>
      <c r="N85" s="0" t="n">
        <v>4599754.60302476</v>
      </c>
      <c r="O85" s="0" t="n">
        <v>4345252.57877589</v>
      </c>
      <c r="P85" s="0" t="n">
        <v>599860.39053193</v>
      </c>
      <c r="Q85" s="0" t="n">
        <v>581864.578815972</v>
      </c>
    </row>
    <row r="86" customFormat="false" ht="12.8" hidden="false" customHeight="false" outlineLevel="0" collapsed="false">
      <c r="A86" s="0" t="n">
        <v>133</v>
      </c>
      <c r="B86" s="0" t="n">
        <v>27558119.9402543</v>
      </c>
      <c r="C86" s="0" t="n">
        <v>26384781.4346579</v>
      </c>
      <c r="D86" s="0" t="n">
        <v>27675969.8902544</v>
      </c>
      <c r="E86" s="0" t="n">
        <v>26495554.6620496</v>
      </c>
      <c r="F86" s="0" t="n">
        <v>19640416.4817347</v>
      </c>
      <c r="G86" s="0" t="n">
        <v>6744364.95292324</v>
      </c>
      <c r="H86" s="0" t="n">
        <v>19751190.1688471</v>
      </c>
      <c r="I86" s="0" t="n">
        <v>6744364.49320251</v>
      </c>
      <c r="J86" s="0" t="n">
        <v>3703491.71378306</v>
      </c>
      <c r="K86" s="0" t="n">
        <v>3592386.96236956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27623208.6885569</v>
      </c>
      <c r="C87" s="0" t="n">
        <v>26447654.4608077</v>
      </c>
      <c r="D87" s="0" t="n">
        <v>27740336.2616877</v>
      </c>
      <c r="E87" s="0" t="n">
        <v>26557748.6530321</v>
      </c>
      <c r="F87" s="0" t="n">
        <v>19676665.5363698</v>
      </c>
      <c r="G87" s="0" t="n">
        <v>6770988.92443792</v>
      </c>
      <c r="H87" s="0" t="n">
        <v>19786760.188388</v>
      </c>
      <c r="I87" s="0" t="n">
        <v>6770988.46464411</v>
      </c>
      <c r="J87" s="0" t="n">
        <v>3770525.07774983</v>
      </c>
      <c r="K87" s="0" t="n">
        <v>3657409.32541734</v>
      </c>
      <c r="L87" s="0" t="n">
        <v>4602455.89320592</v>
      </c>
      <c r="M87" s="0" t="n">
        <v>4348802.88803484</v>
      </c>
      <c r="N87" s="0" t="n">
        <v>4621976.14005422</v>
      </c>
      <c r="O87" s="0" t="n">
        <v>4367153.90947101</v>
      </c>
      <c r="P87" s="0" t="n">
        <v>628420.846291639</v>
      </c>
      <c r="Q87" s="0" t="n">
        <v>609568.22090289</v>
      </c>
    </row>
    <row r="88" customFormat="false" ht="12.8" hidden="false" customHeight="false" outlineLevel="0" collapsed="false">
      <c r="A88" s="0" t="n">
        <v>135</v>
      </c>
      <c r="B88" s="0" t="n">
        <v>27604815.5237304</v>
      </c>
      <c r="C88" s="0" t="n">
        <v>26431314.4737575</v>
      </c>
      <c r="D88" s="0" t="n">
        <v>27721832.1752422</v>
      </c>
      <c r="E88" s="0" t="n">
        <v>26541304.4002238</v>
      </c>
      <c r="F88" s="0" t="n">
        <v>19721721.7965932</v>
      </c>
      <c r="G88" s="0" t="n">
        <v>6709592.67716428</v>
      </c>
      <c r="H88" s="0" t="n">
        <v>19831712.1828081</v>
      </c>
      <c r="I88" s="0" t="n">
        <v>6709592.21741575</v>
      </c>
      <c r="J88" s="0" t="n">
        <v>3814110.07494682</v>
      </c>
      <c r="K88" s="0" t="n">
        <v>3699686.77269842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27772467.5526092</v>
      </c>
      <c r="C89" s="0" t="n">
        <v>26591405.2833639</v>
      </c>
      <c r="D89" s="0" t="n">
        <v>27889081.2129235</v>
      </c>
      <c r="E89" s="0" t="n">
        <v>26701016.3939933</v>
      </c>
      <c r="F89" s="0" t="n">
        <v>19814959.7348291</v>
      </c>
      <c r="G89" s="0" t="n">
        <v>6776445.54853481</v>
      </c>
      <c r="H89" s="0" t="n">
        <v>19924571.3058023</v>
      </c>
      <c r="I89" s="0" t="n">
        <v>6776445.08819094</v>
      </c>
      <c r="J89" s="0" t="n">
        <v>3881383.300779</v>
      </c>
      <c r="K89" s="0" t="n">
        <v>3764941.80175563</v>
      </c>
      <c r="L89" s="0" t="n">
        <v>4627255.89647239</v>
      </c>
      <c r="M89" s="0" t="n">
        <v>4372875.62226089</v>
      </c>
      <c r="N89" s="0" t="n">
        <v>4646690.49055562</v>
      </c>
      <c r="O89" s="0" t="n">
        <v>4391146.22908643</v>
      </c>
      <c r="P89" s="0" t="n">
        <v>646897.216796501</v>
      </c>
      <c r="Q89" s="0" t="n">
        <v>627490.300292606</v>
      </c>
    </row>
    <row r="90" customFormat="false" ht="12.8" hidden="false" customHeight="false" outlineLevel="0" collapsed="false">
      <c r="A90" s="0" t="n">
        <v>137</v>
      </c>
      <c r="B90" s="0" t="n">
        <v>27819754.4876671</v>
      </c>
      <c r="C90" s="0" t="n">
        <v>26636512.4665427</v>
      </c>
      <c r="D90" s="0" t="n">
        <v>27935953.1302635</v>
      </c>
      <c r="E90" s="0" t="n">
        <v>26745733.2821919</v>
      </c>
      <c r="F90" s="0" t="n">
        <v>19862717.8238092</v>
      </c>
      <c r="G90" s="0" t="n">
        <v>6773794.64273347</v>
      </c>
      <c r="H90" s="0" t="n">
        <v>19971939.1001272</v>
      </c>
      <c r="I90" s="0" t="n">
        <v>6773794.18206466</v>
      </c>
      <c r="J90" s="0" t="n">
        <v>3918951.4998373</v>
      </c>
      <c r="K90" s="0" t="n">
        <v>3801382.95484218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27943914.7216982</v>
      </c>
      <c r="C91" s="0" t="n">
        <v>26755470.5494973</v>
      </c>
      <c r="D91" s="0" t="n">
        <v>28060160.9108657</v>
      </c>
      <c r="E91" s="0" t="n">
        <v>26864736.6146483</v>
      </c>
      <c r="F91" s="0" t="n">
        <v>20001882.9773297</v>
      </c>
      <c r="G91" s="0" t="n">
        <v>6753587.57216764</v>
      </c>
      <c r="H91" s="0" t="n">
        <v>20111149.5045836</v>
      </c>
      <c r="I91" s="0" t="n">
        <v>6753587.11006465</v>
      </c>
      <c r="J91" s="0" t="n">
        <v>4028541.44274477</v>
      </c>
      <c r="K91" s="0" t="n">
        <v>3907685.19946243</v>
      </c>
      <c r="L91" s="0" t="n">
        <v>4654524.91159606</v>
      </c>
      <c r="M91" s="0" t="n">
        <v>4398775.86068631</v>
      </c>
      <c r="N91" s="0" t="n">
        <v>4673898.32740297</v>
      </c>
      <c r="O91" s="0" t="n">
        <v>4416988.34087252</v>
      </c>
      <c r="P91" s="0" t="n">
        <v>671423.573790795</v>
      </c>
      <c r="Q91" s="0" t="n">
        <v>651280.866577071</v>
      </c>
    </row>
    <row r="92" customFormat="false" ht="12.8" hidden="false" customHeight="false" outlineLevel="0" collapsed="false">
      <c r="A92" s="0" t="n">
        <v>139</v>
      </c>
      <c r="B92" s="0" t="n">
        <v>27994561.4019365</v>
      </c>
      <c r="C92" s="0" t="n">
        <v>26804604.3263762</v>
      </c>
      <c r="D92" s="0" t="n">
        <v>28109641.1589498</v>
      </c>
      <c r="E92" s="0" t="n">
        <v>26912773.945839</v>
      </c>
      <c r="F92" s="0" t="n">
        <v>20063224.7333921</v>
      </c>
      <c r="G92" s="0" t="n">
        <v>6741379.59298408</v>
      </c>
      <c r="H92" s="0" t="n">
        <v>20171394.8149116</v>
      </c>
      <c r="I92" s="0" t="n">
        <v>6741379.13092743</v>
      </c>
      <c r="J92" s="0" t="n">
        <v>4108309.89432802</v>
      </c>
      <c r="K92" s="0" t="n">
        <v>3985060.59749818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28212348.3745321</v>
      </c>
      <c r="C93" s="0" t="n">
        <v>27012314.2490709</v>
      </c>
      <c r="D93" s="0" t="n">
        <v>28326858.863188</v>
      </c>
      <c r="E93" s="0" t="n">
        <v>27119948.7524446</v>
      </c>
      <c r="F93" s="0" t="n">
        <v>20214656.2655589</v>
      </c>
      <c r="G93" s="0" t="n">
        <v>6797657.98351203</v>
      </c>
      <c r="H93" s="0" t="n">
        <v>20322291.2313201</v>
      </c>
      <c r="I93" s="0" t="n">
        <v>6797657.52112447</v>
      </c>
      <c r="J93" s="0" t="n">
        <v>4184225.03775279</v>
      </c>
      <c r="K93" s="0" t="n">
        <v>4058698.28662021</v>
      </c>
      <c r="L93" s="0" t="n">
        <v>4697483.55034471</v>
      </c>
      <c r="M93" s="0" t="n">
        <v>4439596.91140402</v>
      </c>
      <c r="N93" s="0" t="n">
        <v>4716567.68214856</v>
      </c>
      <c r="O93" s="0" t="n">
        <v>4457537.42011493</v>
      </c>
      <c r="P93" s="0" t="n">
        <v>697370.839625466</v>
      </c>
      <c r="Q93" s="0" t="n">
        <v>676449.714436702</v>
      </c>
    </row>
    <row r="94" customFormat="false" ht="12.8" hidden="false" customHeight="false" outlineLevel="0" collapsed="false">
      <c r="A94" s="0" t="n">
        <v>141</v>
      </c>
      <c r="B94" s="0" t="n">
        <v>28248784.6797723</v>
      </c>
      <c r="C94" s="0" t="n">
        <v>27048342.6919944</v>
      </c>
      <c r="D94" s="0" t="n">
        <v>28361123.7548534</v>
      </c>
      <c r="E94" s="0" t="n">
        <v>27153936.0628368</v>
      </c>
      <c r="F94" s="0" t="n">
        <v>20272483.0884287</v>
      </c>
      <c r="G94" s="0" t="n">
        <v>6775859.6035657</v>
      </c>
      <c r="H94" s="0" t="n">
        <v>20378076.9290078</v>
      </c>
      <c r="I94" s="0" t="n">
        <v>6775859.13382896</v>
      </c>
      <c r="J94" s="0" t="n">
        <v>4270485.59014535</v>
      </c>
      <c r="K94" s="0" t="n">
        <v>4142371.02244099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28384541.7061503</v>
      </c>
      <c r="C95" s="0" t="n">
        <v>27178181.4826234</v>
      </c>
      <c r="D95" s="0" t="n">
        <v>28495748.3503815</v>
      </c>
      <c r="E95" s="0" t="n">
        <v>27282710.3683914</v>
      </c>
      <c r="F95" s="0" t="n">
        <v>20386270.1885943</v>
      </c>
      <c r="G95" s="0" t="n">
        <v>6791911.29402909</v>
      </c>
      <c r="H95" s="0" t="n">
        <v>20490799.544172</v>
      </c>
      <c r="I95" s="0" t="n">
        <v>6791910.82421938</v>
      </c>
      <c r="J95" s="0" t="n">
        <v>4310852.84420257</v>
      </c>
      <c r="K95" s="0" t="n">
        <v>4181527.25887649</v>
      </c>
      <c r="L95" s="0" t="n">
        <v>4722969.77945387</v>
      </c>
      <c r="M95" s="0" t="n">
        <v>4463264.20397752</v>
      </c>
      <c r="N95" s="0" t="n">
        <v>4741503.26983827</v>
      </c>
      <c r="O95" s="0" t="n">
        <v>4480686.77592502</v>
      </c>
      <c r="P95" s="0" t="n">
        <v>718475.474033762</v>
      </c>
      <c r="Q95" s="0" t="n">
        <v>696921.209812749</v>
      </c>
    </row>
    <row r="96" customFormat="false" ht="12.8" hidden="false" customHeight="false" outlineLevel="0" collapsed="false">
      <c r="A96" s="0" t="n">
        <v>143</v>
      </c>
      <c r="B96" s="0" t="n">
        <v>28401987.3878204</v>
      </c>
      <c r="C96" s="0" t="n">
        <v>27195792.424435</v>
      </c>
      <c r="D96" s="0" t="n">
        <v>28511753.1424004</v>
      </c>
      <c r="E96" s="0" t="n">
        <v>27298966.8744782</v>
      </c>
      <c r="F96" s="0" t="n">
        <v>20446772.4187088</v>
      </c>
      <c r="G96" s="0" t="n">
        <v>6749020.00572622</v>
      </c>
      <c r="H96" s="0" t="n">
        <v>20549947.3304263</v>
      </c>
      <c r="I96" s="0" t="n">
        <v>6749019.54405185</v>
      </c>
      <c r="J96" s="0" t="n">
        <v>4365582.98069465</v>
      </c>
      <c r="K96" s="0" t="n">
        <v>4234615.49127381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28444438.1721413</v>
      </c>
      <c r="C97" s="0" t="n">
        <v>27235986.4640253</v>
      </c>
      <c r="D97" s="0" t="n">
        <v>28553065.4089248</v>
      </c>
      <c r="E97" s="0" t="n">
        <v>27338090.7640238</v>
      </c>
      <c r="F97" s="0" t="n">
        <v>20473095.6835718</v>
      </c>
      <c r="G97" s="0" t="n">
        <v>6762890.78045348</v>
      </c>
      <c r="H97" s="0" t="n">
        <v>20575200.4269823</v>
      </c>
      <c r="I97" s="0" t="n">
        <v>6762890.3370415</v>
      </c>
      <c r="J97" s="0" t="n">
        <v>4395709.96295121</v>
      </c>
      <c r="K97" s="0" t="n">
        <v>4263838.66406268</v>
      </c>
      <c r="L97" s="0" t="n">
        <v>4733855.34265907</v>
      </c>
      <c r="M97" s="0" t="n">
        <v>4474043.62156485</v>
      </c>
      <c r="N97" s="0" t="n">
        <v>4751958.94194958</v>
      </c>
      <c r="O97" s="0" t="n">
        <v>4491062.59529882</v>
      </c>
      <c r="P97" s="0" t="n">
        <v>732618.327158535</v>
      </c>
      <c r="Q97" s="0" t="n">
        <v>710639.777343779</v>
      </c>
    </row>
    <row r="98" customFormat="false" ht="12.8" hidden="false" customHeight="false" outlineLevel="0" collapsed="false">
      <c r="A98" s="0" t="n">
        <v>145</v>
      </c>
      <c r="B98" s="0" t="n">
        <v>28621665.6116797</v>
      </c>
      <c r="C98" s="0" t="n">
        <v>27405964.3792452</v>
      </c>
      <c r="D98" s="0" t="n">
        <v>28729538.3969601</v>
      </c>
      <c r="E98" s="0" t="n">
        <v>27507359.1462141</v>
      </c>
      <c r="F98" s="0" t="n">
        <v>20629098.9890653</v>
      </c>
      <c r="G98" s="0" t="n">
        <v>6776865.39017994</v>
      </c>
      <c r="H98" s="0" t="n">
        <v>20730494.1997575</v>
      </c>
      <c r="I98" s="0" t="n">
        <v>6776864.94645657</v>
      </c>
      <c r="J98" s="0" t="n">
        <v>4503438.01475851</v>
      </c>
      <c r="K98" s="0" t="n">
        <v>4368334.87431576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28798364.2300143</v>
      </c>
      <c r="C99" s="0" t="n">
        <v>27575867.6227914</v>
      </c>
      <c r="D99" s="0" t="n">
        <v>28906048.8741135</v>
      </c>
      <c r="E99" s="0" t="n">
        <v>27677085.7110039</v>
      </c>
      <c r="F99" s="0" t="n">
        <v>20787462.8569881</v>
      </c>
      <c r="G99" s="0" t="n">
        <v>6788404.76580332</v>
      </c>
      <c r="H99" s="0" t="n">
        <v>20888681.3889921</v>
      </c>
      <c r="I99" s="0" t="n">
        <v>6788404.32201183</v>
      </c>
      <c r="J99" s="0" t="n">
        <v>4627374.20968905</v>
      </c>
      <c r="K99" s="0" t="n">
        <v>4488552.98339838</v>
      </c>
      <c r="L99" s="0" t="n">
        <v>4791551.20336396</v>
      </c>
      <c r="M99" s="0" t="n">
        <v>4528754.96608774</v>
      </c>
      <c r="N99" s="0" t="n">
        <v>4809497.67290518</v>
      </c>
      <c r="O99" s="0" t="n">
        <v>4545626.24289813</v>
      </c>
      <c r="P99" s="0" t="n">
        <v>771229.034948175</v>
      </c>
      <c r="Q99" s="0" t="n">
        <v>748092.16389973</v>
      </c>
    </row>
    <row r="100" customFormat="false" ht="12.8" hidden="false" customHeight="false" outlineLevel="0" collapsed="false">
      <c r="A100" s="0" t="n">
        <v>147</v>
      </c>
      <c r="B100" s="0" t="n">
        <v>28896017.6356395</v>
      </c>
      <c r="C100" s="0" t="n">
        <v>27669389.5249166</v>
      </c>
      <c r="D100" s="0" t="n">
        <v>29002825.3096926</v>
      </c>
      <c r="E100" s="0" t="n">
        <v>27769783.2618548</v>
      </c>
      <c r="F100" s="0" t="n">
        <v>20836227.3618055</v>
      </c>
      <c r="G100" s="0" t="n">
        <v>6833162.16311111</v>
      </c>
      <c r="H100" s="0" t="n">
        <v>20936621.5424891</v>
      </c>
      <c r="I100" s="0" t="n">
        <v>6833161.71936574</v>
      </c>
      <c r="J100" s="0" t="n">
        <v>4685669.76450723</v>
      </c>
      <c r="K100" s="0" t="n">
        <v>4545099.67157201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28958595.3532851</v>
      </c>
      <c r="C101" s="0" t="n">
        <v>27730469.6473359</v>
      </c>
      <c r="D101" s="0" t="n">
        <v>29063753.7892828</v>
      </c>
      <c r="E101" s="0" t="n">
        <v>27829313.0965995</v>
      </c>
      <c r="F101" s="0" t="n">
        <v>20904006.5853761</v>
      </c>
      <c r="G101" s="0" t="n">
        <v>6826463.06195985</v>
      </c>
      <c r="H101" s="0" t="n">
        <v>21002850.4787012</v>
      </c>
      <c r="I101" s="0" t="n">
        <v>6826462.61789826</v>
      </c>
      <c r="J101" s="0" t="n">
        <v>4745360.91135036</v>
      </c>
      <c r="K101" s="0" t="n">
        <v>4603000.08400985</v>
      </c>
      <c r="L101" s="0" t="n">
        <v>4820040.03278137</v>
      </c>
      <c r="M101" s="0" t="n">
        <v>4556681.86680585</v>
      </c>
      <c r="N101" s="0" t="n">
        <v>4837565.46704796</v>
      </c>
      <c r="O101" s="0" t="n">
        <v>4573157.34857956</v>
      </c>
      <c r="P101" s="0" t="n">
        <v>790893.48522506</v>
      </c>
      <c r="Q101" s="0" t="n">
        <v>767166.680668308</v>
      </c>
    </row>
    <row r="102" customFormat="false" ht="12.8" hidden="false" customHeight="false" outlineLevel="0" collapsed="false">
      <c r="A102" s="0" t="n">
        <v>149</v>
      </c>
      <c r="B102" s="0" t="n">
        <v>29060062.9581134</v>
      </c>
      <c r="C102" s="0" t="n">
        <v>27827935.2309978</v>
      </c>
      <c r="D102" s="0" t="n">
        <v>29163782.8848606</v>
      </c>
      <c r="E102" s="0" t="n">
        <v>27925430.4936581</v>
      </c>
      <c r="F102" s="0" t="n">
        <v>20963275.2033113</v>
      </c>
      <c r="G102" s="0" t="n">
        <v>6864660.02768652</v>
      </c>
      <c r="H102" s="0" t="n">
        <v>21060770.9103442</v>
      </c>
      <c r="I102" s="0" t="n">
        <v>6864659.58331387</v>
      </c>
      <c r="J102" s="0" t="n">
        <v>4797166.52673823</v>
      </c>
      <c r="K102" s="0" t="n">
        <v>4653251.53093608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29137570.4726841</v>
      </c>
      <c r="C103" s="0" t="n">
        <v>27902237.6550888</v>
      </c>
      <c r="D103" s="0" t="n">
        <v>29240971.403794</v>
      </c>
      <c r="E103" s="0" t="n">
        <v>27999433.0616272</v>
      </c>
      <c r="F103" s="0" t="n">
        <v>21042374.1170734</v>
      </c>
      <c r="G103" s="0" t="n">
        <v>6859863.53801541</v>
      </c>
      <c r="H103" s="0" t="n">
        <v>21139569.9895752</v>
      </c>
      <c r="I103" s="0" t="n">
        <v>6859863.072052</v>
      </c>
      <c r="J103" s="0" t="n">
        <v>4883662.06454163</v>
      </c>
      <c r="K103" s="0" t="n">
        <v>4737152.20260538</v>
      </c>
      <c r="L103" s="0" t="n">
        <v>4850941.12524683</v>
      </c>
      <c r="M103" s="0" t="n">
        <v>4586360.59962356</v>
      </c>
      <c r="N103" s="0" t="n">
        <v>4868174.35335649</v>
      </c>
      <c r="O103" s="0" t="n">
        <v>4602561.53630774</v>
      </c>
      <c r="P103" s="0" t="n">
        <v>813943.677423606</v>
      </c>
      <c r="Q103" s="0" t="n">
        <v>789525.367100897</v>
      </c>
    </row>
    <row r="104" customFormat="false" ht="12.8" hidden="false" customHeight="false" outlineLevel="0" collapsed="false">
      <c r="A104" s="0" t="n">
        <v>151</v>
      </c>
      <c r="B104" s="0" t="n">
        <v>29212777.6781195</v>
      </c>
      <c r="C104" s="0" t="n">
        <v>27974223.6132414</v>
      </c>
      <c r="D104" s="0" t="n">
        <v>29314290.2344998</v>
      </c>
      <c r="E104" s="0" t="n">
        <v>28069643.9202557</v>
      </c>
      <c r="F104" s="0" t="n">
        <v>21089690.9857865</v>
      </c>
      <c r="G104" s="0" t="n">
        <v>6884532.62745488</v>
      </c>
      <c r="H104" s="0" t="n">
        <v>21185111.7884523</v>
      </c>
      <c r="I104" s="0" t="n">
        <v>6884532.1318034</v>
      </c>
      <c r="J104" s="0" t="n">
        <v>4924789.93841568</v>
      </c>
      <c r="K104" s="0" t="n">
        <v>4777046.24026321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29402037.2837454</v>
      </c>
      <c r="C105" s="0" t="n">
        <v>28155440.7545954</v>
      </c>
      <c r="D105" s="0" t="n">
        <v>29503330.3444563</v>
      </c>
      <c r="E105" s="0" t="n">
        <v>28250654.734617</v>
      </c>
      <c r="F105" s="0" t="n">
        <v>21246992.5550321</v>
      </c>
      <c r="G105" s="0" t="n">
        <v>6908448.19956331</v>
      </c>
      <c r="H105" s="0" t="n">
        <v>21342207.0276974</v>
      </c>
      <c r="I105" s="0" t="n">
        <v>6908447.70691961</v>
      </c>
      <c r="J105" s="0" t="n">
        <v>5012174.72368578</v>
      </c>
      <c r="K105" s="0" t="n">
        <v>4861809.4819752</v>
      </c>
      <c r="L105" s="0" t="n">
        <v>4892655.12489968</v>
      </c>
      <c r="M105" s="0" t="n">
        <v>4625470.05481054</v>
      </c>
      <c r="N105" s="0" t="n">
        <v>4909537.03625103</v>
      </c>
      <c r="O105" s="0" t="n">
        <v>4641341.28223247</v>
      </c>
      <c r="P105" s="0" t="n">
        <v>835362.453947629</v>
      </c>
      <c r="Q105" s="0" t="n">
        <v>810301.5803292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1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19896829.3534219</v>
      </c>
      <c r="E12" s="0" t="n">
        <v>19106774.747813</v>
      </c>
      <c r="F12" s="0" t="n">
        <v>15819611.0191109</v>
      </c>
      <c r="G12" s="0" t="n">
        <v>3220019.02333116</v>
      </c>
      <c r="H12" s="0" t="n">
        <v>15886756.7567122</v>
      </c>
      <c r="I12" s="0" t="n">
        <v>3220017.99110076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21574666.8488876</v>
      </c>
      <c r="C13" s="0" t="n">
        <v>20717307.5268283</v>
      </c>
      <c r="D13" s="0" t="n">
        <v>21653269.8158238</v>
      </c>
      <c r="E13" s="0" t="n">
        <v>20791194.3001012</v>
      </c>
      <c r="F13" s="0" t="n">
        <v>17143264.8070751</v>
      </c>
      <c r="G13" s="0" t="n">
        <v>3574042.71975319</v>
      </c>
      <c r="H13" s="0" t="n">
        <v>17217152.6560646</v>
      </c>
      <c r="I13" s="0" t="n">
        <v>3574041.64403661</v>
      </c>
      <c r="J13" s="0" t="n">
        <v>195716.984291222</v>
      </c>
      <c r="K13" s="0" t="n">
        <v>189845.474762486</v>
      </c>
      <c r="L13" s="0" t="n">
        <v>3597544.11303675</v>
      </c>
      <c r="M13" s="0" t="n">
        <v>3400195.79367646</v>
      </c>
      <c r="N13" s="0" t="n">
        <v>3610644.60475181</v>
      </c>
      <c r="O13" s="0" t="n">
        <v>3412510.25402447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20326700.825355</v>
      </c>
      <c r="C14" s="0" t="n">
        <v>19516252.489433</v>
      </c>
      <c r="D14" s="0" t="n">
        <v>20401597.9187957</v>
      </c>
      <c r="E14" s="0" t="n">
        <v>19586655.7456722</v>
      </c>
      <c r="F14" s="0" t="n">
        <v>16024549.1246514</v>
      </c>
      <c r="G14" s="0" t="n">
        <v>3491703.36478158</v>
      </c>
      <c r="H14" s="0" t="n">
        <v>16094953.3267963</v>
      </c>
      <c r="I14" s="0" t="n">
        <v>3491702.41887585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20159258.6181515</v>
      </c>
      <c r="C15" s="0" t="n">
        <v>19354978.0942413</v>
      </c>
      <c r="D15" s="0" t="n">
        <v>20235562.8531744</v>
      </c>
      <c r="E15" s="0" t="n">
        <v>19426704.0638725</v>
      </c>
      <c r="F15" s="0" t="n">
        <v>15845075.5776102</v>
      </c>
      <c r="G15" s="0" t="n">
        <v>3509902.51663109</v>
      </c>
      <c r="H15" s="0" t="n">
        <v>15916802.4647566</v>
      </c>
      <c r="I15" s="0" t="n">
        <v>3509901.59911593</v>
      </c>
      <c r="J15" s="0" t="n">
        <v>217761.898580891</v>
      </c>
      <c r="K15" s="0" t="n">
        <v>211229.041623464</v>
      </c>
      <c r="L15" s="0" t="n">
        <v>3361276.57736713</v>
      </c>
      <c r="M15" s="0" t="n">
        <v>3176569.5387933</v>
      </c>
      <c r="N15" s="0" t="n">
        <v>3373993.94786912</v>
      </c>
      <c r="O15" s="0" t="n">
        <v>3188523.8654113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19172491.7203503</v>
      </c>
      <c r="C16" s="0" t="n">
        <v>18408593.5287201</v>
      </c>
      <c r="D16" s="0" t="n">
        <v>19245553.8982161</v>
      </c>
      <c r="E16" s="0" t="n">
        <v>18477271.9630652</v>
      </c>
      <c r="F16" s="0" t="n">
        <v>15021753.9813759</v>
      </c>
      <c r="G16" s="0" t="n">
        <v>3386839.54734415</v>
      </c>
      <c r="H16" s="0" t="n">
        <v>15090433.2362181</v>
      </c>
      <c r="I16" s="0" t="n">
        <v>3386838.72684709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17566021.1542908</v>
      </c>
      <c r="C17" s="0" t="n">
        <v>16867930.3443438</v>
      </c>
      <c r="D17" s="0" t="n">
        <v>17632490.3683875</v>
      </c>
      <c r="E17" s="0" t="n">
        <v>16930411.3942214</v>
      </c>
      <c r="F17" s="0" t="n">
        <v>13717295.1161394</v>
      </c>
      <c r="G17" s="0" t="n">
        <v>3150635.22820444</v>
      </c>
      <c r="H17" s="0" t="n">
        <v>13779776.8688972</v>
      </c>
      <c r="I17" s="0" t="n">
        <v>3150634.52532415</v>
      </c>
      <c r="J17" s="0" t="n">
        <v>240391.322037069</v>
      </c>
      <c r="K17" s="0" t="n">
        <v>233179.582375956</v>
      </c>
      <c r="L17" s="0" t="n">
        <v>2930405.92849286</v>
      </c>
      <c r="M17" s="0" t="n">
        <v>2770438.38550708</v>
      </c>
      <c r="N17" s="0" t="n">
        <v>2941484.12882576</v>
      </c>
      <c r="O17" s="0" t="n">
        <v>2780851.89243981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17417980.4747624</v>
      </c>
      <c r="C18" s="0" t="n">
        <v>16724978.094937</v>
      </c>
      <c r="D18" s="0" t="n">
        <v>17486334.6842501</v>
      </c>
      <c r="E18" s="0" t="n">
        <v>16789231.0407686</v>
      </c>
      <c r="F18" s="0" t="n">
        <v>13583123.7123212</v>
      </c>
      <c r="G18" s="0" t="n">
        <v>3141854.38261584</v>
      </c>
      <c r="H18" s="0" t="n">
        <v>13647377.3353988</v>
      </c>
      <c r="I18" s="0" t="n">
        <v>3141853.70536979</v>
      </c>
      <c r="J18" s="0" t="n">
        <v>194215.016136578</v>
      </c>
      <c r="K18" s="0" t="n">
        <v>188388.565652481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17587408.2054956</v>
      </c>
      <c r="C19" s="0" t="n">
        <v>16886757.9850586</v>
      </c>
      <c r="D19" s="0" t="n">
        <v>17659103.1044917</v>
      </c>
      <c r="E19" s="0" t="n">
        <v>16954151.1790023</v>
      </c>
      <c r="F19" s="0" t="n">
        <v>13711986.0194734</v>
      </c>
      <c r="G19" s="0" t="n">
        <v>3174771.96558517</v>
      </c>
      <c r="H19" s="0" t="n">
        <v>13779379.879695</v>
      </c>
      <c r="I19" s="0" t="n">
        <v>3174771.29930734</v>
      </c>
      <c r="J19" s="0" t="n">
        <v>199317.416544857</v>
      </c>
      <c r="K19" s="0" t="n">
        <v>193337.894048511</v>
      </c>
      <c r="L19" s="0" t="n">
        <v>2933789.22924484</v>
      </c>
      <c r="M19" s="0" t="n">
        <v>2774627.31492869</v>
      </c>
      <c r="N19" s="0" t="n">
        <v>2945738.3771072</v>
      </c>
      <c r="O19" s="0" t="n">
        <v>2785859.51257525</v>
      </c>
      <c r="P19" s="0" t="n">
        <v>33219.5694241428</v>
      </c>
      <c r="Q19" s="0" t="n">
        <v>32222.9823414185</v>
      </c>
    </row>
    <row r="20" customFormat="false" ht="12.8" hidden="false" customHeight="false" outlineLevel="0" collapsed="false">
      <c r="A20" s="0" t="n">
        <v>67</v>
      </c>
      <c r="B20" s="0" t="n">
        <v>17967532.3193059</v>
      </c>
      <c r="C20" s="0" t="n">
        <v>17250252.3649994</v>
      </c>
      <c r="D20" s="0" t="n">
        <v>18043229.2177913</v>
      </c>
      <c r="E20" s="0" t="n">
        <v>17321407.4382308</v>
      </c>
      <c r="F20" s="0" t="n">
        <v>13993505.5609278</v>
      </c>
      <c r="G20" s="0" t="n">
        <v>3256746.80407156</v>
      </c>
      <c r="H20" s="0" t="n">
        <v>14064661.3174633</v>
      </c>
      <c r="I20" s="0" t="n">
        <v>3256746.1207675</v>
      </c>
      <c r="J20" s="0" t="n">
        <v>190293.636483069</v>
      </c>
      <c r="K20" s="0" t="n">
        <v>184584.827388577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17745952.1035372</v>
      </c>
      <c r="C21" s="0" t="n">
        <v>17036666.4147075</v>
      </c>
      <c r="D21" s="0" t="n">
        <v>17821958.9706619</v>
      </c>
      <c r="E21" s="0" t="n">
        <v>17108112.8586655</v>
      </c>
      <c r="F21" s="0" t="n">
        <v>13815143.3624417</v>
      </c>
      <c r="G21" s="0" t="n">
        <v>3221523.05226582</v>
      </c>
      <c r="H21" s="0" t="n">
        <v>13886590.4773284</v>
      </c>
      <c r="I21" s="0" t="n">
        <v>3221522.3813371</v>
      </c>
      <c r="J21" s="0" t="n">
        <v>206751.564035903</v>
      </c>
      <c r="K21" s="0" t="n">
        <v>200549.017114826</v>
      </c>
      <c r="L21" s="0" t="n">
        <v>2960237.73079413</v>
      </c>
      <c r="M21" s="0" t="n">
        <v>2798990.04489803</v>
      </c>
      <c r="N21" s="0" t="n">
        <v>2972905.54000652</v>
      </c>
      <c r="O21" s="0" t="n">
        <v>2810897.78404599</v>
      </c>
      <c r="P21" s="0" t="n">
        <v>34458.5940059838</v>
      </c>
      <c r="Q21" s="0" t="n">
        <v>33424.8361858043</v>
      </c>
    </row>
    <row r="22" customFormat="false" ht="12.8" hidden="false" customHeight="false" outlineLevel="0" collapsed="false">
      <c r="A22" s="0" t="n">
        <v>69</v>
      </c>
      <c r="B22" s="0" t="n">
        <v>18128167.9673593</v>
      </c>
      <c r="C22" s="0" t="n">
        <v>17403368.1707896</v>
      </c>
      <c r="D22" s="0" t="n">
        <v>18206136.0524881</v>
      </c>
      <c r="E22" s="0" t="n">
        <v>17476658.1596134</v>
      </c>
      <c r="F22" s="0" t="n">
        <v>14094358.9746662</v>
      </c>
      <c r="G22" s="0" t="n">
        <v>3309009.19612343</v>
      </c>
      <c r="H22" s="0" t="n">
        <v>14167649.6379118</v>
      </c>
      <c r="I22" s="0" t="n">
        <v>3309008.52170154</v>
      </c>
      <c r="J22" s="0" t="n">
        <v>231319.776134705</v>
      </c>
      <c r="K22" s="0" t="n">
        <v>224380.182850664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18536119.5012522</v>
      </c>
      <c r="C23" s="0" t="n">
        <v>17793428.9393674</v>
      </c>
      <c r="D23" s="0" t="n">
        <v>18616104.1743679</v>
      </c>
      <c r="E23" s="0" t="n">
        <v>17868614.5207392</v>
      </c>
      <c r="F23" s="0" t="n">
        <v>14319582.4257025</v>
      </c>
      <c r="G23" s="0" t="n">
        <v>3473846.51366496</v>
      </c>
      <c r="H23" s="0" t="n">
        <v>14394768.6962383</v>
      </c>
      <c r="I23" s="0" t="n">
        <v>3473845.82450094</v>
      </c>
      <c r="J23" s="0" t="n">
        <v>248561.428928663</v>
      </c>
      <c r="K23" s="0" t="n">
        <v>241104.586060803</v>
      </c>
      <c r="L23" s="0" t="n">
        <v>3091200.82947974</v>
      </c>
      <c r="M23" s="0" t="n">
        <v>2917221.40029106</v>
      </c>
      <c r="N23" s="0" t="n">
        <v>3104531.60631872</v>
      </c>
      <c r="O23" s="0" t="n">
        <v>2929752.32898132</v>
      </c>
      <c r="P23" s="0" t="n">
        <v>41426.9048214439</v>
      </c>
      <c r="Q23" s="0" t="n">
        <v>40184.0976768006</v>
      </c>
    </row>
    <row r="24" customFormat="false" ht="12.8" hidden="false" customHeight="false" outlineLevel="0" collapsed="false">
      <c r="A24" s="0" t="n">
        <v>71</v>
      </c>
      <c r="B24" s="0" t="n">
        <v>19507422.7410794</v>
      </c>
      <c r="C24" s="0" t="n">
        <v>18723924.3809326</v>
      </c>
      <c r="D24" s="0" t="n">
        <v>19592899.9212211</v>
      </c>
      <c r="E24" s="0" t="n">
        <v>18804272.9192954</v>
      </c>
      <c r="F24" s="0" t="n">
        <v>15011124.5443761</v>
      </c>
      <c r="G24" s="0" t="n">
        <v>3712799.83655655</v>
      </c>
      <c r="H24" s="0" t="n">
        <v>15091473.7787896</v>
      </c>
      <c r="I24" s="0" t="n">
        <v>3712799.14050573</v>
      </c>
      <c r="J24" s="0" t="n">
        <v>291251.665928826</v>
      </c>
      <c r="K24" s="0" t="n">
        <v>282514.115950961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19714985.3370722</v>
      </c>
      <c r="C25" s="0" t="n">
        <v>18922048.9951193</v>
      </c>
      <c r="D25" s="0" t="n">
        <v>19802214.2079579</v>
      </c>
      <c r="E25" s="0" t="n">
        <v>19004044.1227007</v>
      </c>
      <c r="F25" s="0" t="n">
        <v>15103258.11269</v>
      </c>
      <c r="G25" s="0" t="n">
        <v>3818790.88242933</v>
      </c>
      <c r="H25" s="0" t="n">
        <v>15185253.9574987</v>
      </c>
      <c r="I25" s="0" t="n">
        <v>3818790.16520196</v>
      </c>
      <c r="J25" s="0" t="n">
        <v>321953.353651725</v>
      </c>
      <c r="K25" s="0" t="n">
        <v>312294.753042173</v>
      </c>
      <c r="L25" s="0" t="n">
        <v>3287224.43771644</v>
      </c>
      <c r="M25" s="0" t="n">
        <v>3101589.45311167</v>
      </c>
      <c r="N25" s="0" t="n">
        <v>3301762.58090463</v>
      </c>
      <c r="O25" s="0" t="n">
        <v>3115255.30624685</v>
      </c>
      <c r="P25" s="0" t="n">
        <v>53658.8922752874</v>
      </c>
      <c r="Q25" s="0" t="n">
        <v>52049.1255070288</v>
      </c>
    </row>
    <row r="26" customFormat="false" ht="12.8" hidden="false" customHeight="false" outlineLevel="0" collapsed="false">
      <c r="A26" s="0" t="n">
        <v>73</v>
      </c>
      <c r="B26" s="0" t="n">
        <v>19295756.4961427</v>
      </c>
      <c r="C26" s="0" t="n">
        <v>18517686.8002777</v>
      </c>
      <c r="D26" s="0" t="n">
        <v>19381797.1571013</v>
      </c>
      <c r="E26" s="0" t="n">
        <v>18598565.0107204</v>
      </c>
      <c r="F26" s="0" t="n">
        <v>14747110.9126222</v>
      </c>
      <c r="G26" s="0" t="n">
        <v>3770575.88765552</v>
      </c>
      <c r="H26" s="0" t="n">
        <v>14827989.8240772</v>
      </c>
      <c r="I26" s="0" t="n">
        <v>3770575.18664322</v>
      </c>
      <c r="J26" s="0" t="n">
        <v>339357.28430019</v>
      </c>
      <c r="K26" s="0" t="n">
        <v>329176.565771185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19269638.7491254</v>
      </c>
      <c r="C27" s="0" t="n">
        <v>18490783.0370269</v>
      </c>
      <c r="D27" s="0" t="n">
        <v>19356504.3758925</v>
      </c>
      <c r="E27" s="0" t="n">
        <v>18572436.7155238</v>
      </c>
      <c r="F27" s="0" t="n">
        <v>14622540.9325451</v>
      </c>
      <c r="G27" s="0" t="n">
        <v>3868242.10448179</v>
      </c>
      <c r="H27" s="0" t="n">
        <v>14704195.295383</v>
      </c>
      <c r="I27" s="0" t="n">
        <v>3868241.42014077</v>
      </c>
      <c r="J27" s="0" t="n">
        <v>351155.801171309</v>
      </c>
      <c r="K27" s="0" t="n">
        <v>340621.12713617</v>
      </c>
      <c r="L27" s="0" t="n">
        <v>3212534.11509332</v>
      </c>
      <c r="M27" s="0" t="n">
        <v>3030429.91595954</v>
      </c>
      <c r="N27" s="0" t="n">
        <v>3227011.71766369</v>
      </c>
      <c r="O27" s="0" t="n">
        <v>3044038.86096707</v>
      </c>
      <c r="P27" s="0" t="n">
        <v>58525.9668618849</v>
      </c>
      <c r="Q27" s="0" t="n">
        <v>56770.1878560283</v>
      </c>
    </row>
    <row r="28" customFormat="false" ht="12.8" hidden="false" customHeight="false" outlineLevel="0" collapsed="false">
      <c r="A28" s="0" t="n">
        <v>75</v>
      </c>
      <c r="B28" s="0" t="n">
        <v>19696402.4411653</v>
      </c>
      <c r="C28" s="0" t="n">
        <v>18898412.2319865</v>
      </c>
      <c r="D28" s="0" t="n">
        <v>19784822.2027228</v>
      </c>
      <c r="E28" s="0" t="n">
        <v>18981526.7972674</v>
      </c>
      <c r="F28" s="0" t="n">
        <v>14855755.0209019</v>
      </c>
      <c r="G28" s="0" t="n">
        <v>4042657.21108467</v>
      </c>
      <c r="H28" s="0" t="n">
        <v>14938870.2742611</v>
      </c>
      <c r="I28" s="0" t="n">
        <v>4042656.52300628</v>
      </c>
      <c r="J28" s="0" t="n">
        <v>384949.890607908</v>
      </c>
      <c r="K28" s="0" t="n">
        <v>373401.39388967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20044700.4562828</v>
      </c>
      <c r="C29" s="0" t="n">
        <v>19231343.7627664</v>
      </c>
      <c r="D29" s="0" t="n">
        <v>20136274.0380255</v>
      </c>
      <c r="E29" s="0" t="n">
        <v>19317422.9187563</v>
      </c>
      <c r="F29" s="0" t="n">
        <v>15094035.5970328</v>
      </c>
      <c r="G29" s="0" t="n">
        <v>4137308.16573364</v>
      </c>
      <c r="H29" s="0" t="n">
        <v>15180115.4551371</v>
      </c>
      <c r="I29" s="0" t="n">
        <v>4137307.46361926</v>
      </c>
      <c r="J29" s="0" t="n">
        <v>425396.450005449</v>
      </c>
      <c r="K29" s="0" t="n">
        <v>412634.556505285</v>
      </c>
      <c r="L29" s="0" t="n">
        <v>3341212.26933732</v>
      </c>
      <c r="M29" s="0" t="n">
        <v>3151303.35771674</v>
      </c>
      <c r="N29" s="0" t="n">
        <v>3356474.53103766</v>
      </c>
      <c r="O29" s="0" t="n">
        <v>3165649.88228963</v>
      </c>
      <c r="P29" s="0" t="n">
        <v>70899.4083342414</v>
      </c>
      <c r="Q29" s="0" t="n">
        <v>68772.4260842142</v>
      </c>
    </row>
    <row r="30" customFormat="false" ht="12.8" hidden="false" customHeight="false" outlineLevel="0" collapsed="false">
      <c r="A30" s="0" t="n">
        <v>77</v>
      </c>
      <c r="B30" s="0" t="n">
        <v>20460329.1316222</v>
      </c>
      <c r="C30" s="0" t="n">
        <v>19627611.0548116</v>
      </c>
      <c r="D30" s="0" t="n">
        <v>20556997.6922347</v>
      </c>
      <c r="E30" s="0" t="n">
        <v>19718479.490854</v>
      </c>
      <c r="F30" s="0" t="n">
        <v>15363330.0959224</v>
      </c>
      <c r="G30" s="0" t="n">
        <v>4264280.95888923</v>
      </c>
      <c r="H30" s="0" t="n">
        <v>15454199.2416701</v>
      </c>
      <c r="I30" s="0" t="n">
        <v>4264280.24918384</v>
      </c>
      <c r="J30" s="0" t="n">
        <v>434349.159878121</v>
      </c>
      <c r="K30" s="0" t="n">
        <v>421318.685081777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20865106.1871093</v>
      </c>
      <c r="C31" s="0" t="n">
        <v>20013813.7268447</v>
      </c>
      <c r="D31" s="0" t="n">
        <v>20964363.5206298</v>
      </c>
      <c r="E31" s="0" t="n">
        <v>20107115.6092704</v>
      </c>
      <c r="F31" s="0" t="n">
        <v>15646078.5864078</v>
      </c>
      <c r="G31" s="0" t="n">
        <v>4367735.14043694</v>
      </c>
      <c r="H31" s="0" t="n">
        <v>15739381.1860059</v>
      </c>
      <c r="I31" s="0" t="n">
        <v>4367734.42326454</v>
      </c>
      <c r="J31" s="0" t="n">
        <v>467282.021057649</v>
      </c>
      <c r="K31" s="0" t="n">
        <v>453263.560425919</v>
      </c>
      <c r="L31" s="0" t="n">
        <v>3478784.67019743</v>
      </c>
      <c r="M31" s="0" t="n">
        <v>3280718.18544583</v>
      </c>
      <c r="N31" s="0" t="n">
        <v>3495327.55715235</v>
      </c>
      <c r="O31" s="0" t="n">
        <v>3296268.79596054</v>
      </c>
      <c r="P31" s="0" t="n">
        <v>77880.3368429414</v>
      </c>
      <c r="Q31" s="0" t="n">
        <v>75543.9267376532</v>
      </c>
    </row>
    <row r="32" customFormat="false" ht="12.8" hidden="false" customHeight="false" outlineLevel="0" collapsed="false">
      <c r="A32" s="0" t="n">
        <v>79</v>
      </c>
      <c r="B32" s="0" t="n">
        <v>21149073.5608373</v>
      </c>
      <c r="C32" s="0" t="n">
        <v>20285077.8288708</v>
      </c>
      <c r="D32" s="0" t="n">
        <v>21250760.6463314</v>
      </c>
      <c r="E32" s="0" t="n">
        <v>20380663.6780323</v>
      </c>
      <c r="F32" s="0" t="n">
        <v>15828031.6039688</v>
      </c>
      <c r="G32" s="0" t="n">
        <v>4457046.22490205</v>
      </c>
      <c r="H32" s="0" t="n">
        <v>15923618.178025</v>
      </c>
      <c r="I32" s="0" t="n">
        <v>4457045.50000734</v>
      </c>
      <c r="J32" s="0" t="n">
        <v>500060.720056269</v>
      </c>
      <c r="K32" s="0" t="n">
        <v>485058.898454581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21392708.4979329</v>
      </c>
      <c r="C33" s="0" t="n">
        <v>20516629.160612</v>
      </c>
      <c r="D33" s="0" t="n">
        <v>21495563.6804261</v>
      </c>
      <c r="E33" s="0" t="n">
        <v>20613313.021009</v>
      </c>
      <c r="F33" s="0" t="n">
        <v>15922032.4419192</v>
      </c>
      <c r="G33" s="0" t="n">
        <v>4594596.71869285</v>
      </c>
      <c r="H33" s="0" t="n">
        <v>16018717.0279686</v>
      </c>
      <c r="I33" s="0" t="n">
        <v>4594595.99304033</v>
      </c>
      <c r="J33" s="0" t="n">
        <v>523662.348238636</v>
      </c>
      <c r="K33" s="0" t="n">
        <v>507952.477791477</v>
      </c>
      <c r="L33" s="0" t="n">
        <v>3567367.08522471</v>
      </c>
      <c r="M33" s="0" t="n">
        <v>3363779.44457796</v>
      </c>
      <c r="N33" s="0" t="n">
        <v>3584509.61366388</v>
      </c>
      <c r="O33" s="0" t="n">
        <v>3379893.72344034</v>
      </c>
      <c r="P33" s="0" t="n">
        <v>87277.0580397726</v>
      </c>
      <c r="Q33" s="0" t="n">
        <v>84658.7462985794</v>
      </c>
    </row>
    <row r="34" customFormat="false" ht="12.8" hidden="false" customHeight="false" outlineLevel="0" collapsed="false">
      <c r="A34" s="0" t="n">
        <v>81</v>
      </c>
      <c r="B34" s="0" t="n">
        <v>21585642.9153543</v>
      </c>
      <c r="C34" s="0" t="n">
        <v>20699689.1191165</v>
      </c>
      <c r="D34" s="0" t="n">
        <v>21690409.711947</v>
      </c>
      <c r="E34" s="0" t="n">
        <v>20798169.8967072</v>
      </c>
      <c r="F34" s="0" t="n">
        <v>16014879.5826507</v>
      </c>
      <c r="G34" s="0" t="n">
        <v>4684809.53646574</v>
      </c>
      <c r="H34" s="0" t="n">
        <v>16113361.0897902</v>
      </c>
      <c r="I34" s="0" t="n">
        <v>4684808.80691703</v>
      </c>
      <c r="J34" s="0" t="n">
        <v>535776.067136402</v>
      </c>
      <c r="K34" s="0" t="n">
        <v>519702.78512231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21718749.5127717</v>
      </c>
      <c r="C35" s="0" t="n">
        <v>20826160.0476823</v>
      </c>
      <c r="D35" s="0" t="n">
        <v>21824288.6023653</v>
      </c>
      <c r="E35" s="0" t="n">
        <v>20925366.7806524</v>
      </c>
      <c r="F35" s="0" t="n">
        <v>16074632.7611474</v>
      </c>
      <c r="G35" s="0" t="n">
        <v>4751527.28653488</v>
      </c>
      <c r="H35" s="0" t="n">
        <v>16173840.2263614</v>
      </c>
      <c r="I35" s="0" t="n">
        <v>4751526.554291</v>
      </c>
      <c r="J35" s="0" t="n">
        <v>541885.361305523</v>
      </c>
      <c r="K35" s="0" t="n">
        <v>525628.800466357</v>
      </c>
      <c r="L35" s="0" t="n">
        <v>3621805.49375293</v>
      </c>
      <c r="M35" s="0" t="n">
        <v>3414660.6904122</v>
      </c>
      <c r="N35" s="0" t="n">
        <v>3639395.34002423</v>
      </c>
      <c r="O35" s="0" t="n">
        <v>3431195.45081031</v>
      </c>
      <c r="P35" s="0" t="n">
        <v>90314.2268842537</v>
      </c>
      <c r="Q35" s="0" t="n">
        <v>87604.8000777261</v>
      </c>
    </row>
    <row r="36" customFormat="false" ht="12.8" hidden="false" customHeight="false" outlineLevel="0" collapsed="false">
      <c r="A36" s="0" t="n">
        <v>83</v>
      </c>
      <c r="B36" s="0" t="n">
        <v>21770138.2270838</v>
      </c>
      <c r="C36" s="0" t="n">
        <v>20874651.0365791</v>
      </c>
      <c r="D36" s="0" t="n">
        <v>21876881.3404755</v>
      </c>
      <c r="E36" s="0" t="n">
        <v>20974989.551671</v>
      </c>
      <c r="F36" s="0" t="n">
        <v>16053868.4038699</v>
      </c>
      <c r="G36" s="0" t="n">
        <v>4820782.63270919</v>
      </c>
      <c r="H36" s="0" t="n">
        <v>16154207.6601321</v>
      </c>
      <c r="I36" s="0" t="n">
        <v>4820781.89153892</v>
      </c>
      <c r="J36" s="0" t="n">
        <v>572313.917051521</v>
      </c>
      <c r="K36" s="0" t="n">
        <v>555144.499539975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21836554.6488789</v>
      </c>
      <c r="C37" s="0" t="n">
        <v>20937326.3424853</v>
      </c>
      <c r="D37" s="0" t="n">
        <v>21944164.2719577</v>
      </c>
      <c r="E37" s="0" t="n">
        <v>21038478.0273875</v>
      </c>
      <c r="F37" s="0" t="n">
        <v>16095003.2150073</v>
      </c>
      <c r="G37" s="0" t="n">
        <v>4842323.12747797</v>
      </c>
      <c r="H37" s="0" t="n">
        <v>16196155.6444592</v>
      </c>
      <c r="I37" s="0" t="n">
        <v>4842322.38292828</v>
      </c>
      <c r="J37" s="0" t="n">
        <v>601384.840665785</v>
      </c>
      <c r="K37" s="0" t="n">
        <v>583343.295445811</v>
      </c>
      <c r="L37" s="0" t="n">
        <v>3641323.27778908</v>
      </c>
      <c r="M37" s="0" t="n">
        <v>3432638.12477111</v>
      </c>
      <c r="N37" s="0" t="n">
        <v>3659257.97369373</v>
      </c>
      <c r="O37" s="0" t="n">
        <v>3449497.04543829</v>
      </c>
      <c r="P37" s="0" t="n">
        <v>100230.806777631</v>
      </c>
      <c r="Q37" s="0" t="n">
        <v>97223.8825743019</v>
      </c>
    </row>
    <row r="38" customFormat="false" ht="12.8" hidden="false" customHeight="false" outlineLevel="0" collapsed="false">
      <c r="A38" s="0" t="n">
        <v>85</v>
      </c>
      <c r="B38" s="0" t="n">
        <v>21973490.0160434</v>
      </c>
      <c r="C38" s="0" t="n">
        <v>21067148.406636</v>
      </c>
      <c r="D38" s="0" t="n">
        <v>22082141.9557661</v>
      </c>
      <c r="E38" s="0" t="n">
        <v>21169279.8653003</v>
      </c>
      <c r="F38" s="0" t="n">
        <v>16178483.3477687</v>
      </c>
      <c r="G38" s="0" t="n">
        <v>4888665.05886728</v>
      </c>
      <c r="H38" s="0" t="n">
        <v>16280615.5561536</v>
      </c>
      <c r="I38" s="0" t="n">
        <v>4888664.30914664</v>
      </c>
      <c r="J38" s="0" t="n">
        <v>621158.573089555</v>
      </c>
      <c r="K38" s="0" t="n">
        <v>602523.815896868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22239615.4264822</v>
      </c>
      <c r="C39" s="0" t="n">
        <v>21319894.7720379</v>
      </c>
      <c r="D39" s="0" t="n">
        <v>22351348.5617223</v>
      </c>
      <c r="E39" s="0" t="n">
        <v>21424922.5472175</v>
      </c>
      <c r="F39" s="0" t="n">
        <v>16361879.0129443</v>
      </c>
      <c r="G39" s="0" t="n">
        <v>4958015.75909362</v>
      </c>
      <c r="H39" s="0" t="n">
        <v>16466907.5255978</v>
      </c>
      <c r="I39" s="0" t="n">
        <v>4958015.02161967</v>
      </c>
      <c r="J39" s="0" t="n">
        <v>642089.216639084</v>
      </c>
      <c r="K39" s="0" t="n">
        <v>622826.540139912</v>
      </c>
      <c r="L39" s="0" t="n">
        <v>3708113.11916868</v>
      </c>
      <c r="M39" s="0" t="n">
        <v>3495016.20165242</v>
      </c>
      <c r="N39" s="0" t="n">
        <v>3726735.06512249</v>
      </c>
      <c r="O39" s="0" t="n">
        <v>3512521.14009224</v>
      </c>
      <c r="P39" s="0" t="n">
        <v>107014.869439847</v>
      </c>
      <c r="Q39" s="0" t="n">
        <v>103804.423356652</v>
      </c>
    </row>
    <row r="40" customFormat="false" ht="12.8" hidden="false" customHeight="false" outlineLevel="0" collapsed="false">
      <c r="A40" s="0" t="n">
        <v>87</v>
      </c>
      <c r="B40" s="0" t="n">
        <v>22536782.5480846</v>
      </c>
      <c r="C40" s="0" t="n">
        <v>21603213.9300978</v>
      </c>
      <c r="D40" s="0" t="n">
        <v>22652634.3278704</v>
      </c>
      <c r="E40" s="0" t="n">
        <v>21712113.2217871</v>
      </c>
      <c r="F40" s="0" t="n">
        <v>16581373.149799</v>
      </c>
      <c r="G40" s="0" t="n">
        <v>5021840.78029876</v>
      </c>
      <c r="H40" s="0" t="n">
        <v>16690273.17987</v>
      </c>
      <c r="I40" s="0" t="n">
        <v>5021840.04191702</v>
      </c>
      <c r="J40" s="0" t="n">
        <v>660000.167385585</v>
      </c>
      <c r="K40" s="0" t="n">
        <v>640200.162364017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22670223.8321478</v>
      </c>
      <c r="C41" s="0" t="n">
        <v>21730004.7554486</v>
      </c>
      <c r="D41" s="0" t="n">
        <v>22787375.6982827</v>
      </c>
      <c r="E41" s="0" t="n">
        <v>21840126.1256261</v>
      </c>
      <c r="F41" s="0" t="n">
        <v>16642578.8039227</v>
      </c>
      <c r="G41" s="0" t="n">
        <v>5087425.95152587</v>
      </c>
      <c r="H41" s="0" t="n">
        <v>16752700.9100848</v>
      </c>
      <c r="I41" s="0" t="n">
        <v>5087425.21554124</v>
      </c>
      <c r="J41" s="0" t="n">
        <v>717514.563209781</v>
      </c>
      <c r="K41" s="0" t="n">
        <v>695989.126313488</v>
      </c>
      <c r="L41" s="0" t="n">
        <v>3780097.40195691</v>
      </c>
      <c r="M41" s="0" t="n">
        <v>3562976.92302668</v>
      </c>
      <c r="N41" s="0" t="n">
        <v>3799622.46759122</v>
      </c>
      <c r="O41" s="0" t="n">
        <v>3581331.09239137</v>
      </c>
      <c r="P41" s="0" t="n">
        <v>119585.760534964</v>
      </c>
      <c r="Q41" s="0" t="n">
        <v>115998.187718915</v>
      </c>
    </row>
    <row r="42" customFormat="false" ht="12.8" hidden="false" customHeight="false" outlineLevel="0" collapsed="false">
      <c r="A42" s="0" t="n">
        <v>89</v>
      </c>
      <c r="B42" s="0" t="n">
        <v>22811729.8418161</v>
      </c>
      <c r="C42" s="0" t="n">
        <v>21864368.4960445</v>
      </c>
      <c r="D42" s="0" t="n">
        <v>22929822.8497016</v>
      </c>
      <c r="E42" s="0" t="n">
        <v>21975374.5367441</v>
      </c>
      <c r="F42" s="0" t="n">
        <v>16704911.3005668</v>
      </c>
      <c r="G42" s="0" t="n">
        <v>5159457.19547765</v>
      </c>
      <c r="H42" s="0" t="n">
        <v>16815918.0791289</v>
      </c>
      <c r="I42" s="0" t="n">
        <v>5159456.45761519</v>
      </c>
      <c r="J42" s="0" t="n">
        <v>775175.662176985</v>
      </c>
      <c r="K42" s="0" t="n">
        <v>751920.392311676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22990338.0099442</v>
      </c>
      <c r="C43" s="0" t="n">
        <v>22034924.940701</v>
      </c>
      <c r="D43" s="0" t="n">
        <v>23109882.2557978</v>
      </c>
      <c r="E43" s="0" t="n">
        <v>22147295.1403924</v>
      </c>
      <c r="F43" s="0" t="n">
        <v>16844207.0773256</v>
      </c>
      <c r="G43" s="0" t="n">
        <v>5190717.86337545</v>
      </c>
      <c r="H43" s="0" t="n">
        <v>16956577.9829483</v>
      </c>
      <c r="I43" s="0" t="n">
        <v>5190717.15744412</v>
      </c>
      <c r="J43" s="0" t="n">
        <v>882806.253088867</v>
      </c>
      <c r="K43" s="0" t="n">
        <v>856322.065496202</v>
      </c>
      <c r="L43" s="0" t="n">
        <v>3832429.90296005</v>
      </c>
      <c r="M43" s="0" t="n">
        <v>3612461.70764275</v>
      </c>
      <c r="N43" s="0" t="n">
        <v>3852353.69723157</v>
      </c>
      <c r="O43" s="0" t="n">
        <v>3631190.73494204</v>
      </c>
      <c r="P43" s="0" t="n">
        <v>147134.375514811</v>
      </c>
      <c r="Q43" s="0" t="n">
        <v>142720.344249367</v>
      </c>
    </row>
    <row r="44" customFormat="false" ht="12.8" hidden="false" customHeight="false" outlineLevel="0" collapsed="false">
      <c r="A44" s="0" t="n">
        <v>91</v>
      </c>
      <c r="B44" s="0" t="n">
        <v>23237007.8525714</v>
      </c>
      <c r="C44" s="0" t="n">
        <v>22270559.5287588</v>
      </c>
      <c r="D44" s="0" t="n">
        <v>23358679.9459649</v>
      </c>
      <c r="E44" s="0" t="n">
        <v>22384929.898582</v>
      </c>
      <c r="F44" s="0" t="n">
        <v>16998439.9307643</v>
      </c>
      <c r="G44" s="0" t="n">
        <v>5272119.59799448</v>
      </c>
      <c r="H44" s="0" t="n">
        <v>17112811.00399</v>
      </c>
      <c r="I44" s="0" t="n">
        <v>5272118.89459197</v>
      </c>
      <c r="J44" s="0" t="n">
        <v>936800.287943192</v>
      </c>
      <c r="K44" s="0" t="n">
        <v>908696.279304897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23449822.783281</v>
      </c>
      <c r="C45" s="0" t="n">
        <v>22472641.6924482</v>
      </c>
      <c r="D45" s="0" t="n">
        <v>23571810.7246557</v>
      </c>
      <c r="E45" s="0" t="n">
        <v>22587308.95719</v>
      </c>
      <c r="F45" s="0" t="n">
        <v>17145306.8661665</v>
      </c>
      <c r="G45" s="0" t="n">
        <v>5327334.82628172</v>
      </c>
      <c r="H45" s="0" t="n">
        <v>17259974.8321783</v>
      </c>
      <c r="I45" s="0" t="n">
        <v>5327334.12501173</v>
      </c>
      <c r="J45" s="0" t="n">
        <v>1040581.06951818</v>
      </c>
      <c r="K45" s="0" t="n">
        <v>1009363.63743263</v>
      </c>
      <c r="L45" s="0" t="n">
        <v>3908511.21169433</v>
      </c>
      <c r="M45" s="0" t="n">
        <v>3684607.7990883</v>
      </c>
      <c r="N45" s="0" t="n">
        <v>3928842.28700315</v>
      </c>
      <c r="O45" s="0" t="n">
        <v>3703719.67477999</v>
      </c>
      <c r="P45" s="0" t="n">
        <v>173430.178253029</v>
      </c>
      <c r="Q45" s="0" t="n">
        <v>168227.272905439</v>
      </c>
    </row>
    <row r="46" customFormat="false" ht="12.8" hidden="false" customHeight="false" outlineLevel="0" collapsed="false">
      <c r="A46" s="0" t="n">
        <v>93</v>
      </c>
      <c r="B46" s="0" t="n">
        <v>23649667.676509</v>
      </c>
      <c r="C46" s="0" t="n">
        <v>22663235.3495001</v>
      </c>
      <c r="D46" s="0" t="n">
        <v>23771907.416401</v>
      </c>
      <c r="E46" s="0" t="n">
        <v>22778139.4797764</v>
      </c>
      <c r="F46" s="0" t="n">
        <v>17259522.0499785</v>
      </c>
      <c r="G46" s="0" t="n">
        <v>5403713.29952162</v>
      </c>
      <c r="H46" s="0" t="n">
        <v>17374426.8767432</v>
      </c>
      <c r="I46" s="0" t="n">
        <v>5403712.60303322</v>
      </c>
      <c r="J46" s="0" t="n">
        <v>1150301.76790619</v>
      </c>
      <c r="K46" s="0" t="n">
        <v>1115792.71486901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23943317.4748211</v>
      </c>
      <c r="C47" s="0" t="n">
        <v>22943431.7719223</v>
      </c>
      <c r="D47" s="0" t="n">
        <v>24067011.916981</v>
      </c>
      <c r="E47" s="0" t="n">
        <v>23059703.3134022</v>
      </c>
      <c r="F47" s="0" t="n">
        <v>17457693.4104693</v>
      </c>
      <c r="G47" s="0" t="n">
        <v>5485738.36145301</v>
      </c>
      <c r="H47" s="0" t="n">
        <v>17573965.6338965</v>
      </c>
      <c r="I47" s="0" t="n">
        <v>5485737.67950578</v>
      </c>
      <c r="J47" s="0" t="n">
        <v>1234322.52933674</v>
      </c>
      <c r="K47" s="0" t="n">
        <v>1197292.85345664</v>
      </c>
      <c r="L47" s="0" t="n">
        <v>3991349.61105766</v>
      </c>
      <c r="M47" s="0" t="n">
        <v>3763487.62541503</v>
      </c>
      <c r="N47" s="0" t="n">
        <v>4011965.13259665</v>
      </c>
      <c r="O47" s="0" t="n">
        <v>3782866.88684701</v>
      </c>
      <c r="P47" s="0" t="n">
        <v>205720.421556124</v>
      </c>
      <c r="Q47" s="0" t="n">
        <v>199548.80890944</v>
      </c>
    </row>
    <row r="48" customFormat="false" ht="12.8" hidden="false" customHeight="false" outlineLevel="0" collapsed="false">
      <c r="A48" s="0" t="n">
        <v>95</v>
      </c>
      <c r="B48" s="0" t="n">
        <v>24232517.5518575</v>
      </c>
      <c r="C48" s="0" t="n">
        <v>23220245.3976382</v>
      </c>
      <c r="D48" s="0" t="n">
        <v>24357932.6615687</v>
      </c>
      <c r="E48" s="0" t="n">
        <v>23338134.3535723</v>
      </c>
      <c r="F48" s="0" t="n">
        <v>17676078.5930685</v>
      </c>
      <c r="G48" s="0" t="n">
        <v>5544166.80456971</v>
      </c>
      <c r="H48" s="0" t="n">
        <v>17793968.2395563</v>
      </c>
      <c r="I48" s="0" t="n">
        <v>5544166.11401602</v>
      </c>
      <c r="J48" s="0" t="n">
        <v>1320210.0573288</v>
      </c>
      <c r="K48" s="0" t="n">
        <v>1280603.75560893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24412269.7227166</v>
      </c>
      <c r="C49" s="0" t="n">
        <v>23390791.0984207</v>
      </c>
      <c r="D49" s="0" t="n">
        <v>24539611.4853455</v>
      </c>
      <c r="E49" s="0" t="n">
        <v>23510491.1073415</v>
      </c>
      <c r="F49" s="0" t="n">
        <v>17747505.0802449</v>
      </c>
      <c r="G49" s="0" t="n">
        <v>5643286.0181758</v>
      </c>
      <c r="H49" s="0" t="n">
        <v>17867205.7619569</v>
      </c>
      <c r="I49" s="0" t="n">
        <v>5643285.34538461</v>
      </c>
      <c r="J49" s="0" t="n">
        <v>1368144.45566081</v>
      </c>
      <c r="K49" s="0" t="n">
        <v>1327100.12199098</v>
      </c>
      <c r="L49" s="0" t="n">
        <v>4069558.3973299</v>
      </c>
      <c r="M49" s="0" t="n">
        <v>3837682.60176705</v>
      </c>
      <c r="N49" s="0" t="n">
        <v>4090781.80316693</v>
      </c>
      <c r="O49" s="0" t="n">
        <v>3857633.37873538</v>
      </c>
      <c r="P49" s="0" t="n">
        <v>228024.075943468</v>
      </c>
      <c r="Q49" s="0" t="n">
        <v>221183.353665164</v>
      </c>
    </row>
    <row r="50" customFormat="false" ht="12.8" hidden="false" customHeight="false" outlineLevel="0" collapsed="false">
      <c r="A50" s="0" t="n">
        <v>97</v>
      </c>
      <c r="B50" s="0" t="n">
        <v>24732919.4126291</v>
      </c>
      <c r="C50" s="0" t="n">
        <v>23694486.8762545</v>
      </c>
      <c r="D50" s="0" t="n">
        <v>24860058.2552526</v>
      </c>
      <c r="E50" s="0" t="n">
        <v>23813996.1390467</v>
      </c>
      <c r="F50" s="0" t="n">
        <v>17799438.5841248</v>
      </c>
      <c r="G50" s="0" t="n">
        <v>5895048.29212964</v>
      </c>
      <c r="H50" s="0" t="n">
        <v>17918948.5204218</v>
      </c>
      <c r="I50" s="0" t="n">
        <v>5895047.61862494</v>
      </c>
      <c r="J50" s="0" t="n">
        <v>1450742.80597516</v>
      </c>
      <c r="K50" s="0" t="n">
        <v>1407220.52179591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24865427.998504</v>
      </c>
      <c r="C51" s="0" t="n">
        <v>23820692.1585358</v>
      </c>
      <c r="D51" s="0" t="n">
        <v>24991945.428823</v>
      </c>
      <c r="E51" s="0" t="n">
        <v>23939617.4073177</v>
      </c>
      <c r="F51" s="0" t="n">
        <v>17830625.3295595</v>
      </c>
      <c r="G51" s="0" t="n">
        <v>5990066.82897634</v>
      </c>
      <c r="H51" s="0" t="n">
        <v>17949551.2524887</v>
      </c>
      <c r="I51" s="0" t="n">
        <v>5990066.15482905</v>
      </c>
      <c r="J51" s="0" t="n">
        <v>1520583.4711465</v>
      </c>
      <c r="K51" s="0" t="n">
        <v>1474965.96701211</v>
      </c>
      <c r="L51" s="0" t="n">
        <v>4144162.59190063</v>
      </c>
      <c r="M51" s="0" t="n">
        <v>3908305.21627095</v>
      </c>
      <c r="N51" s="0" t="n">
        <v>4165248.6289187</v>
      </c>
      <c r="O51" s="0" t="n">
        <v>3928126.86811255</v>
      </c>
      <c r="P51" s="0" t="n">
        <v>253430.578524417</v>
      </c>
      <c r="Q51" s="0" t="n">
        <v>245827.661168684</v>
      </c>
    </row>
    <row r="52" customFormat="false" ht="12.8" hidden="false" customHeight="false" outlineLevel="0" collapsed="false">
      <c r="A52" s="0" t="n">
        <v>99</v>
      </c>
      <c r="B52" s="0" t="n">
        <v>24980682.074017</v>
      </c>
      <c r="C52" s="0" t="n">
        <v>23929001.7742936</v>
      </c>
      <c r="D52" s="0" t="n">
        <v>25107789.7224704</v>
      </c>
      <c r="E52" s="0" t="n">
        <v>24048481.8282971</v>
      </c>
      <c r="F52" s="0" t="n">
        <v>17835177.5372115</v>
      </c>
      <c r="G52" s="0" t="n">
        <v>6093824.2370821</v>
      </c>
      <c r="H52" s="0" t="n">
        <v>17954658.2474257</v>
      </c>
      <c r="I52" s="0" t="n">
        <v>6093823.58087139</v>
      </c>
      <c r="J52" s="0" t="n">
        <v>1591520.87083491</v>
      </c>
      <c r="K52" s="0" t="n">
        <v>1543775.24470987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25152257.5484009</v>
      </c>
      <c r="C53" s="0" t="n">
        <v>24092713.1000682</v>
      </c>
      <c r="D53" s="0" t="n">
        <v>25280151.998309</v>
      </c>
      <c r="E53" s="0" t="n">
        <v>24212932.7473491</v>
      </c>
      <c r="F53" s="0" t="n">
        <v>17931481.5190338</v>
      </c>
      <c r="G53" s="0" t="n">
        <v>6161231.58103447</v>
      </c>
      <c r="H53" s="0" t="n">
        <v>18051701.7875142</v>
      </c>
      <c r="I53" s="0" t="n">
        <v>6161230.95983492</v>
      </c>
      <c r="J53" s="0" t="n">
        <v>1701474.54971548</v>
      </c>
      <c r="K53" s="0" t="n">
        <v>1650430.31322401</v>
      </c>
      <c r="L53" s="0" t="n">
        <v>4192052.30390804</v>
      </c>
      <c r="M53" s="0" t="n">
        <v>3954014.50957392</v>
      </c>
      <c r="N53" s="0" t="n">
        <v>4213367.84420606</v>
      </c>
      <c r="O53" s="0" t="n">
        <v>3974051.98462083</v>
      </c>
      <c r="P53" s="0" t="n">
        <v>283579.091619246</v>
      </c>
      <c r="Q53" s="0" t="n">
        <v>275071.718870669</v>
      </c>
    </row>
    <row r="54" customFormat="false" ht="12.8" hidden="false" customHeight="false" outlineLevel="0" collapsed="false">
      <c r="A54" s="0" t="n">
        <v>101</v>
      </c>
      <c r="B54" s="0" t="n">
        <v>25318088.0119663</v>
      </c>
      <c r="C54" s="0" t="n">
        <v>24250306.0012006</v>
      </c>
      <c r="D54" s="0" t="n">
        <v>25447545.75161</v>
      </c>
      <c r="E54" s="0" t="n">
        <v>24371995.1392862</v>
      </c>
      <c r="F54" s="0" t="n">
        <v>17992875.8186592</v>
      </c>
      <c r="G54" s="0" t="n">
        <v>6257430.18254142</v>
      </c>
      <c r="H54" s="0" t="n">
        <v>18114565.5901439</v>
      </c>
      <c r="I54" s="0" t="n">
        <v>6257429.5491423</v>
      </c>
      <c r="J54" s="0" t="n">
        <v>1707882.78878001</v>
      </c>
      <c r="K54" s="0" t="n">
        <v>1656646.30511661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25419375.2430856</v>
      </c>
      <c r="C55" s="0" t="n">
        <v>24347295.7980826</v>
      </c>
      <c r="D55" s="0" t="n">
        <v>25549437.4402965</v>
      </c>
      <c r="E55" s="0" t="n">
        <v>24469553.1252511</v>
      </c>
      <c r="F55" s="0" t="n">
        <v>18092300.0533273</v>
      </c>
      <c r="G55" s="0" t="n">
        <v>6254995.74475524</v>
      </c>
      <c r="H55" s="0" t="n">
        <v>18214558.0131978</v>
      </c>
      <c r="I55" s="0" t="n">
        <v>6254995.1120533</v>
      </c>
      <c r="J55" s="0" t="n">
        <v>1799799.13492382</v>
      </c>
      <c r="K55" s="0" t="n">
        <v>1745805.16087611</v>
      </c>
      <c r="L55" s="0" t="n">
        <v>4235452.24192746</v>
      </c>
      <c r="M55" s="0" t="n">
        <v>3995285.11935481</v>
      </c>
      <c r="N55" s="0" t="n">
        <v>4257129.07298572</v>
      </c>
      <c r="O55" s="0" t="n">
        <v>4015662.64062219</v>
      </c>
      <c r="P55" s="0" t="n">
        <v>299966.522487304</v>
      </c>
      <c r="Q55" s="0" t="n">
        <v>290967.526812685</v>
      </c>
    </row>
    <row r="56" customFormat="false" ht="12.8" hidden="false" customHeight="false" outlineLevel="0" collapsed="false">
      <c r="A56" s="0" t="n">
        <v>103</v>
      </c>
      <c r="B56" s="0" t="n">
        <v>25506150.4794617</v>
      </c>
      <c r="C56" s="0" t="n">
        <v>24429429.4125312</v>
      </c>
      <c r="D56" s="0" t="n">
        <v>25635449.2468912</v>
      </c>
      <c r="E56" s="0" t="n">
        <v>24550969.1146948</v>
      </c>
      <c r="F56" s="0" t="n">
        <v>18141907.9552113</v>
      </c>
      <c r="G56" s="0" t="n">
        <v>6287521.4573199</v>
      </c>
      <c r="H56" s="0" t="n">
        <v>18263448.2906385</v>
      </c>
      <c r="I56" s="0" t="n">
        <v>6287520.82405625</v>
      </c>
      <c r="J56" s="0" t="n">
        <v>1844988.50518245</v>
      </c>
      <c r="K56" s="0" t="n">
        <v>1789638.85002698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25662694.5400083</v>
      </c>
      <c r="C57" s="0" t="n">
        <v>24578236.6478581</v>
      </c>
      <c r="D57" s="0" t="n">
        <v>25793804.3119166</v>
      </c>
      <c r="E57" s="0" t="n">
        <v>24701478.6929762</v>
      </c>
      <c r="F57" s="0" t="n">
        <v>18230236.9613321</v>
      </c>
      <c r="G57" s="0" t="n">
        <v>6347999.68652595</v>
      </c>
      <c r="H57" s="0" t="n">
        <v>18353479.6335427</v>
      </c>
      <c r="I57" s="0" t="n">
        <v>6347999.05943351</v>
      </c>
      <c r="J57" s="0" t="n">
        <v>1910044.92072393</v>
      </c>
      <c r="K57" s="0" t="n">
        <v>1852743.57310221</v>
      </c>
      <c r="L57" s="0" t="n">
        <v>4274329.42161983</v>
      </c>
      <c r="M57" s="0" t="n">
        <v>4031790.59761228</v>
      </c>
      <c r="N57" s="0" t="n">
        <v>4296180.84805922</v>
      </c>
      <c r="O57" s="0" t="n">
        <v>4052332.28199632</v>
      </c>
      <c r="P57" s="0" t="n">
        <v>318340.820120655</v>
      </c>
      <c r="Q57" s="0" t="n">
        <v>308790.595517035</v>
      </c>
    </row>
    <row r="58" customFormat="false" ht="12.8" hidden="false" customHeight="false" outlineLevel="0" collapsed="false">
      <c r="A58" s="0" t="n">
        <v>105</v>
      </c>
      <c r="B58" s="0" t="n">
        <v>25834984.8233845</v>
      </c>
      <c r="C58" s="0" t="n">
        <v>24742651.108357</v>
      </c>
      <c r="D58" s="0" t="n">
        <v>25967442.0240695</v>
      </c>
      <c r="E58" s="0" t="n">
        <v>24867158.9986148</v>
      </c>
      <c r="F58" s="0" t="n">
        <v>18382803.4948331</v>
      </c>
      <c r="G58" s="0" t="n">
        <v>6359847.61352387</v>
      </c>
      <c r="H58" s="0" t="n">
        <v>18507312.0128322</v>
      </c>
      <c r="I58" s="0" t="n">
        <v>6359846.98578257</v>
      </c>
      <c r="J58" s="0" t="n">
        <v>1986817.04440026</v>
      </c>
      <c r="K58" s="0" t="n">
        <v>1927212.53306825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25930665.6460674</v>
      </c>
      <c r="C59" s="0" t="n">
        <v>24834056.1397901</v>
      </c>
      <c r="D59" s="0" t="n">
        <v>26063959.4116344</v>
      </c>
      <c r="E59" s="0" t="n">
        <v>24959352.2392895</v>
      </c>
      <c r="F59" s="0" t="n">
        <v>18443007.9008658</v>
      </c>
      <c r="G59" s="0" t="n">
        <v>6391048.23892427</v>
      </c>
      <c r="H59" s="0" t="n">
        <v>18568304.6284474</v>
      </c>
      <c r="I59" s="0" t="n">
        <v>6391047.61084207</v>
      </c>
      <c r="J59" s="0" t="n">
        <v>2042412.83942296</v>
      </c>
      <c r="K59" s="0" t="n">
        <v>1981140.45424027</v>
      </c>
      <c r="L59" s="0" t="n">
        <v>4317961.17815215</v>
      </c>
      <c r="M59" s="0" t="n">
        <v>4073294.13466015</v>
      </c>
      <c r="N59" s="0" t="n">
        <v>4340176.79863077</v>
      </c>
      <c r="O59" s="0" t="n">
        <v>4094178.16408365</v>
      </c>
      <c r="P59" s="0" t="n">
        <v>340402.139903827</v>
      </c>
      <c r="Q59" s="0" t="n">
        <v>330190.075706712</v>
      </c>
    </row>
    <row r="60" customFormat="false" ht="12.8" hidden="false" customHeight="false" outlineLevel="0" collapsed="false">
      <c r="A60" s="0" t="n">
        <v>107</v>
      </c>
      <c r="B60" s="0" t="n">
        <v>26003122.7573734</v>
      </c>
      <c r="C60" s="0" t="n">
        <v>24903512.736495</v>
      </c>
      <c r="D60" s="0" t="n">
        <v>26137959.5814626</v>
      </c>
      <c r="E60" s="0" t="n">
        <v>25030259.3109477</v>
      </c>
      <c r="F60" s="0" t="n">
        <v>18518967.4327891</v>
      </c>
      <c r="G60" s="0" t="n">
        <v>6384545.30370598</v>
      </c>
      <c r="H60" s="0" t="n">
        <v>18645714.6366018</v>
      </c>
      <c r="I60" s="0" t="n">
        <v>6384544.67434591</v>
      </c>
      <c r="J60" s="0" t="n">
        <v>2074163.69886927</v>
      </c>
      <c r="K60" s="0" t="n">
        <v>2011938.78790319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25960443.125072</v>
      </c>
      <c r="C61" s="0" t="n">
        <v>24863740.7905518</v>
      </c>
      <c r="D61" s="0" t="n">
        <v>26094599.3989904</v>
      </c>
      <c r="E61" s="0" t="n">
        <v>24989847.6479898</v>
      </c>
      <c r="F61" s="0" t="n">
        <v>18517742.0406882</v>
      </c>
      <c r="G61" s="0" t="n">
        <v>6345998.74986359</v>
      </c>
      <c r="H61" s="0" t="n">
        <v>18643849.5314778</v>
      </c>
      <c r="I61" s="0" t="n">
        <v>6345998.11651203</v>
      </c>
      <c r="J61" s="0" t="n">
        <v>2165058.41313592</v>
      </c>
      <c r="K61" s="0" t="n">
        <v>2100106.66074185</v>
      </c>
      <c r="L61" s="0" t="n">
        <v>4322601.79184937</v>
      </c>
      <c r="M61" s="0" t="n">
        <v>4078094.61984378</v>
      </c>
      <c r="N61" s="0" t="n">
        <v>4344961.16373556</v>
      </c>
      <c r="O61" s="0" t="n">
        <v>4099113.81360971</v>
      </c>
      <c r="P61" s="0" t="n">
        <v>360843.068855987</v>
      </c>
      <c r="Q61" s="0" t="n">
        <v>350017.776790308</v>
      </c>
    </row>
    <row r="62" customFormat="false" ht="12.8" hidden="false" customHeight="false" outlineLevel="0" collapsed="false">
      <c r="A62" s="0" t="n">
        <v>109</v>
      </c>
      <c r="B62" s="0" t="n">
        <v>26074498.9230161</v>
      </c>
      <c r="C62" s="0" t="n">
        <v>24972320.5921666</v>
      </c>
      <c r="D62" s="0" t="n">
        <v>26208861.1994374</v>
      </c>
      <c r="E62" s="0" t="n">
        <v>25098621.0919675</v>
      </c>
      <c r="F62" s="0" t="n">
        <v>18580531.8927798</v>
      </c>
      <c r="G62" s="0" t="n">
        <v>6391788.69938684</v>
      </c>
      <c r="H62" s="0" t="n">
        <v>18706833.0249304</v>
      </c>
      <c r="I62" s="0" t="n">
        <v>6391788.06703708</v>
      </c>
      <c r="J62" s="0" t="n">
        <v>2246227.98855843</v>
      </c>
      <c r="K62" s="0" t="n">
        <v>2178841.14890168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26257587.3198371</v>
      </c>
      <c r="C63" s="0" t="n">
        <v>25145691.2232647</v>
      </c>
      <c r="D63" s="0" t="n">
        <v>26393117.9285403</v>
      </c>
      <c r="E63" s="0" t="n">
        <v>25273089.9551166</v>
      </c>
      <c r="F63" s="0" t="n">
        <v>18665172.6757504</v>
      </c>
      <c r="G63" s="0" t="n">
        <v>6480518.54751424</v>
      </c>
      <c r="H63" s="0" t="n">
        <v>18792572.0511457</v>
      </c>
      <c r="I63" s="0" t="n">
        <v>6480517.90397084</v>
      </c>
      <c r="J63" s="0" t="n">
        <v>2298382.28358767</v>
      </c>
      <c r="K63" s="0" t="n">
        <v>2229430.81508004</v>
      </c>
      <c r="L63" s="0" t="n">
        <v>4371244.28101554</v>
      </c>
      <c r="M63" s="0" t="n">
        <v>4124143.9213567</v>
      </c>
      <c r="N63" s="0" t="n">
        <v>4393832.70864886</v>
      </c>
      <c r="O63" s="0" t="n">
        <v>4145378.43017395</v>
      </c>
      <c r="P63" s="0" t="n">
        <v>383063.713931278</v>
      </c>
      <c r="Q63" s="0" t="n">
        <v>371571.80251334</v>
      </c>
    </row>
    <row r="64" customFormat="false" ht="12.8" hidden="false" customHeight="false" outlineLevel="0" collapsed="false">
      <c r="A64" s="0" t="n">
        <v>111</v>
      </c>
      <c r="B64" s="0" t="n">
        <v>26419695.1328767</v>
      </c>
      <c r="C64" s="0" t="n">
        <v>25299972.1771086</v>
      </c>
      <c r="D64" s="0" t="n">
        <v>26554735.2524802</v>
      </c>
      <c r="E64" s="0" t="n">
        <v>25426910.2981882</v>
      </c>
      <c r="F64" s="0" t="n">
        <v>18769119.4325182</v>
      </c>
      <c r="G64" s="0" t="n">
        <v>6530852.74459044</v>
      </c>
      <c r="H64" s="0" t="n">
        <v>18896058.0639261</v>
      </c>
      <c r="I64" s="0" t="n">
        <v>6530852.23426204</v>
      </c>
      <c r="J64" s="0" t="n">
        <v>2330331.20180162</v>
      </c>
      <c r="K64" s="0" t="n">
        <v>2260421.26574757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26478895.5449839</v>
      </c>
      <c r="C65" s="0" t="n">
        <v>25355288.3518592</v>
      </c>
      <c r="D65" s="0" t="n">
        <v>26614495.4028141</v>
      </c>
      <c r="E65" s="0" t="n">
        <v>25482752.6272864</v>
      </c>
      <c r="F65" s="0" t="n">
        <v>18811600.8546377</v>
      </c>
      <c r="G65" s="0" t="n">
        <v>6543687.4972215</v>
      </c>
      <c r="H65" s="0" t="n">
        <v>18939065.6562985</v>
      </c>
      <c r="I65" s="0" t="n">
        <v>6543686.9709879</v>
      </c>
      <c r="J65" s="0" t="n">
        <v>2360629.24918227</v>
      </c>
      <c r="K65" s="0" t="n">
        <v>2289810.3717068</v>
      </c>
      <c r="L65" s="0" t="n">
        <v>4407792.83832154</v>
      </c>
      <c r="M65" s="0" t="n">
        <v>4158888.42641717</v>
      </c>
      <c r="N65" s="0" t="n">
        <v>4430392.88715616</v>
      </c>
      <c r="O65" s="0" t="n">
        <v>4180133.86190502</v>
      </c>
      <c r="P65" s="0" t="n">
        <v>393438.208197045</v>
      </c>
      <c r="Q65" s="0" t="n">
        <v>381635.061951134</v>
      </c>
    </row>
    <row r="66" customFormat="false" ht="12.8" hidden="false" customHeight="false" outlineLevel="0" collapsed="false">
      <c r="A66" s="0" t="n">
        <v>113</v>
      </c>
      <c r="B66" s="0" t="n">
        <v>26642685.3370198</v>
      </c>
      <c r="C66" s="0" t="n">
        <v>25511364.0314683</v>
      </c>
      <c r="D66" s="0" t="n">
        <v>26778658.6372461</v>
      </c>
      <c r="E66" s="0" t="n">
        <v>25639179.343357</v>
      </c>
      <c r="F66" s="0" t="n">
        <v>18895942.4930524</v>
      </c>
      <c r="G66" s="0" t="n">
        <v>6615421.53841589</v>
      </c>
      <c r="H66" s="0" t="n">
        <v>19023758.3253706</v>
      </c>
      <c r="I66" s="0" t="n">
        <v>6615421.01798636</v>
      </c>
      <c r="J66" s="0" t="n">
        <v>2439002.44642683</v>
      </c>
      <c r="K66" s="0" t="n">
        <v>2365832.37303403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26704255.7918439</v>
      </c>
      <c r="C67" s="0" t="n">
        <v>25569733.3562931</v>
      </c>
      <c r="D67" s="0" t="n">
        <v>26839954.8411248</v>
      </c>
      <c r="E67" s="0" t="n">
        <v>25697290.87639</v>
      </c>
      <c r="F67" s="0" t="n">
        <v>18900236.3833085</v>
      </c>
      <c r="G67" s="0" t="n">
        <v>6669496.9729846</v>
      </c>
      <c r="H67" s="0" t="n">
        <v>19027794.3870136</v>
      </c>
      <c r="I67" s="0" t="n">
        <v>6669496.48937645</v>
      </c>
      <c r="J67" s="0" t="n">
        <v>2514547.00305392</v>
      </c>
      <c r="K67" s="0" t="n">
        <v>2439110.5929623</v>
      </c>
      <c r="L67" s="0" t="n">
        <v>4444456.13856308</v>
      </c>
      <c r="M67" s="0" t="n">
        <v>4193941.25332687</v>
      </c>
      <c r="N67" s="0" t="n">
        <v>4467072.72014055</v>
      </c>
      <c r="O67" s="0" t="n">
        <v>4215202.23298081</v>
      </c>
      <c r="P67" s="0" t="n">
        <v>419091.167175653</v>
      </c>
      <c r="Q67" s="0" t="n">
        <v>406518.432160383</v>
      </c>
    </row>
    <row r="68" customFormat="false" ht="12.8" hidden="false" customHeight="false" outlineLevel="0" collapsed="false">
      <c r="A68" s="0" t="n">
        <v>115</v>
      </c>
      <c r="B68" s="0" t="n">
        <v>26825080.919562</v>
      </c>
      <c r="C68" s="0" t="n">
        <v>25684305.5669105</v>
      </c>
      <c r="D68" s="0" t="n">
        <v>26961917.7906672</v>
      </c>
      <c r="E68" s="0" t="n">
        <v>25812932.6396955</v>
      </c>
      <c r="F68" s="0" t="n">
        <v>19033455.0136006</v>
      </c>
      <c r="G68" s="0" t="n">
        <v>6650850.55330999</v>
      </c>
      <c r="H68" s="0" t="n">
        <v>19162082.5761938</v>
      </c>
      <c r="I68" s="0" t="n">
        <v>6650850.06350166</v>
      </c>
      <c r="J68" s="0" t="n">
        <v>2538583.07633882</v>
      </c>
      <c r="K68" s="0" t="n">
        <v>2462425.58404866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27045549.7081086</v>
      </c>
      <c r="C69" s="0" t="n">
        <v>25894079.0708524</v>
      </c>
      <c r="D69" s="0" t="n">
        <v>27182843.389315</v>
      </c>
      <c r="E69" s="0" t="n">
        <v>26023135.5457178</v>
      </c>
      <c r="F69" s="0" t="n">
        <v>19177643.1758453</v>
      </c>
      <c r="G69" s="0" t="n">
        <v>6716435.89500703</v>
      </c>
      <c r="H69" s="0" t="n">
        <v>19306700.1535066</v>
      </c>
      <c r="I69" s="0" t="n">
        <v>6716435.39221118</v>
      </c>
      <c r="J69" s="0" t="n">
        <v>2626323.29768329</v>
      </c>
      <c r="K69" s="0" t="n">
        <v>2547533.59875279</v>
      </c>
      <c r="L69" s="0" t="n">
        <v>4501098.48565168</v>
      </c>
      <c r="M69" s="0" t="n">
        <v>4247558.83934942</v>
      </c>
      <c r="N69" s="0" t="n">
        <v>4523980.83935122</v>
      </c>
      <c r="O69" s="0" t="n">
        <v>4269069.64738654</v>
      </c>
      <c r="P69" s="0" t="n">
        <v>437720.549613882</v>
      </c>
      <c r="Q69" s="0" t="n">
        <v>424588.933125465</v>
      </c>
    </row>
    <row r="70" customFormat="false" ht="12.8" hidden="false" customHeight="false" outlineLevel="0" collapsed="false">
      <c r="A70" s="0" t="n">
        <v>117</v>
      </c>
      <c r="B70" s="0" t="n">
        <v>27299662.6660527</v>
      </c>
      <c r="C70" s="0" t="n">
        <v>26136643.4965893</v>
      </c>
      <c r="D70" s="0" t="n">
        <v>27437632.4782494</v>
      </c>
      <c r="E70" s="0" t="n">
        <v>26266335.5636524</v>
      </c>
      <c r="F70" s="0" t="n">
        <v>19337128.3152518</v>
      </c>
      <c r="G70" s="0" t="n">
        <v>6799515.18133745</v>
      </c>
      <c r="H70" s="0" t="n">
        <v>19466820.8856128</v>
      </c>
      <c r="I70" s="0" t="n">
        <v>6799514.67803959</v>
      </c>
      <c r="J70" s="0" t="n">
        <v>2705539.88577076</v>
      </c>
      <c r="K70" s="0" t="n">
        <v>2624373.68919764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27402850.9458526</v>
      </c>
      <c r="C71" s="0" t="n">
        <v>26234046.0605406</v>
      </c>
      <c r="D71" s="0" t="n">
        <v>27538109.4240907</v>
      </c>
      <c r="E71" s="0" t="n">
        <v>26361189.4740785</v>
      </c>
      <c r="F71" s="0" t="n">
        <v>19356122.2244983</v>
      </c>
      <c r="G71" s="0" t="n">
        <v>6877923.83604229</v>
      </c>
      <c r="H71" s="0" t="n">
        <v>19483266.0618102</v>
      </c>
      <c r="I71" s="0" t="n">
        <v>6877923.4122683</v>
      </c>
      <c r="J71" s="0" t="n">
        <v>2771609.77301044</v>
      </c>
      <c r="K71" s="0" t="n">
        <v>2688461.47982013</v>
      </c>
      <c r="L71" s="0" t="n">
        <v>4561065.38529808</v>
      </c>
      <c r="M71" s="0" t="n">
        <v>4304688.83993339</v>
      </c>
      <c r="N71" s="0" t="n">
        <v>4583608.54372678</v>
      </c>
      <c r="O71" s="0" t="n">
        <v>4325880.87066437</v>
      </c>
      <c r="P71" s="0" t="n">
        <v>461934.962168407</v>
      </c>
      <c r="Q71" s="0" t="n">
        <v>448076.913303355</v>
      </c>
    </row>
    <row r="72" customFormat="false" ht="12.8" hidden="false" customHeight="false" outlineLevel="0" collapsed="false">
      <c r="A72" s="0" t="n">
        <v>119</v>
      </c>
      <c r="B72" s="0" t="n">
        <v>27706654.4944402</v>
      </c>
      <c r="C72" s="0" t="n">
        <v>26523541.9735132</v>
      </c>
      <c r="D72" s="0" t="n">
        <v>27841181.1464408</v>
      </c>
      <c r="E72" s="0" t="n">
        <v>26649998.1355176</v>
      </c>
      <c r="F72" s="0" t="n">
        <v>19566725.5819739</v>
      </c>
      <c r="G72" s="0" t="n">
        <v>6956816.3915393</v>
      </c>
      <c r="H72" s="0" t="n">
        <v>19693182.1687198</v>
      </c>
      <c r="I72" s="0" t="n">
        <v>6956815.96679776</v>
      </c>
      <c r="J72" s="0" t="n">
        <v>2857874.81401901</v>
      </c>
      <c r="K72" s="0" t="n">
        <v>2772138.56959844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27914292.776168</v>
      </c>
      <c r="C73" s="0" t="n">
        <v>26721057.0754687</v>
      </c>
      <c r="D73" s="0" t="n">
        <v>28048815.4215476</v>
      </c>
      <c r="E73" s="0" t="n">
        <v>26847509.2878504</v>
      </c>
      <c r="F73" s="0" t="n">
        <v>19707745.5691627</v>
      </c>
      <c r="G73" s="0" t="n">
        <v>7013311.50630603</v>
      </c>
      <c r="H73" s="0" t="n">
        <v>19834198.2046828</v>
      </c>
      <c r="I73" s="0" t="n">
        <v>7013311.08316758</v>
      </c>
      <c r="J73" s="0" t="n">
        <v>2895055.24456525</v>
      </c>
      <c r="K73" s="0" t="n">
        <v>2808203.58722829</v>
      </c>
      <c r="L73" s="0" t="n">
        <v>4644936.85165031</v>
      </c>
      <c r="M73" s="0" t="n">
        <v>4383814.39676405</v>
      </c>
      <c r="N73" s="0" t="n">
        <v>4667357.45668252</v>
      </c>
      <c r="O73" s="0" t="n">
        <v>4404891.22998632</v>
      </c>
      <c r="P73" s="0" t="n">
        <v>482509.207427541</v>
      </c>
      <c r="Q73" s="0" t="n">
        <v>468033.931204715</v>
      </c>
    </row>
    <row r="74" customFormat="false" ht="12.8" hidden="false" customHeight="false" outlineLevel="0" collapsed="false">
      <c r="A74" s="0" t="n">
        <v>121</v>
      </c>
      <c r="B74" s="0" t="n">
        <v>28009093.5559357</v>
      </c>
      <c r="C74" s="0" t="n">
        <v>26812085.815319</v>
      </c>
      <c r="D74" s="0" t="n">
        <v>28142358.9898948</v>
      </c>
      <c r="E74" s="0" t="n">
        <v>26937356.2498261</v>
      </c>
      <c r="F74" s="0" t="n">
        <v>19718947.5580978</v>
      </c>
      <c r="G74" s="0" t="n">
        <v>7093138.25722115</v>
      </c>
      <c r="H74" s="0" t="n">
        <v>19844218.4082178</v>
      </c>
      <c r="I74" s="0" t="n">
        <v>7093137.84160834</v>
      </c>
      <c r="J74" s="0" t="n">
        <v>2960021.28286896</v>
      </c>
      <c r="K74" s="0" t="n">
        <v>2871220.64438289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28197641.3304616</v>
      </c>
      <c r="C75" s="0" t="n">
        <v>26991335.0422486</v>
      </c>
      <c r="D75" s="0" t="n">
        <v>28331559.4401364</v>
      </c>
      <c r="E75" s="0" t="n">
        <v>27117219.1969325</v>
      </c>
      <c r="F75" s="0" t="n">
        <v>19835254.5987395</v>
      </c>
      <c r="G75" s="0" t="n">
        <v>7156080.44350913</v>
      </c>
      <c r="H75" s="0" t="n">
        <v>19961139.1735607</v>
      </c>
      <c r="I75" s="0" t="n">
        <v>7156080.02337182</v>
      </c>
      <c r="J75" s="0" t="n">
        <v>3017489.20982262</v>
      </c>
      <c r="K75" s="0" t="n">
        <v>2926964.53352794</v>
      </c>
      <c r="L75" s="0" t="n">
        <v>4693193.07907424</v>
      </c>
      <c r="M75" s="0" t="n">
        <v>4430412.4910556</v>
      </c>
      <c r="N75" s="0" t="n">
        <v>4715512.96465648</v>
      </c>
      <c r="O75" s="0" t="n">
        <v>4451394.65072221</v>
      </c>
      <c r="P75" s="0" t="n">
        <v>502914.86830377</v>
      </c>
      <c r="Q75" s="0" t="n">
        <v>487827.422254657</v>
      </c>
    </row>
    <row r="76" customFormat="false" ht="12.8" hidden="false" customHeight="false" outlineLevel="0" collapsed="false">
      <c r="A76" s="0" t="n">
        <v>123</v>
      </c>
      <c r="B76" s="0" t="n">
        <v>28331453.8757098</v>
      </c>
      <c r="C76" s="0" t="n">
        <v>27119476.2289421</v>
      </c>
      <c r="D76" s="0" t="n">
        <v>28464754.6684805</v>
      </c>
      <c r="E76" s="0" t="n">
        <v>27244780.1066731</v>
      </c>
      <c r="F76" s="0" t="n">
        <v>19944073.9194312</v>
      </c>
      <c r="G76" s="0" t="n">
        <v>7175402.3095109</v>
      </c>
      <c r="H76" s="0" t="n">
        <v>20069378.2074934</v>
      </c>
      <c r="I76" s="0" t="n">
        <v>7175401.89917969</v>
      </c>
      <c r="J76" s="0" t="n">
        <v>3058078.45081964</v>
      </c>
      <c r="K76" s="0" t="n">
        <v>2966336.09729505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28449494.9495793</v>
      </c>
      <c r="C77" s="0" t="n">
        <v>27232280.3705708</v>
      </c>
      <c r="D77" s="0" t="n">
        <v>28582830.5482426</v>
      </c>
      <c r="E77" s="0" t="n">
        <v>27357616.9669501</v>
      </c>
      <c r="F77" s="0" t="n">
        <v>20026296.9810877</v>
      </c>
      <c r="G77" s="0" t="n">
        <v>7205983.38948308</v>
      </c>
      <c r="H77" s="0" t="n">
        <v>20151634.0167116</v>
      </c>
      <c r="I77" s="0" t="n">
        <v>7205982.95023843</v>
      </c>
      <c r="J77" s="0" t="n">
        <v>3118550.81698054</v>
      </c>
      <c r="K77" s="0" t="n">
        <v>3024994.29247112</v>
      </c>
      <c r="L77" s="0" t="n">
        <v>4736182.91578468</v>
      </c>
      <c r="M77" s="0" t="n">
        <v>4471603.61766698</v>
      </c>
      <c r="N77" s="0" t="n">
        <v>4758405.71656114</v>
      </c>
      <c r="O77" s="0" t="n">
        <v>4492494.52026928</v>
      </c>
      <c r="P77" s="0" t="n">
        <v>519758.469496756</v>
      </c>
      <c r="Q77" s="0" t="n">
        <v>504165.715411854</v>
      </c>
    </row>
    <row r="78" customFormat="false" ht="12.8" hidden="false" customHeight="false" outlineLevel="0" collapsed="false">
      <c r="A78" s="0" t="n">
        <v>125</v>
      </c>
      <c r="B78" s="0" t="n">
        <v>28615431.6545972</v>
      </c>
      <c r="C78" s="0" t="n">
        <v>27390434.5273374</v>
      </c>
      <c r="D78" s="0" t="n">
        <v>28747111.5646794</v>
      </c>
      <c r="E78" s="0" t="n">
        <v>27514214.7775565</v>
      </c>
      <c r="F78" s="0" t="n">
        <v>20112094.2554497</v>
      </c>
      <c r="G78" s="0" t="n">
        <v>7278340.27188768</v>
      </c>
      <c r="H78" s="0" t="n">
        <v>20235874.8636029</v>
      </c>
      <c r="I78" s="0" t="n">
        <v>7278339.91395366</v>
      </c>
      <c r="J78" s="0" t="n">
        <v>3219252.84002822</v>
      </c>
      <c r="K78" s="0" t="n">
        <v>3122675.25482737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28749395.5280699</v>
      </c>
      <c r="C79" s="0" t="n">
        <v>27518675.9494443</v>
      </c>
      <c r="D79" s="0" t="n">
        <v>28879657.9338351</v>
      </c>
      <c r="E79" s="0" t="n">
        <v>27641123.7465925</v>
      </c>
      <c r="F79" s="0" t="n">
        <v>20141421.0576555</v>
      </c>
      <c r="G79" s="0" t="n">
        <v>7377254.89178883</v>
      </c>
      <c r="H79" s="0" t="n">
        <v>20263869.2165704</v>
      </c>
      <c r="I79" s="0" t="n">
        <v>7377254.53002214</v>
      </c>
      <c r="J79" s="0" t="n">
        <v>3311241.67736646</v>
      </c>
      <c r="K79" s="0" t="n">
        <v>3211904.42704547</v>
      </c>
      <c r="L79" s="0" t="n">
        <v>4785490.90658729</v>
      </c>
      <c r="M79" s="0" t="n">
        <v>4518847.74738802</v>
      </c>
      <c r="N79" s="0" t="n">
        <v>4807201.50891854</v>
      </c>
      <c r="O79" s="0" t="n">
        <v>4539257.19402275</v>
      </c>
      <c r="P79" s="0" t="n">
        <v>551873.612894411</v>
      </c>
      <c r="Q79" s="0" t="n">
        <v>535317.404507578</v>
      </c>
    </row>
    <row r="80" customFormat="false" ht="12.8" hidden="false" customHeight="false" outlineLevel="0" collapsed="false">
      <c r="A80" s="0" t="n">
        <v>127</v>
      </c>
      <c r="B80" s="0" t="n">
        <v>28917425.7934153</v>
      </c>
      <c r="C80" s="0" t="n">
        <v>27678339.2383166</v>
      </c>
      <c r="D80" s="0" t="n">
        <v>29048303.6796869</v>
      </c>
      <c r="E80" s="0" t="n">
        <v>27801365.5880686</v>
      </c>
      <c r="F80" s="0" t="n">
        <v>20258258.3000496</v>
      </c>
      <c r="G80" s="0" t="n">
        <v>7420080.93826695</v>
      </c>
      <c r="H80" s="0" t="n">
        <v>20381285.0155588</v>
      </c>
      <c r="I80" s="0" t="n">
        <v>7420080.57250978</v>
      </c>
      <c r="J80" s="0" t="n">
        <v>3352839.62330092</v>
      </c>
      <c r="K80" s="0" t="n">
        <v>3252254.4346019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29068515.1712526</v>
      </c>
      <c r="C81" s="0" t="n">
        <v>27821873.4817759</v>
      </c>
      <c r="D81" s="0" t="n">
        <v>29199255.6215877</v>
      </c>
      <c r="E81" s="0" t="n">
        <v>27944770.6428484</v>
      </c>
      <c r="F81" s="0" t="n">
        <v>20343313.5592522</v>
      </c>
      <c r="G81" s="0" t="n">
        <v>7478559.92252374</v>
      </c>
      <c r="H81" s="0" t="n">
        <v>20466211.086436</v>
      </c>
      <c r="I81" s="0" t="n">
        <v>7478559.55641236</v>
      </c>
      <c r="J81" s="0" t="n">
        <v>3406999.0775385</v>
      </c>
      <c r="K81" s="0" t="n">
        <v>3304789.10521234</v>
      </c>
      <c r="L81" s="0" t="n">
        <v>4836893.55948687</v>
      </c>
      <c r="M81" s="0" t="n">
        <v>4567190.32695553</v>
      </c>
      <c r="N81" s="0" t="n">
        <v>4858683.83627277</v>
      </c>
      <c r="O81" s="0" t="n">
        <v>4587674.67022192</v>
      </c>
      <c r="P81" s="0" t="n">
        <v>567833.179589749</v>
      </c>
      <c r="Q81" s="0" t="n">
        <v>550798.184202057</v>
      </c>
    </row>
    <row r="82" customFormat="false" ht="12.8" hidden="false" customHeight="false" outlineLevel="0" collapsed="false">
      <c r="A82" s="0" t="n">
        <v>129</v>
      </c>
      <c r="B82" s="0" t="n">
        <v>29154224.9479517</v>
      </c>
      <c r="C82" s="0" t="n">
        <v>27904899.7014257</v>
      </c>
      <c r="D82" s="0" t="n">
        <v>29283947.7406338</v>
      </c>
      <c r="E82" s="0" t="n">
        <v>28026840.265402</v>
      </c>
      <c r="F82" s="0" t="n">
        <v>20421985.711042</v>
      </c>
      <c r="G82" s="0" t="n">
        <v>7482913.99038371</v>
      </c>
      <c r="H82" s="0" t="n">
        <v>20543926.643583</v>
      </c>
      <c r="I82" s="0" t="n">
        <v>7482913.62181905</v>
      </c>
      <c r="J82" s="0" t="n">
        <v>3474876.70022581</v>
      </c>
      <c r="K82" s="0" t="n">
        <v>3370630.39921903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29371137.9665385</v>
      </c>
      <c r="C83" s="0" t="n">
        <v>28111327.7977787</v>
      </c>
      <c r="D83" s="0" t="n">
        <v>29501260.6681478</v>
      </c>
      <c r="E83" s="0" t="n">
        <v>28233643.6727282</v>
      </c>
      <c r="F83" s="0" t="n">
        <v>20553466.9536154</v>
      </c>
      <c r="G83" s="0" t="n">
        <v>7557860.84416327</v>
      </c>
      <c r="H83" s="0" t="n">
        <v>20675783.178765</v>
      </c>
      <c r="I83" s="0" t="n">
        <v>7557860.4939632</v>
      </c>
      <c r="J83" s="0" t="n">
        <v>3549408.24781571</v>
      </c>
      <c r="K83" s="0" t="n">
        <v>3442926.00038124</v>
      </c>
      <c r="L83" s="0" t="n">
        <v>4884544.58539473</v>
      </c>
      <c r="M83" s="0" t="n">
        <v>4611620.45359857</v>
      </c>
      <c r="N83" s="0" t="n">
        <v>4906231.79726521</v>
      </c>
      <c r="O83" s="0" t="n">
        <v>4632007.91855038</v>
      </c>
      <c r="P83" s="0" t="n">
        <v>591568.041302619</v>
      </c>
      <c r="Q83" s="0" t="n">
        <v>573821.00006354</v>
      </c>
    </row>
    <row r="84" customFormat="false" ht="12.8" hidden="false" customHeight="false" outlineLevel="0" collapsed="false">
      <c r="A84" s="0" t="n">
        <v>131</v>
      </c>
      <c r="B84" s="0" t="n">
        <v>29498324.1287706</v>
      </c>
      <c r="C84" s="0" t="n">
        <v>28233211.1285729</v>
      </c>
      <c r="D84" s="0" t="n">
        <v>29627810.4959857</v>
      </c>
      <c r="E84" s="0" t="n">
        <v>28354928.8496235</v>
      </c>
      <c r="F84" s="0" t="n">
        <v>20680803.3190932</v>
      </c>
      <c r="G84" s="0" t="n">
        <v>7552407.8094797</v>
      </c>
      <c r="H84" s="0" t="n">
        <v>20802521.3906262</v>
      </c>
      <c r="I84" s="0" t="n">
        <v>7552407.45899733</v>
      </c>
      <c r="J84" s="0" t="n">
        <v>3602547.00028437</v>
      </c>
      <c r="K84" s="0" t="n">
        <v>3494470.59027584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29611720.119302</v>
      </c>
      <c r="C85" s="0" t="n">
        <v>28341588.5139866</v>
      </c>
      <c r="D85" s="0" t="n">
        <v>29738404.0191812</v>
      </c>
      <c r="E85" s="0" t="n">
        <v>28460671.9162546</v>
      </c>
      <c r="F85" s="0" t="n">
        <v>20708660.4044917</v>
      </c>
      <c r="G85" s="0" t="n">
        <v>7632928.10949493</v>
      </c>
      <c r="H85" s="0" t="n">
        <v>20827744.1589402</v>
      </c>
      <c r="I85" s="0" t="n">
        <v>7632927.7573144</v>
      </c>
      <c r="J85" s="0" t="n">
        <v>3645136.36474018</v>
      </c>
      <c r="K85" s="0" t="n">
        <v>3535782.27379797</v>
      </c>
      <c r="L85" s="0" t="n">
        <v>4925648.95236972</v>
      </c>
      <c r="M85" s="0" t="n">
        <v>4650923.76956954</v>
      </c>
      <c r="N85" s="0" t="n">
        <v>4946763.03078603</v>
      </c>
      <c r="O85" s="0" t="n">
        <v>4670772.49168893</v>
      </c>
      <c r="P85" s="0" t="n">
        <v>607522.727456696</v>
      </c>
      <c r="Q85" s="0" t="n">
        <v>589297.045632995</v>
      </c>
    </row>
    <row r="86" customFormat="false" ht="12.8" hidden="false" customHeight="false" outlineLevel="0" collapsed="false">
      <c r="A86" s="0" t="n">
        <v>133</v>
      </c>
      <c r="B86" s="0" t="n">
        <v>29750776.1519348</v>
      </c>
      <c r="C86" s="0" t="n">
        <v>28475062.1885314</v>
      </c>
      <c r="D86" s="0" t="n">
        <v>29876042.880348</v>
      </c>
      <c r="E86" s="0" t="n">
        <v>28592813.4501332</v>
      </c>
      <c r="F86" s="0" t="n">
        <v>20844286.0908754</v>
      </c>
      <c r="G86" s="0" t="n">
        <v>7630776.09765601</v>
      </c>
      <c r="H86" s="0" t="n">
        <v>20962037.7049937</v>
      </c>
      <c r="I86" s="0" t="n">
        <v>7630775.74513948</v>
      </c>
      <c r="J86" s="0" t="n">
        <v>3703639.04464704</v>
      </c>
      <c r="K86" s="0" t="n">
        <v>3592529.87330763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29956796.3678265</v>
      </c>
      <c r="C87" s="0" t="n">
        <v>28671812.7207664</v>
      </c>
      <c r="D87" s="0" t="n">
        <v>30081912.671677</v>
      </c>
      <c r="E87" s="0" t="n">
        <v>28789422.5837346</v>
      </c>
      <c r="F87" s="0" t="n">
        <v>20972742.5307801</v>
      </c>
      <c r="G87" s="0" t="n">
        <v>7699070.18998634</v>
      </c>
      <c r="H87" s="0" t="n">
        <v>21090352.7465638</v>
      </c>
      <c r="I87" s="0" t="n">
        <v>7699069.83717076</v>
      </c>
      <c r="J87" s="0" t="n">
        <v>3772480.74965476</v>
      </c>
      <c r="K87" s="0" t="n">
        <v>3659306.32716511</v>
      </c>
      <c r="L87" s="0" t="n">
        <v>4983343.63172439</v>
      </c>
      <c r="M87" s="0" t="n">
        <v>4705888.74684972</v>
      </c>
      <c r="N87" s="0" t="n">
        <v>5004196.4443074</v>
      </c>
      <c r="O87" s="0" t="n">
        <v>4725492.46867413</v>
      </c>
      <c r="P87" s="0" t="n">
        <v>628746.791609126</v>
      </c>
      <c r="Q87" s="0" t="n">
        <v>609884.387860853</v>
      </c>
    </row>
    <row r="88" customFormat="false" ht="12.8" hidden="false" customHeight="false" outlineLevel="0" collapsed="false">
      <c r="A88" s="0" t="n">
        <v>135</v>
      </c>
      <c r="B88" s="0" t="n">
        <v>30110861.3526136</v>
      </c>
      <c r="C88" s="0" t="n">
        <v>28818157.4886694</v>
      </c>
      <c r="D88" s="0" t="n">
        <v>30235701.1145968</v>
      </c>
      <c r="E88" s="0" t="n">
        <v>28935507.4027099</v>
      </c>
      <c r="F88" s="0" t="n">
        <v>21065671.724422</v>
      </c>
      <c r="G88" s="0" t="n">
        <v>7752485.76424746</v>
      </c>
      <c r="H88" s="0" t="n">
        <v>21183022.0009845</v>
      </c>
      <c r="I88" s="0" t="n">
        <v>7752485.40172535</v>
      </c>
      <c r="J88" s="0" t="n">
        <v>3847738.75704703</v>
      </c>
      <c r="K88" s="0" t="n">
        <v>3732306.59433562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30286317.3467525</v>
      </c>
      <c r="C89" s="0" t="n">
        <v>28985614.7376411</v>
      </c>
      <c r="D89" s="0" t="n">
        <v>30410364.7911884</v>
      </c>
      <c r="E89" s="0" t="n">
        <v>29102219.666927</v>
      </c>
      <c r="F89" s="0" t="n">
        <v>21187043.2239283</v>
      </c>
      <c r="G89" s="0" t="n">
        <v>7798571.51371279</v>
      </c>
      <c r="H89" s="0" t="n">
        <v>21303648.5440547</v>
      </c>
      <c r="I89" s="0" t="n">
        <v>7798571.12287232</v>
      </c>
      <c r="J89" s="0" t="n">
        <v>3910286.17622317</v>
      </c>
      <c r="K89" s="0" t="n">
        <v>3792977.59093648</v>
      </c>
      <c r="L89" s="0" t="n">
        <v>5037351.01043556</v>
      </c>
      <c r="M89" s="0" t="n">
        <v>4757000.72074138</v>
      </c>
      <c r="N89" s="0" t="n">
        <v>5058025.64328767</v>
      </c>
      <c r="O89" s="0" t="n">
        <v>4776437.4841699</v>
      </c>
      <c r="P89" s="0" t="n">
        <v>651714.362703862</v>
      </c>
      <c r="Q89" s="0" t="n">
        <v>632162.931822746</v>
      </c>
    </row>
    <row r="90" customFormat="false" ht="12.8" hidden="false" customHeight="false" outlineLevel="0" collapsed="false">
      <c r="A90" s="0" t="n">
        <v>137</v>
      </c>
      <c r="B90" s="0" t="n">
        <v>30459060.0025219</v>
      </c>
      <c r="C90" s="0" t="n">
        <v>29150351.8818392</v>
      </c>
      <c r="D90" s="0" t="n">
        <v>30582209.01699</v>
      </c>
      <c r="E90" s="0" t="n">
        <v>29266112.2872682</v>
      </c>
      <c r="F90" s="0" t="n">
        <v>21314428.3446874</v>
      </c>
      <c r="G90" s="0" t="n">
        <v>7835923.53715186</v>
      </c>
      <c r="H90" s="0" t="n">
        <v>21430189.1141049</v>
      </c>
      <c r="I90" s="0" t="n">
        <v>7835923.17316326</v>
      </c>
      <c r="J90" s="0" t="n">
        <v>3993659.64344624</v>
      </c>
      <c r="K90" s="0" t="n">
        <v>3873849.85414285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30658802.1344227</v>
      </c>
      <c r="C91" s="0" t="n">
        <v>29341832.1584875</v>
      </c>
      <c r="D91" s="0" t="n">
        <v>30782077.7014077</v>
      </c>
      <c r="E91" s="0" t="n">
        <v>29457711.5235603</v>
      </c>
      <c r="F91" s="0" t="n">
        <v>21502150.6320216</v>
      </c>
      <c r="G91" s="0" t="n">
        <v>7839681.52646591</v>
      </c>
      <c r="H91" s="0" t="n">
        <v>21618030.3340044</v>
      </c>
      <c r="I91" s="0" t="n">
        <v>7839681.18955596</v>
      </c>
      <c r="J91" s="0" t="n">
        <v>4095893.53410948</v>
      </c>
      <c r="K91" s="0" t="n">
        <v>3973016.72808619</v>
      </c>
      <c r="L91" s="0" t="n">
        <v>5098878.07731209</v>
      </c>
      <c r="M91" s="0" t="n">
        <v>4815618.68901979</v>
      </c>
      <c r="N91" s="0" t="n">
        <v>5119424.06402713</v>
      </c>
      <c r="O91" s="0" t="n">
        <v>4834934.52970034</v>
      </c>
      <c r="P91" s="0" t="n">
        <v>682648.922351579</v>
      </c>
      <c r="Q91" s="0" t="n">
        <v>662169.454681032</v>
      </c>
    </row>
    <row r="92" customFormat="false" ht="12.8" hidden="false" customHeight="false" outlineLevel="0" collapsed="false">
      <c r="A92" s="0" t="n">
        <v>139</v>
      </c>
      <c r="B92" s="0" t="n">
        <v>30708579.5136248</v>
      </c>
      <c r="C92" s="0" t="n">
        <v>29390090.7665695</v>
      </c>
      <c r="D92" s="0" t="n">
        <v>30828970.0620594</v>
      </c>
      <c r="E92" s="0" t="n">
        <v>29503259.7493348</v>
      </c>
      <c r="F92" s="0" t="n">
        <v>21570358.6135727</v>
      </c>
      <c r="G92" s="0" t="n">
        <v>7819732.15299675</v>
      </c>
      <c r="H92" s="0" t="n">
        <v>21683527.9283661</v>
      </c>
      <c r="I92" s="0" t="n">
        <v>7819731.82096873</v>
      </c>
      <c r="J92" s="0" t="n">
        <v>4160998.70862325</v>
      </c>
      <c r="K92" s="0" t="n">
        <v>4036168.74736456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30854120.5684321</v>
      </c>
      <c r="C93" s="0" t="n">
        <v>29529335.9349841</v>
      </c>
      <c r="D93" s="0" t="n">
        <v>30973237.6158796</v>
      </c>
      <c r="E93" s="0" t="n">
        <v>29641307.8285709</v>
      </c>
      <c r="F93" s="0" t="n">
        <v>21724622.610528</v>
      </c>
      <c r="G93" s="0" t="n">
        <v>7804713.32445612</v>
      </c>
      <c r="H93" s="0" t="n">
        <v>21836594.8429246</v>
      </c>
      <c r="I93" s="0" t="n">
        <v>7804712.98564632</v>
      </c>
      <c r="J93" s="0" t="n">
        <v>4285230.69413088</v>
      </c>
      <c r="K93" s="0" t="n">
        <v>4156673.77330695</v>
      </c>
      <c r="L93" s="0" t="n">
        <v>5133830.59634739</v>
      </c>
      <c r="M93" s="0" t="n">
        <v>4850090.66986217</v>
      </c>
      <c r="N93" s="0" t="n">
        <v>5153683.76896917</v>
      </c>
      <c r="O93" s="0" t="n">
        <v>4868755.26976993</v>
      </c>
      <c r="P93" s="0" t="n">
        <v>714205.11568848</v>
      </c>
      <c r="Q93" s="0" t="n">
        <v>692778.962217826</v>
      </c>
    </row>
    <row r="94" customFormat="false" ht="12.8" hidden="false" customHeight="false" outlineLevel="0" collapsed="false">
      <c r="A94" s="0" t="n">
        <v>141</v>
      </c>
      <c r="B94" s="0" t="n">
        <v>31053729.1706655</v>
      </c>
      <c r="C94" s="0" t="n">
        <v>29721586.9382898</v>
      </c>
      <c r="D94" s="0" t="n">
        <v>31171345.567438</v>
      </c>
      <c r="E94" s="0" t="n">
        <v>29832148.4079545</v>
      </c>
      <c r="F94" s="0" t="n">
        <v>21881599.9842481</v>
      </c>
      <c r="G94" s="0" t="n">
        <v>7839986.95404169</v>
      </c>
      <c r="H94" s="0" t="n">
        <v>21992161.7930389</v>
      </c>
      <c r="I94" s="0" t="n">
        <v>7839986.61491565</v>
      </c>
      <c r="J94" s="0" t="n">
        <v>4331245.52342271</v>
      </c>
      <c r="K94" s="0" t="n">
        <v>4201308.15772002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31214491.3593638</v>
      </c>
      <c r="C95" s="0" t="n">
        <v>29874636.9225301</v>
      </c>
      <c r="D95" s="0" t="n">
        <v>31330175.0989842</v>
      </c>
      <c r="E95" s="0" t="n">
        <v>29983381.6961743</v>
      </c>
      <c r="F95" s="0" t="n">
        <v>21973227.6572629</v>
      </c>
      <c r="G95" s="0" t="n">
        <v>7901409.26526717</v>
      </c>
      <c r="H95" s="0" t="n">
        <v>22081972.7584452</v>
      </c>
      <c r="I95" s="0" t="n">
        <v>7901408.93772908</v>
      </c>
      <c r="J95" s="0" t="n">
        <v>4330365.97374876</v>
      </c>
      <c r="K95" s="0" t="n">
        <v>4200454.9945363</v>
      </c>
      <c r="L95" s="0" t="n">
        <v>5192861.80595944</v>
      </c>
      <c r="M95" s="0" t="n">
        <v>4905616.44111644</v>
      </c>
      <c r="N95" s="0" t="n">
        <v>5212142.79419424</v>
      </c>
      <c r="O95" s="0" t="n">
        <v>4923743.19234901</v>
      </c>
      <c r="P95" s="0" t="n">
        <v>721727.66229146</v>
      </c>
      <c r="Q95" s="0" t="n">
        <v>700075.832422716</v>
      </c>
    </row>
    <row r="96" customFormat="false" ht="12.8" hidden="false" customHeight="false" outlineLevel="0" collapsed="false">
      <c r="A96" s="0" t="n">
        <v>143</v>
      </c>
      <c r="B96" s="0" t="n">
        <v>31346232.9089557</v>
      </c>
      <c r="C96" s="0" t="n">
        <v>30000783.2678683</v>
      </c>
      <c r="D96" s="0" t="n">
        <v>31460078.2044261</v>
      </c>
      <c r="E96" s="0" t="n">
        <v>30107799.905607</v>
      </c>
      <c r="F96" s="0" t="n">
        <v>22055598.5082997</v>
      </c>
      <c r="G96" s="0" t="n">
        <v>7945184.75956855</v>
      </c>
      <c r="H96" s="0" t="n">
        <v>22162615.4759009</v>
      </c>
      <c r="I96" s="0" t="n">
        <v>7945184.42970609</v>
      </c>
      <c r="J96" s="0" t="n">
        <v>4437465.48981118</v>
      </c>
      <c r="K96" s="0" t="n">
        <v>4304341.52511684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31468058.5583829</v>
      </c>
      <c r="C97" s="0" t="n">
        <v>30117344.7326172</v>
      </c>
      <c r="D97" s="0" t="n">
        <v>31581142.8262324</v>
      </c>
      <c r="E97" s="0" t="n">
        <v>30223646.0540767</v>
      </c>
      <c r="F97" s="0" t="n">
        <v>22153537.8394588</v>
      </c>
      <c r="G97" s="0" t="n">
        <v>7963806.89315835</v>
      </c>
      <c r="H97" s="0" t="n">
        <v>22259839.4863609</v>
      </c>
      <c r="I97" s="0" t="n">
        <v>7963806.5677158</v>
      </c>
      <c r="J97" s="0" t="n">
        <v>4516046.07605579</v>
      </c>
      <c r="K97" s="0" t="n">
        <v>4380564.69377411</v>
      </c>
      <c r="L97" s="0" t="n">
        <v>5233050.90041408</v>
      </c>
      <c r="M97" s="0" t="n">
        <v>4943424.22803025</v>
      </c>
      <c r="N97" s="0" t="n">
        <v>5251898.65244592</v>
      </c>
      <c r="O97" s="0" t="n">
        <v>4961143.74169711</v>
      </c>
      <c r="P97" s="0" t="n">
        <v>752674.346009298</v>
      </c>
      <c r="Q97" s="0" t="n">
        <v>730094.115629019</v>
      </c>
    </row>
    <row r="98" customFormat="false" ht="12.8" hidden="false" customHeight="false" outlineLevel="0" collapsed="false">
      <c r="A98" s="0" t="n">
        <v>145</v>
      </c>
      <c r="B98" s="0" t="n">
        <v>31701632.7056921</v>
      </c>
      <c r="C98" s="0" t="n">
        <v>30340239.3370372</v>
      </c>
      <c r="D98" s="0" t="n">
        <v>31814426.3730031</v>
      </c>
      <c r="E98" s="0" t="n">
        <v>30446267.4959026</v>
      </c>
      <c r="F98" s="0" t="n">
        <v>22358870.1539772</v>
      </c>
      <c r="G98" s="0" t="n">
        <v>7981369.18306009</v>
      </c>
      <c r="H98" s="0" t="n">
        <v>22464898.6329324</v>
      </c>
      <c r="I98" s="0" t="n">
        <v>7981368.86297023</v>
      </c>
      <c r="J98" s="0" t="n">
        <v>4609899.43983341</v>
      </c>
      <c r="K98" s="0" t="n">
        <v>4471602.45663841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31992847.3889241</v>
      </c>
      <c r="C99" s="0" t="n">
        <v>30618977.2761922</v>
      </c>
      <c r="D99" s="0" t="n">
        <v>32105019.3375689</v>
      </c>
      <c r="E99" s="0" t="n">
        <v>30724421.0212383</v>
      </c>
      <c r="F99" s="0" t="n">
        <v>22582194.1954043</v>
      </c>
      <c r="G99" s="0" t="n">
        <v>8036783.0807879</v>
      </c>
      <c r="H99" s="0" t="n">
        <v>22687638.2671021</v>
      </c>
      <c r="I99" s="0" t="n">
        <v>8036782.75413621</v>
      </c>
      <c r="J99" s="0" t="n">
        <v>4712191.8316613</v>
      </c>
      <c r="K99" s="0" t="n">
        <v>4570826.07671147</v>
      </c>
      <c r="L99" s="0" t="n">
        <v>5319342.43108879</v>
      </c>
      <c r="M99" s="0" t="n">
        <v>5025342.03575138</v>
      </c>
      <c r="N99" s="0" t="n">
        <v>5338038.13056506</v>
      </c>
      <c r="O99" s="0" t="n">
        <v>5042918.83683595</v>
      </c>
      <c r="P99" s="0" t="n">
        <v>785365.305276884</v>
      </c>
      <c r="Q99" s="0" t="n">
        <v>761804.346118578</v>
      </c>
    </row>
    <row r="100" customFormat="false" ht="12.8" hidden="false" customHeight="false" outlineLevel="0" collapsed="false">
      <c r="A100" s="0" t="n">
        <v>147</v>
      </c>
      <c r="B100" s="0" t="n">
        <v>32128455.6316579</v>
      </c>
      <c r="C100" s="0" t="n">
        <v>30748133.9778163</v>
      </c>
      <c r="D100" s="0" t="n">
        <v>32239234.6692888</v>
      </c>
      <c r="E100" s="0" t="n">
        <v>30852268.7784953</v>
      </c>
      <c r="F100" s="0" t="n">
        <v>22652972.2226294</v>
      </c>
      <c r="G100" s="0" t="n">
        <v>8095161.75518686</v>
      </c>
      <c r="H100" s="0" t="n">
        <v>22757107.3502101</v>
      </c>
      <c r="I100" s="0" t="n">
        <v>8095161.42828518</v>
      </c>
      <c r="J100" s="0" t="n">
        <v>4736930.40948695</v>
      </c>
      <c r="K100" s="0" t="n">
        <v>4594822.49720234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32357870.9608521</v>
      </c>
      <c r="C101" s="0" t="n">
        <v>30967236.3292345</v>
      </c>
      <c r="D101" s="0" t="n">
        <v>32468199.6130254</v>
      </c>
      <c r="E101" s="0" t="n">
        <v>31070947.7698809</v>
      </c>
      <c r="F101" s="0" t="n">
        <v>22844744.1805427</v>
      </c>
      <c r="G101" s="0" t="n">
        <v>8122492.14869178</v>
      </c>
      <c r="H101" s="0" t="n">
        <v>22948455.9483906</v>
      </c>
      <c r="I101" s="0" t="n">
        <v>8122491.82149031</v>
      </c>
      <c r="J101" s="0" t="n">
        <v>4779369.88796087</v>
      </c>
      <c r="K101" s="0" t="n">
        <v>4635988.79132204</v>
      </c>
      <c r="L101" s="0" t="n">
        <v>5381081.53184691</v>
      </c>
      <c r="M101" s="0" t="n">
        <v>5083951.51144687</v>
      </c>
      <c r="N101" s="0" t="n">
        <v>5399470.08515302</v>
      </c>
      <c r="O101" s="0" t="n">
        <v>5101239.25980439</v>
      </c>
      <c r="P101" s="0" t="n">
        <v>796561.647993478</v>
      </c>
      <c r="Q101" s="0" t="n">
        <v>772664.798553674</v>
      </c>
    </row>
    <row r="102" customFormat="false" ht="12.8" hidden="false" customHeight="false" outlineLevel="0" collapsed="false">
      <c r="A102" s="0" t="n">
        <v>149</v>
      </c>
      <c r="B102" s="0" t="n">
        <v>32543542.7210455</v>
      </c>
      <c r="C102" s="0" t="n">
        <v>31143981.8284448</v>
      </c>
      <c r="D102" s="0" t="n">
        <v>32653419.8807881</v>
      </c>
      <c r="E102" s="0" t="n">
        <v>31247268.8684975</v>
      </c>
      <c r="F102" s="0" t="n">
        <v>22989275.3305918</v>
      </c>
      <c r="G102" s="0" t="n">
        <v>8154706.49785299</v>
      </c>
      <c r="H102" s="0" t="n">
        <v>23092562.6919367</v>
      </c>
      <c r="I102" s="0" t="n">
        <v>8154706.17656081</v>
      </c>
      <c r="J102" s="0" t="n">
        <v>4870697.82257944</v>
      </c>
      <c r="K102" s="0" t="n">
        <v>4724576.88790206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32528751.5078673</v>
      </c>
      <c r="C103" s="0" t="n">
        <v>31130424.6990422</v>
      </c>
      <c r="D103" s="0" t="n">
        <v>32636738.7047237</v>
      </c>
      <c r="E103" s="0" t="n">
        <v>31231934.6821794</v>
      </c>
      <c r="F103" s="0" t="n">
        <v>22994485.3541352</v>
      </c>
      <c r="G103" s="0" t="n">
        <v>8135939.34490695</v>
      </c>
      <c r="H103" s="0" t="n">
        <v>23095995.653662</v>
      </c>
      <c r="I103" s="0" t="n">
        <v>8135939.02851735</v>
      </c>
      <c r="J103" s="0" t="n">
        <v>4884932.25228864</v>
      </c>
      <c r="K103" s="0" t="n">
        <v>4738384.28471998</v>
      </c>
      <c r="L103" s="0" t="n">
        <v>5410404.04720656</v>
      </c>
      <c r="M103" s="0" t="n">
        <v>5112345.76485322</v>
      </c>
      <c r="N103" s="0" t="n">
        <v>5428402.27116706</v>
      </c>
      <c r="O103" s="0" t="n">
        <v>5129266.61857872</v>
      </c>
      <c r="P103" s="0" t="n">
        <v>814155.375381441</v>
      </c>
      <c r="Q103" s="0" t="n">
        <v>789730.714119997</v>
      </c>
    </row>
    <row r="104" customFormat="false" ht="12.8" hidden="false" customHeight="false" outlineLevel="0" collapsed="false">
      <c r="A104" s="0" t="n">
        <v>151</v>
      </c>
      <c r="B104" s="0" t="n">
        <v>32746221.5271807</v>
      </c>
      <c r="C104" s="0" t="n">
        <v>31338938.7473978</v>
      </c>
      <c r="D104" s="0" t="n">
        <v>32851184.3053571</v>
      </c>
      <c r="E104" s="0" t="n">
        <v>31437605.8148059</v>
      </c>
      <c r="F104" s="0" t="n">
        <v>23204482.4372373</v>
      </c>
      <c r="G104" s="0" t="n">
        <v>8134456.31016054</v>
      </c>
      <c r="H104" s="0" t="n">
        <v>23303149.8266235</v>
      </c>
      <c r="I104" s="0" t="n">
        <v>8134455.9881825</v>
      </c>
      <c r="J104" s="0" t="n">
        <v>4976611.0496554</v>
      </c>
      <c r="K104" s="0" t="n">
        <v>4827312.71816574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32949926.9611661</v>
      </c>
      <c r="C105" s="0" t="n">
        <v>31533329.1825816</v>
      </c>
      <c r="D105" s="0" t="n">
        <v>33054676.1087704</v>
      </c>
      <c r="E105" s="0" t="n">
        <v>31631795.4391177</v>
      </c>
      <c r="F105" s="0" t="n">
        <v>23400475.1870986</v>
      </c>
      <c r="G105" s="0" t="n">
        <v>8132853.99548297</v>
      </c>
      <c r="H105" s="0" t="n">
        <v>23498941.765905</v>
      </c>
      <c r="I105" s="0" t="n">
        <v>8132853.67321273</v>
      </c>
      <c r="J105" s="0" t="n">
        <v>5046746.8155044</v>
      </c>
      <c r="K105" s="0" t="n">
        <v>4895344.41103927</v>
      </c>
      <c r="L105" s="0" t="n">
        <v>5482644.78240183</v>
      </c>
      <c r="M105" s="0" t="n">
        <v>5181411.09905608</v>
      </c>
      <c r="N105" s="0" t="n">
        <v>5500103.33852526</v>
      </c>
      <c r="O105" s="0" t="n">
        <v>5197824.66945524</v>
      </c>
      <c r="P105" s="0" t="n">
        <v>841124.469250734</v>
      </c>
      <c r="Q105" s="0" t="n">
        <v>815890.735173212</v>
      </c>
    </row>
    <row r="106" customFormat="false" ht="12.8" hidden="false" customHeight="false" outlineLevel="0" collapsed="false">
      <c r="A106" s="0" t="s">
        <v>225</v>
      </c>
      <c r="B106" s="0" t="s">
        <v>226</v>
      </c>
      <c r="C106" s="0" t="s">
        <v>227</v>
      </c>
      <c r="D106" s="0" t="s">
        <v>228</v>
      </c>
      <c r="E106" s="0" t="s">
        <v>229</v>
      </c>
      <c r="F106" s="0" t="s">
        <v>230</v>
      </c>
      <c r="G106" s="0" t="s">
        <v>231</v>
      </c>
      <c r="H106" s="0" t="s">
        <v>232</v>
      </c>
      <c r="I106" s="0" t="s">
        <v>233</v>
      </c>
      <c r="J106" s="0" t="s">
        <v>234</v>
      </c>
      <c r="K106" s="0" t="s">
        <v>235</v>
      </c>
      <c r="L106" s="0" t="s">
        <v>236</v>
      </c>
      <c r="M106" s="0" t="s">
        <v>237</v>
      </c>
      <c r="N106" s="0" t="s">
        <v>238</v>
      </c>
      <c r="O106" s="0" t="s">
        <v>239</v>
      </c>
      <c r="P106" s="0" t="s">
        <v>240</v>
      </c>
      <c r="Q106" s="0" t="s">
        <v>241</v>
      </c>
    </row>
    <row r="107" customFormat="false" ht="12.8" hidden="false" customHeight="false" outlineLevel="0" collapsed="false">
      <c r="A107" s="0" t="n">
        <v>49</v>
      </c>
      <c r="B107" s="0" t="n">
        <v>17715091.2971215</v>
      </c>
      <c r="C107" s="0" t="n">
        <v>17023151.8533019</v>
      </c>
      <c r="D107" s="0" t="n">
        <v>17764710.0025356</v>
      </c>
      <c r="E107" s="0" t="n">
        <v>17069793.4332281</v>
      </c>
      <c r="F107" s="0" t="n">
        <v>14752676.2681749</v>
      </c>
      <c r="G107" s="0" t="n">
        <v>2270475.58512698</v>
      </c>
      <c r="H107" s="0" t="n">
        <v>14799318.0039438</v>
      </c>
      <c r="I107" s="0" t="n">
        <v>2270475.42928429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</row>
    <row r="108" customFormat="false" ht="12.8" hidden="false" customHeight="false" outlineLevel="0" collapsed="false">
      <c r="A108" s="0" t="n">
        <v>50</v>
      </c>
      <c r="B108" s="0" t="n">
        <v>20422747.1350974</v>
      </c>
      <c r="C108" s="0" t="n">
        <v>19622770.7038608</v>
      </c>
      <c r="D108" s="0" t="n">
        <v>20483176.6879652</v>
      </c>
      <c r="E108" s="0" t="n">
        <v>19679574.4794841</v>
      </c>
      <c r="F108" s="0" t="n">
        <v>16969939.8021514</v>
      </c>
      <c r="G108" s="0" t="n">
        <v>2652830.90170944</v>
      </c>
      <c r="H108" s="0" t="n">
        <v>17026743.8126851</v>
      </c>
      <c r="I108" s="0" t="n">
        <v>2652830.66679896</v>
      </c>
      <c r="J108" s="0" t="n">
        <v>0</v>
      </c>
      <c r="K108" s="0" t="n">
        <v>0</v>
      </c>
      <c r="L108" s="0" t="n">
        <v>3407167.04251075</v>
      </c>
      <c r="M108" s="0" t="n">
        <v>3216617.27416459</v>
      </c>
      <c r="N108" s="0" t="n">
        <v>3417238.63393332</v>
      </c>
      <c r="O108" s="0" t="n">
        <v>3226084.56940139</v>
      </c>
      <c r="P108" s="0" t="n">
        <v>0</v>
      </c>
      <c r="Q108" s="0" t="n">
        <v>0</v>
      </c>
    </row>
    <row r="109" customFormat="false" ht="12.8" hidden="false" customHeight="false" outlineLevel="0" collapsed="false">
      <c r="A109" s="0" t="n">
        <v>51</v>
      </c>
      <c r="B109" s="0" t="n">
        <v>19803746.8364793</v>
      </c>
      <c r="C109" s="0" t="n">
        <v>19026261.3047871</v>
      </c>
      <c r="D109" s="0" t="n">
        <v>19865434.766804</v>
      </c>
      <c r="E109" s="0" t="n">
        <v>19084247.9539288</v>
      </c>
      <c r="F109" s="0" t="n">
        <v>16392343.747388</v>
      </c>
      <c r="G109" s="0" t="n">
        <v>2633917.55739909</v>
      </c>
      <c r="H109" s="0" t="n">
        <v>16450330.8087022</v>
      </c>
      <c r="I109" s="0" t="n">
        <v>2633917.14522669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</row>
    <row r="110" customFormat="false" ht="12.8" hidden="false" customHeight="false" outlineLevel="0" collapsed="false">
      <c r="A110" s="0" t="n">
        <v>52</v>
      </c>
      <c r="B110" s="0" t="n">
        <v>21421804.3950487</v>
      </c>
      <c r="C110" s="0" t="n">
        <v>20579647.3943859</v>
      </c>
      <c r="D110" s="0" t="n">
        <v>21490198.9079268</v>
      </c>
      <c r="E110" s="0" t="n">
        <v>20643938.2296663</v>
      </c>
      <c r="F110" s="0" t="n">
        <v>17675547.0541494</v>
      </c>
      <c r="G110" s="0" t="n">
        <v>2904100.34023644</v>
      </c>
      <c r="H110" s="0" t="n">
        <v>17739838.4213942</v>
      </c>
      <c r="I110" s="0" t="n">
        <v>2904099.80827209</v>
      </c>
      <c r="J110" s="0" t="n">
        <v>0</v>
      </c>
      <c r="K110" s="0" t="n">
        <v>0</v>
      </c>
      <c r="L110" s="0" t="n">
        <v>3573630.56231237</v>
      </c>
      <c r="M110" s="0" t="n">
        <v>3374490.13885483</v>
      </c>
      <c r="N110" s="0" t="n">
        <v>3585029.64658194</v>
      </c>
      <c r="O110" s="0" t="n">
        <v>3385205.2769183</v>
      </c>
      <c r="P110" s="0" t="n">
        <v>0</v>
      </c>
      <c r="Q110" s="0" t="n">
        <v>0</v>
      </c>
    </row>
    <row r="111" customFormat="false" ht="12.8" hidden="false" customHeight="false" outlineLevel="0" collapsed="false">
      <c r="A111" s="0" t="n">
        <v>53</v>
      </c>
      <c r="B111" s="0" t="n">
        <v>18798652.8327858</v>
      </c>
      <c r="C111" s="0" t="n">
        <v>18061142.4327455</v>
      </c>
      <c r="D111" s="0" t="n">
        <v>18859852.8843766</v>
      </c>
      <c r="E111" s="0" t="n">
        <v>18118670.4670387</v>
      </c>
      <c r="F111" s="0" t="n">
        <v>15421738.1156897</v>
      </c>
      <c r="G111" s="0" t="n">
        <v>2639404.31705577</v>
      </c>
      <c r="H111" s="0" t="n">
        <v>15479267.0284417</v>
      </c>
      <c r="I111" s="0" t="n">
        <v>2639403.43859703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</row>
    <row r="112" customFormat="false" ht="12.8" hidden="false" customHeight="false" outlineLevel="0" collapsed="false">
      <c r="A112" s="0" t="n">
        <v>54</v>
      </c>
      <c r="B112" s="0" t="n">
        <v>19381974.1868191</v>
      </c>
      <c r="C112" s="0" t="n">
        <v>18619675.7274242</v>
      </c>
      <c r="D112" s="0" t="n">
        <v>19445433.7010044</v>
      </c>
      <c r="E112" s="0" t="n">
        <v>18679327.6544509</v>
      </c>
      <c r="F112" s="0" t="n">
        <v>15813499.9733172</v>
      </c>
      <c r="G112" s="0" t="n">
        <v>2806175.75410707</v>
      </c>
      <c r="H112" s="0" t="n">
        <v>15873153.0648346</v>
      </c>
      <c r="I112" s="0" t="n">
        <v>2806174.58961632</v>
      </c>
      <c r="J112" s="0" t="n">
        <v>0</v>
      </c>
      <c r="K112" s="0" t="n">
        <v>0</v>
      </c>
      <c r="L112" s="0" t="n">
        <v>3233380.8180671</v>
      </c>
      <c r="M112" s="0" t="n">
        <v>3053950.95306359</v>
      </c>
      <c r="N112" s="0" t="n">
        <v>3243957.40087325</v>
      </c>
      <c r="O112" s="0" t="n">
        <v>3063892.9389094</v>
      </c>
      <c r="P112" s="0" t="n">
        <v>0</v>
      </c>
      <c r="Q112" s="0" t="n">
        <v>0</v>
      </c>
    </row>
    <row r="113" customFormat="false" ht="12.8" hidden="false" customHeight="false" outlineLevel="0" collapsed="false">
      <c r="A113" s="0" t="n">
        <v>55</v>
      </c>
      <c r="B113" s="0" t="n">
        <v>18442149.6064229</v>
      </c>
      <c r="C113" s="0" t="n">
        <v>17715594.0918307</v>
      </c>
      <c r="D113" s="0" t="n">
        <v>18503713.2101988</v>
      </c>
      <c r="E113" s="0" t="n">
        <v>17773463.8633579</v>
      </c>
      <c r="F113" s="0" t="n">
        <v>14992578.6499569</v>
      </c>
      <c r="G113" s="0" t="n">
        <v>2723015.44187379</v>
      </c>
      <c r="H113" s="0" t="n">
        <v>15050449.6933437</v>
      </c>
      <c r="I113" s="0" t="n">
        <v>2723014.17001417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</row>
    <row r="114" customFormat="false" ht="12.8" hidden="false" customHeight="false" outlineLevel="0" collapsed="false">
      <c r="A114" s="0" t="n">
        <v>56</v>
      </c>
      <c r="B114" s="0" t="n">
        <v>20185806.916536</v>
      </c>
      <c r="C114" s="0" t="n">
        <v>19388269.003878</v>
      </c>
      <c r="D114" s="0" t="n">
        <v>20254615.8512826</v>
      </c>
      <c r="E114" s="0" t="n">
        <v>19452949.3858272</v>
      </c>
      <c r="F114" s="0" t="n">
        <v>16313172.1017792</v>
      </c>
      <c r="G114" s="0" t="n">
        <v>3075096.90209881</v>
      </c>
      <c r="H114" s="0" t="n">
        <v>16377853.7677538</v>
      </c>
      <c r="I114" s="0" t="n">
        <v>3075095.61807331</v>
      </c>
      <c r="J114" s="0" t="n">
        <v>37448.2927964077</v>
      </c>
      <c r="K114" s="0" t="n">
        <v>36324.8440125154</v>
      </c>
      <c r="L114" s="0" t="n">
        <v>3366884.53916742</v>
      </c>
      <c r="M114" s="0" t="n">
        <v>3180600.4417352</v>
      </c>
      <c r="N114" s="0" t="n">
        <v>3378352.69199527</v>
      </c>
      <c r="O114" s="0" t="n">
        <v>3191380.50335662</v>
      </c>
      <c r="P114" s="0" t="n">
        <v>6241.38213273461</v>
      </c>
      <c r="Q114" s="0" t="n">
        <v>6054.14066875257</v>
      </c>
    </row>
    <row r="115" customFormat="false" ht="12.8" hidden="false" customHeight="false" outlineLevel="0" collapsed="false">
      <c r="A115" s="0" t="n">
        <v>57</v>
      </c>
      <c r="B115" s="0" t="n">
        <v>19310128.0562264</v>
      </c>
      <c r="C115" s="0" t="n">
        <v>18547080.6111611</v>
      </c>
      <c r="D115" s="0" t="n">
        <v>19377172.7510706</v>
      </c>
      <c r="E115" s="0" t="n">
        <v>18610102.6096751</v>
      </c>
      <c r="F115" s="0" t="n">
        <v>15546749.7675483</v>
      </c>
      <c r="G115" s="0" t="n">
        <v>3000330.8436128</v>
      </c>
      <c r="H115" s="0" t="n">
        <v>15609772.8945239</v>
      </c>
      <c r="I115" s="0" t="n">
        <v>3000329.71515121</v>
      </c>
      <c r="J115" s="0" t="n">
        <v>68744.4841315014</v>
      </c>
      <c r="K115" s="0" t="n">
        <v>66682.1496075563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</row>
    <row r="116" customFormat="false" ht="12.8" hidden="false" customHeight="false" outlineLevel="0" collapsed="false">
      <c r="A116" s="0" t="n">
        <v>58</v>
      </c>
      <c r="B116" s="0" t="n">
        <v>20637448.0241458</v>
      </c>
      <c r="C116" s="0" t="n">
        <v>19820127.2030891</v>
      </c>
      <c r="D116" s="0" t="n">
        <v>20709754.3962264</v>
      </c>
      <c r="E116" s="0" t="n">
        <v>19888095.1774069</v>
      </c>
      <c r="F116" s="0" t="n">
        <v>16525990.8482975</v>
      </c>
      <c r="G116" s="0" t="n">
        <v>3294136.3547916</v>
      </c>
      <c r="H116" s="0" t="n">
        <v>16593959.9311161</v>
      </c>
      <c r="I116" s="0" t="n">
        <v>3294135.24629079</v>
      </c>
      <c r="J116" s="0" t="n">
        <v>105406.410376622</v>
      </c>
      <c r="K116" s="0" t="n">
        <v>102244.218065323</v>
      </c>
      <c r="L116" s="0" t="n">
        <v>3441819.68477556</v>
      </c>
      <c r="M116" s="0" t="n">
        <v>3252147.73705118</v>
      </c>
      <c r="N116" s="0" t="n">
        <v>3453870.74405176</v>
      </c>
      <c r="O116" s="0" t="n">
        <v>3263475.73091337</v>
      </c>
      <c r="P116" s="0" t="n">
        <v>17567.7350627704</v>
      </c>
      <c r="Q116" s="0" t="n">
        <v>17040.7030108873</v>
      </c>
    </row>
    <row r="117" customFormat="false" ht="12.8" hidden="false" customHeight="false" outlineLevel="0" collapsed="false">
      <c r="A117" s="0" t="n">
        <v>59</v>
      </c>
      <c r="B117" s="0" t="n">
        <v>19825398.8001488</v>
      </c>
      <c r="C117" s="0" t="n">
        <v>19039630.0424421</v>
      </c>
      <c r="D117" s="0" t="n">
        <v>19896829.3534219</v>
      </c>
      <c r="E117" s="0" t="n">
        <v>19106774.747813</v>
      </c>
      <c r="F117" s="0" t="n">
        <v>15819611.0191109</v>
      </c>
      <c r="G117" s="0" t="n">
        <v>3220019.02333116</v>
      </c>
      <c r="H117" s="0" t="n">
        <v>15886756.7567122</v>
      </c>
      <c r="I117" s="0" t="n">
        <v>3220017.99110076</v>
      </c>
      <c r="J117" s="0" t="n">
        <v>153068.271140567</v>
      </c>
      <c r="K117" s="0" t="n">
        <v>148476.22300635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</row>
    <row r="118" customFormat="false" ht="12.8" hidden="false" customHeight="false" outlineLevel="0" collapsed="false">
      <c r="A118" s="0" t="n">
        <v>60</v>
      </c>
      <c r="B118" s="0" t="n">
        <v>21574666.8488876</v>
      </c>
      <c r="C118" s="0" t="n">
        <v>20717307.5268283</v>
      </c>
      <c r="D118" s="0" t="n">
        <v>21653269.8158238</v>
      </c>
      <c r="E118" s="0" t="n">
        <v>20791194.3001012</v>
      </c>
      <c r="F118" s="0" t="n">
        <v>17143264.8070751</v>
      </c>
      <c r="G118" s="0" t="n">
        <v>3574042.71975319</v>
      </c>
      <c r="H118" s="0" t="n">
        <v>17217152.6560646</v>
      </c>
      <c r="I118" s="0" t="n">
        <v>3574041.64403661</v>
      </c>
      <c r="J118" s="0" t="n">
        <v>195716.984291222</v>
      </c>
      <c r="K118" s="0" t="n">
        <v>189845.474762486</v>
      </c>
      <c r="L118" s="0" t="n">
        <v>3597544.11303675</v>
      </c>
      <c r="M118" s="0" t="n">
        <v>3400195.79367646</v>
      </c>
      <c r="N118" s="0" t="n">
        <v>3610644.60475181</v>
      </c>
      <c r="O118" s="0" t="n">
        <v>3412510.25402447</v>
      </c>
      <c r="P118" s="0" t="n">
        <v>32619.4973818704</v>
      </c>
      <c r="Q118" s="0" t="n">
        <v>31640.9124604143</v>
      </c>
    </row>
    <row r="119" customFormat="false" ht="12.8" hidden="false" customHeight="false" outlineLevel="0" collapsed="false">
      <c r="A119" s="0" t="n">
        <v>61</v>
      </c>
      <c r="B119" s="0" t="n">
        <v>20326700.825355</v>
      </c>
      <c r="C119" s="0" t="n">
        <v>19516252.489433</v>
      </c>
      <c r="D119" s="0" t="n">
        <v>20401597.9187957</v>
      </c>
      <c r="E119" s="0" t="n">
        <v>19586655.7456722</v>
      </c>
      <c r="F119" s="0" t="n">
        <v>16024549.1246514</v>
      </c>
      <c r="G119" s="0" t="n">
        <v>3491703.36478158</v>
      </c>
      <c r="H119" s="0" t="n">
        <v>16094953.3267963</v>
      </c>
      <c r="I119" s="0" t="n">
        <v>3491702.41887585</v>
      </c>
      <c r="J119" s="0" t="n">
        <v>199621.10106806</v>
      </c>
      <c r="K119" s="0" t="n">
        <v>193632.468036018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</row>
    <row r="120" customFormat="false" ht="12.8" hidden="false" customHeight="false" outlineLevel="0" collapsed="false">
      <c r="A120" s="0" t="n">
        <v>62</v>
      </c>
      <c r="B120" s="0" t="n">
        <v>20159258.6181515</v>
      </c>
      <c r="C120" s="0" t="n">
        <v>19354978.0942413</v>
      </c>
      <c r="D120" s="0" t="n">
        <v>20235562.8531744</v>
      </c>
      <c r="E120" s="0" t="n">
        <v>19426704.0638725</v>
      </c>
      <c r="F120" s="0" t="n">
        <v>15845075.5776102</v>
      </c>
      <c r="G120" s="0" t="n">
        <v>3509902.51663109</v>
      </c>
      <c r="H120" s="0" t="n">
        <v>15916802.4647566</v>
      </c>
      <c r="I120" s="0" t="n">
        <v>3509901.59911593</v>
      </c>
      <c r="J120" s="0" t="n">
        <v>217761.898580891</v>
      </c>
      <c r="K120" s="0" t="n">
        <v>211229.041623464</v>
      </c>
      <c r="L120" s="0" t="n">
        <v>3361276.57736713</v>
      </c>
      <c r="M120" s="0" t="n">
        <v>3176569.5387933</v>
      </c>
      <c r="N120" s="0" t="n">
        <v>3373993.94786912</v>
      </c>
      <c r="O120" s="0" t="n">
        <v>3188523.8654113</v>
      </c>
      <c r="P120" s="0" t="n">
        <v>36293.6497634819</v>
      </c>
      <c r="Q120" s="0" t="n">
        <v>35204.8402705774</v>
      </c>
    </row>
    <row r="121" customFormat="false" ht="12.8" hidden="false" customHeight="false" outlineLevel="0" collapsed="false">
      <c r="A121" s="0" t="n">
        <v>63</v>
      </c>
      <c r="B121" s="0" t="n">
        <v>19172491.7203503</v>
      </c>
      <c r="C121" s="0" t="n">
        <v>18408593.5287201</v>
      </c>
      <c r="D121" s="0" t="n">
        <v>19245553.8982161</v>
      </c>
      <c r="E121" s="0" t="n">
        <v>18477271.9630652</v>
      </c>
      <c r="F121" s="0" t="n">
        <v>15021753.9813759</v>
      </c>
      <c r="G121" s="0" t="n">
        <v>3386839.54734415</v>
      </c>
      <c r="H121" s="0" t="n">
        <v>15090433.2362181</v>
      </c>
      <c r="I121" s="0" t="n">
        <v>3386838.72684709</v>
      </c>
      <c r="J121" s="0" t="n">
        <v>235047.123224172</v>
      </c>
      <c r="K121" s="0" t="n">
        <v>227995.709527446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</row>
    <row r="122" customFormat="false" ht="12.8" hidden="false" customHeight="false" outlineLevel="0" collapsed="false">
      <c r="A122" s="0" t="n">
        <v>64</v>
      </c>
      <c r="B122" s="0" t="n">
        <v>17566021.1542908</v>
      </c>
      <c r="C122" s="0" t="n">
        <v>16867930.3443438</v>
      </c>
      <c r="D122" s="0" t="n">
        <v>17632490.3683875</v>
      </c>
      <c r="E122" s="0" t="n">
        <v>16930411.3942214</v>
      </c>
      <c r="F122" s="0" t="n">
        <v>13717295.1161394</v>
      </c>
      <c r="G122" s="0" t="n">
        <v>3150635.22820444</v>
      </c>
      <c r="H122" s="0" t="n">
        <v>13779776.8688972</v>
      </c>
      <c r="I122" s="0" t="n">
        <v>3150634.52532415</v>
      </c>
      <c r="J122" s="0" t="n">
        <v>240391.322037069</v>
      </c>
      <c r="K122" s="0" t="n">
        <v>233179.582375956</v>
      </c>
      <c r="L122" s="0" t="n">
        <v>2930405.92849286</v>
      </c>
      <c r="M122" s="0" t="n">
        <v>2770438.38550708</v>
      </c>
      <c r="N122" s="0" t="n">
        <v>2941484.12882576</v>
      </c>
      <c r="O122" s="0" t="n">
        <v>2780851.89243981</v>
      </c>
      <c r="P122" s="0" t="n">
        <v>40065.2203395114</v>
      </c>
      <c r="Q122" s="0" t="n">
        <v>38863.2637293261</v>
      </c>
    </row>
    <row r="123" customFormat="false" ht="12.8" hidden="false" customHeight="false" outlineLevel="0" collapsed="false">
      <c r="A123" s="0" t="n">
        <v>65</v>
      </c>
      <c r="B123" s="0" t="n">
        <v>17417980.4747624</v>
      </c>
      <c r="C123" s="0" t="n">
        <v>16724978.094937</v>
      </c>
      <c r="D123" s="0" t="n">
        <v>17486334.6842501</v>
      </c>
      <c r="E123" s="0" t="n">
        <v>16789231.0407686</v>
      </c>
      <c r="F123" s="0" t="n">
        <v>13583123.7123212</v>
      </c>
      <c r="G123" s="0" t="n">
        <v>3141854.38261584</v>
      </c>
      <c r="H123" s="0" t="n">
        <v>13647377.3353988</v>
      </c>
      <c r="I123" s="0" t="n">
        <v>3141853.70536979</v>
      </c>
      <c r="J123" s="0" t="n">
        <v>194215.016136578</v>
      </c>
      <c r="K123" s="0" t="n">
        <v>188388.565652481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</row>
    <row r="124" customFormat="false" ht="12.8" hidden="false" customHeight="false" outlineLevel="0" collapsed="false">
      <c r="A124" s="0" t="n">
        <v>66</v>
      </c>
      <c r="B124" s="0" t="n">
        <v>17587408.2054956</v>
      </c>
      <c r="C124" s="0" t="n">
        <v>16886757.9850586</v>
      </c>
      <c r="D124" s="0" t="n">
        <v>17659103.1044917</v>
      </c>
      <c r="E124" s="0" t="n">
        <v>16954151.1790023</v>
      </c>
      <c r="F124" s="0" t="n">
        <v>13711986.0194734</v>
      </c>
      <c r="G124" s="0" t="n">
        <v>3174771.96558517</v>
      </c>
      <c r="H124" s="0" t="n">
        <v>13779379.879695</v>
      </c>
      <c r="I124" s="0" t="n">
        <v>3174771.29930734</v>
      </c>
      <c r="J124" s="0" t="n">
        <v>199317.416544857</v>
      </c>
      <c r="K124" s="0" t="n">
        <v>193337.894048511</v>
      </c>
      <c r="L124" s="0" t="n">
        <v>2933789.22924484</v>
      </c>
      <c r="M124" s="0" t="n">
        <v>2774627.31492869</v>
      </c>
      <c r="N124" s="0" t="n">
        <v>2945738.3771072</v>
      </c>
      <c r="O124" s="0" t="n">
        <v>2785859.51257525</v>
      </c>
      <c r="P124" s="0" t="n">
        <v>33219.5694241428</v>
      </c>
      <c r="Q124" s="0" t="n">
        <v>32222.9823414185</v>
      </c>
    </row>
    <row r="125" customFormat="false" ht="12.8" hidden="false" customHeight="false" outlineLevel="0" collapsed="false">
      <c r="A125" s="0" t="n">
        <v>67</v>
      </c>
      <c r="B125" s="0" t="n">
        <v>17967532.3193059</v>
      </c>
      <c r="C125" s="0" t="n">
        <v>17250252.3649994</v>
      </c>
      <c r="D125" s="0" t="n">
        <v>18043229.2177913</v>
      </c>
      <c r="E125" s="0" t="n">
        <v>17321407.4382308</v>
      </c>
      <c r="F125" s="0" t="n">
        <v>13993505.5609278</v>
      </c>
      <c r="G125" s="0" t="n">
        <v>3256746.80407156</v>
      </c>
      <c r="H125" s="0" t="n">
        <v>14064661.3174633</v>
      </c>
      <c r="I125" s="0" t="n">
        <v>3256746.1207675</v>
      </c>
      <c r="J125" s="0" t="n">
        <v>190293.636483069</v>
      </c>
      <c r="K125" s="0" t="n">
        <v>184584.827388577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</row>
    <row r="126" customFormat="false" ht="12.8" hidden="false" customHeight="false" outlineLevel="0" collapsed="false">
      <c r="A126" s="0" t="n">
        <v>68</v>
      </c>
      <c r="B126" s="0" t="n">
        <v>17745952.1035372</v>
      </c>
      <c r="C126" s="0" t="n">
        <v>17036666.4147075</v>
      </c>
      <c r="D126" s="0" t="n">
        <v>17821958.9706619</v>
      </c>
      <c r="E126" s="0" t="n">
        <v>17108112.8586655</v>
      </c>
      <c r="F126" s="0" t="n">
        <v>13815143.3624417</v>
      </c>
      <c r="G126" s="0" t="n">
        <v>3221523.05226582</v>
      </c>
      <c r="H126" s="0" t="n">
        <v>13886590.4773284</v>
      </c>
      <c r="I126" s="0" t="n">
        <v>3221522.3813371</v>
      </c>
      <c r="J126" s="0" t="n">
        <v>206751.564035903</v>
      </c>
      <c r="K126" s="0" t="n">
        <v>200549.017114826</v>
      </c>
      <c r="L126" s="0" t="n">
        <v>2960237.73079413</v>
      </c>
      <c r="M126" s="0" t="n">
        <v>2798990.04489803</v>
      </c>
      <c r="N126" s="0" t="n">
        <v>2972905.54000652</v>
      </c>
      <c r="O126" s="0" t="n">
        <v>2810897.78404599</v>
      </c>
      <c r="P126" s="0" t="n">
        <v>34458.5940059838</v>
      </c>
      <c r="Q126" s="0" t="n">
        <v>33424.8361858043</v>
      </c>
    </row>
    <row r="127" customFormat="false" ht="12.8" hidden="false" customHeight="false" outlineLevel="0" collapsed="false">
      <c r="A127" s="0" t="n">
        <v>69</v>
      </c>
      <c r="B127" s="0" t="n">
        <v>18128167.9673593</v>
      </c>
      <c r="C127" s="0" t="n">
        <v>17403368.1707896</v>
      </c>
      <c r="D127" s="0" t="n">
        <v>18206136.0524881</v>
      </c>
      <c r="E127" s="0" t="n">
        <v>17476658.1596134</v>
      </c>
      <c r="F127" s="0" t="n">
        <v>14094358.9746661</v>
      </c>
      <c r="G127" s="0" t="n">
        <v>3309009.19612343</v>
      </c>
      <c r="H127" s="0" t="n">
        <v>14167649.6379118</v>
      </c>
      <c r="I127" s="0" t="n">
        <v>3309008.52170154</v>
      </c>
      <c r="J127" s="0" t="n">
        <v>231319.776134704</v>
      </c>
      <c r="K127" s="0" t="n">
        <v>224380.182850663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</row>
    <row r="128" customFormat="false" ht="12.8" hidden="false" customHeight="false" outlineLevel="0" collapsed="false">
      <c r="A128" s="0" t="n">
        <v>70</v>
      </c>
      <c r="B128" s="0" t="n">
        <v>18538170.0578024</v>
      </c>
      <c r="C128" s="0" t="n">
        <v>17795387.9045425</v>
      </c>
      <c r="D128" s="0" t="n">
        <v>18618183.0124856</v>
      </c>
      <c r="E128" s="0" t="n">
        <v>17870600.0705877</v>
      </c>
      <c r="F128" s="0" t="n">
        <v>14321296.9805372</v>
      </c>
      <c r="G128" s="0" t="n">
        <v>3474090.92400529</v>
      </c>
      <c r="H128" s="0" t="n">
        <v>14396509.8357465</v>
      </c>
      <c r="I128" s="0" t="n">
        <v>3474090.23484126</v>
      </c>
      <c r="J128" s="0" t="n">
        <v>248561.428928662</v>
      </c>
      <c r="K128" s="0" t="n">
        <v>241104.586060802</v>
      </c>
      <c r="L128" s="0" t="n">
        <v>3091541.89175099</v>
      </c>
      <c r="M128" s="0" t="n">
        <v>2917547.24473803</v>
      </c>
      <c r="N128" s="0" t="n">
        <v>3104877.38218453</v>
      </c>
      <c r="O128" s="0" t="n">
        <v>2930082.60420719</v>
      </c>
      <c r="P128" s="0" t="n">
        <v>41426.9048214437</v>
      </c>
      <c r="Q128" s="0" t="n">
        <v>40184.0976768004</v>
      </c>
    </row>
    <row r="129" customFormat="false" ht="12.8" hidden="false" customHeight="false" outlineLevel="0" collapsed="false">
      <c r="A129" s="0" t="n">
        <v>71</v>
      </c>
      <c r="B129" s="0" t="n">
        <v>19515487.7858773</v>
      </c>
      <c r="C129" s="0" t="n">
        <v>18731601.4318817</v>
      </c>
      <c r="D129" s="0" t="n">
        <v>19601082.7714839</v>
      </c>
      <c r="E129" s="0" t="n">
        <v>18812060.8399776</v>
      </c>
      <c r="F129" s="0" t="n">
        <v>15017925.3638989</v>
      </c>
      <c r="G129" s="0" t="n">
        <v>3713676.06798277</v>
      </c>
      <c r="H129" s="0" t="n">
        <v>15098385.4680457</v>
      </c>
      <c r="I129" s="0" t="n">
        <v>3713675.37193195</v>
      </c>
      <c r="J129" s="0" t="n">
        <v>291251.665928824</v>
      </c>
      <c r="K129" s="0" t="n">
        <v>282514.115950959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</row>
    <row r="130" customFormat="false" ht="12.8" hidden="false" customHeight="false" outlineLevel="0" collapsed="false">
      <c r="A130" s="0" t="n">
        <v>72</v>
      </c>
      <c r="B130" s="0" t="n">
        <v>19542870.0407697</v>
      </c>
      <c r="C130" s="0" t="n">
        <v>18756750.6804579</v>
      </c>
      <c r="D130" s="0" t="n">
        <v>19629475.9223228</v>
      </c>
      <c r="E130" s="0" t="n">
        <v>18838160.2010826</v>
      </c>
      <c r="F130" s="0" t="n">
        <v>14972669.688327</v>
      </c>
      <c r="G130" s="0" t="n">
        <v>3784080.99213093</v>
      </c>
      <c r="H130" s="0" t="n">
        <v>15054079.9194676</v>
      </c>
      <c r="I130" s="0" t="n">
        <v>3784080.28161504</v>
      </c>
      <c r="J130" s="0" t="n">
        <v>320478.270073975</v>
      </c>
      <c r="K130" s="0" t="n">
        <v>310863.921971756</v>
      </c>
      <c r="L130" s="0" t="n">
        <v>3258784.64483228</v>
      </c>
      <c r="M130" s="0" t="n">
        <v>3074811.6026184</v>
      </c>
      <c r="N130" s="0" t="n">
        <v>3273218.95699978</v>
      </c>
      <c r="O130" s="0" t="n">
        <v>3088379.85460783</v>
      </c>
      <c r="P130" s="0" t="n">
        <v>53413.0450123292</v>
      </c>
      <c r="Q130" s="0" t="n">
        <v>51810.6536619593</v>
      </c>
    </row>
    <row r="131" customFormat="false" ht="12.8" hidden="false" customHeight="false" outlineLevel="0" collapsed="false">
      <c r="A131" s="0" t="n">
        <v>73</v>
      </c>
      <c r="B131" s="0" t="n">
        <v>19335377.8567265</v>
      </c>
      <c r="C131" s="0" t="n">
        <v>18555563.3622642</v>
      </c>
      <c r="D131" s="0" t="n">
        <v>19421761.0376775</v>
      </c>
      <c r="E131" s="0" t="n">
        <v>18636763.5443471</v>
      </c>
      <c r="F131" s="0" t="n">
        <v>14777945.414381</v>
      </c>
      <c r="G131" s="0" t="n">
        <v>3777617.94788319</v>
      </c>
      <c r="H131" s="0" t="n">
        <v>14859146.2984628</v>
      </c>
      <c r="I131" s="0" t="n">
        <v>3777617.24588424</v>
      </c>
      <c r="J131" s="0" t="n">
        <v>341314.750651859</v>
      </c>
      <c r="K131" s="0" t="n">
        <v>331075.308132303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</row>
    <row r="132" customFormat="false" ht="12.8" hidden="false" customHeight="false" outlineLevel="0" collapsed="false">
      <c r="A132" s="0" t="n">
        <v>74</v>
      </c>
      <c r="B132" s="0" t="n">
        <v>19625405.3675928</v>
      </c>
      <c r="C132" s="0" t="n">
        <v>18832009.0029466</v>
      </c>
      <c r="D132" s="0" t="n">
        <v>19714018.6801709</v>
      </c>
      <c r="E132" s="0" t="n">
        <v>18915305.5088165</v>
      </c>
      <c r="F132" s="0" t="n">
        <v>14892360.3397512</v>
      </c>
      <c r="G132" s="0" t="n">
        <v>3939648.6631954</v>
      </c>
      <c r="H132" s="0" t="n">
        <v>14975657.54215</v>
      </c>
      <c r="I132" s="0" t="n">
        <v>3939647.96666647</v>
      </c>
      <c r="J132" s="0" t="n">
        <v>359171.050517347</v>
      </c>
      <c r="K132" s="0" t="n">
        <v>348395.919001827</v>
      </c>
      <c r="L132" s="0" t="n">
        <v>3271848.1886131</v>
      </c>
      <c r="M132" s="0" t="n">
        <v>3086374.29192899</v>
      </c>
      <c r="N132" s="0" t="n">
        <v>3286617.07263259</v>
      </c>
      <c r="O132" s="0" t="n">
        <v>3100257.0414736</v>
      </c>
      <c r="P132" s="0" t="n">
        <v>59861.8417528912</v>
      </c>
      <c r="Q132" s="0" t="n">
        <v>58065.9865003045</v>
      </c>
    </row>
    <row r="133" customFormat="false" ht="12.8" hidden="false" customHeight="false" outlineLevel="0" collapsed="false">
      <c r="A133" s="0" t="n">
        <v>75</v>
      </c>
      <c r="B133" s="0" t="n">
        <v>19822552.331411</v>
      </c>
      <c r="C133" s="0" t="n">
        <v>19019183.4500768</v>
      </c>
      <c r="D133" s="0" t="n">
        <v>19911688.5894508</v>
      </c>
      <c r="E133" s="0" t="n">
        <v>19102971.5249109</v>
      </c>
      <c r="F133" s="0" t="n">
        <v>14950995.8769561</v>
      </c>
      <c r="G133" s="0" t="n">
        <v>4068187.57312067</v>
      </c>
      <c r="H133" s="0" t="n">
        <v>15034784.6437644</v>
      </c>
      <c r="I133" s="0" t="n">
        <v>4068186.88114651</v>
      </c>
      <c r="J133" s="0" t="n">
        <v>386334.094538848</v>
      </c>
      <c r="K133" s="0" t="n">
        <v>374744.071702682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</row>
    <row r="134" customFormat="false" ht="12.8" hidden="false" customHeight="false" outlineLevel="0" collapsed="false">
      <c r="A134" s="0" t="n">
        <v>76</v>
      </c>
      <c r="B134" s="0" t="n">
        <v>20101398.1337267</v>
      </c>
      <c r="C134" s="0" t="n">
        <v>19285603.9343095</v>
      </c>
      <c r="D134" s="0" t="n">
        <v>20193401.4227376</v>
      </c>
      <c r="E134" s="0" t="n">
        <v>19372087.0180718</v>
      </c>
      <c r="F134" s="0" t="n">
        <v>15142322.8469867</v>
      </c>
      <c r="G134" s="0" t="n">
        <v>4143281.08732278</v>
      </c>
      <c r="H134" s="0" t="n">
        <v>15228806.6336703</v>
      </c>
      <c r="I134" s="0" t="n">
        <v>4143280.38440142</v>
      </c>
      <c r="J134" s="0" t="n">
        <v>436547.46322661</v>
      </c>
      <c r="K134" s="0" t="n">
        <v>423451.039329811</v>
      </c>
      <c r="L134" s="0" t="n">
        <v>3350909.56687967</v>
      </c>
      <c r="M134" s="0" t="n">
        <v>3160543.74436273</v>
      </c>
      <c r="N134" s="0" t="n">
        <v>3366243.44697936</v>
      </c>
      <c r="O134" s="0" t="n">
        <v>3174957.59022937</v>
      </c>
      <c r="P134" s="0" t="n">
        <v>72757.9105377683</v>
      </c>
      <c r="Q134" s="0" t="n">
        <v>70575.1732216352</v>
      </c>
    </row>
    <row r="135" customFormat="false" ht="12.8" hidden="false" customHeight="false" outlineLevel="0" collapsed="false">
      <c r="A135" s="0" t="n">
        <v>77</v>
      </c>
      <c r="B135" s="0" t="n">
        <v>20447557.853202</v>
      </c>
      <c r="C135" s="0" t="n">
        <v>19615307.7038291</v>
      </c>
      <c r="D135" s="0" t="n">
        <v>20544227.6449016</v>
      </c>
      <c r="E135" s="0" t="n">
        <v>19706177.3000978</v>
      </c>
      <c r="F135" s="0" t="n">
        <v>15355486.8276767</v>
      </c>
      <c r="G135" s="0" t="n">
        <v>4259820.87615243</v>
      </c>
      <c r="H135" s="0" t="n">
        <v>15446357.1323486</v>
      </c>
      <c r="I135" s="0" t="n">
        <v>4259820.1677492</v>
      </c>
      <c r="J135" s="0" t="n">
        <v>436952.324333088</v>
      </c>
      <c r="K135" s="0" t="n">
        <v>423843.754603096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</row>
    <row r="136" customFormat="false" ht="12.8" hidden="false" customHeight="false" outlineLevel="0" collapsed="false">
      <c r="A136" s="0" t="n">
        <v>78</v>
      </c>
      <c r="B136" s="0" t="n">
        <v>20766406.9188682</v>
      </c>
      <c r="C136" s="0" t="n">
        <v>19919122.3331362</v>
      </c>
      <c r="D136" s="0" t="n">
        <v>20865232.9628317</v>
      </c>
      <c r="E136" s="0" t="n">
        <v>20012018.8064546</v>
      </c>
      <c r="F136" s="0" t="n">
        <v>15565841.4060467</v>
      </c>
      <c r="G136" s="0" t="n">
        <v>4353280.92708957</v>
      </c>
      <c r="H136" s="0" t="n">
        <v>15658738.5925003</v>
      </c>
      <c r="I136" s="0" t="n">
        <v>4353280.2139543</v>
      </c>
      <c r="J136" s="0" t="n">
        <v>462082.004182294</v>
      </c>
      <c r="K136" s="0" t="n">
        <v>448219.544056825</v>
      </c>
      <c r="L136" s="0" t="n">
        <v>3460953.92044863</v>
      </c>
      <c r="M136" s="0" t="n">
        <v>3263472.36304619</v>
      </c>
      <c r="N136" s="0" t="n">
        <v>3477424.92635615</v>
      </c>
      <c r="O136" s="0" t="n">
        <v>3278955.40108695</v>
      </c>
      <c r="P136" s="0" t="n">
        <v>77013.6673637157</v>
      </c>
      <c r="Q136" s="0" t="n">
        <v>74703.2573428042</v>
      </c>
    </row>
    <row r="137" customFormat="false" ht="12.8" hidden="false" customHeight="false" outlineLevel="0" collapsed="false">
      <c r="A137" s="0" t="n">
        <v>79</v>
      </c>
      <c r="B137" s="0" t="n">
        <v>20993366.9773721</v>
      </c>
      <c r="C137" s="0" t="n">
        <v>20135559.3271983</v>
      </c>
      <c r="D137" s="0" t="n">
        <v>21094329.5498891</v>
      </c>
      <c r="E137" s="0" t="n">
        <v>20230464.1372941</v>
      </c>
      <c r="F137" s="0" t="n">
        <v>15700758.5466804</v>
      </c>
      <c r="G137" s="0" t="n">
        <v>4434800.7805179</v>
      </c>
      <c r="H137" s="0" t="n">
        <v>15795664.075506</v>
      </c>
      <c r="I137" s="0" t="n">
        <v>4434800.06178811</v>
      </c>
      <c r="J137" s="0" t="n">
        <v>493179.759179799</v>
      </c>
      <c r="K137" s="0" t="n">
        <v>478384.366404405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</row>
    <row r="138" customFormat="false" ht="12.8" hidden="false" customHeight="false" outlineLevel="0" collapsed="false">
      <c r="A138" s="0" t="n">
        <v>80</v>
      </c>
      <c r="B138" s="0" t="n">
        <v>21234455.1306465</v>
      </c>
      <c r="C138" s="0" t="n">
        <v>20364629.4808176</v>
      </c>
      <c r="D138" s="0" t="n">
        <v>21336576.2214199</v>
      </c>
      <c r="E138" s="0" t="n">
        <v>20460623.2981489</v>
      </c>
      <c r="F138" s="0" t="n">
        <v>15796772.29361</v>
      </c>
      <c r="G138" s="0" t="n">
        <v>4567857.18720758</v>
      </c>
      <c r="H138" s="0" t="n">
        <v>15892766.8306849</v>
      </c>
      <c r="I138" s="0" t="n">
        <v>4567856.46746409</v>
      </c>
      <c r="J138" s="0" t="n">
        <v>511921.800253753</v>
      </c>
      <c r="K138" s="0" t="n">
        <v>496564.146246141</v>
      </c>
      <c r="L138" s="0" t="n">
        <v>3538505.59827189</v>
      </c>
      <c r="M138" s="0" t="n">
        <v>3335976.18920924</v>
      </c>
      <c r="N138" s="0" t="n">
        <v>3555525.77864979</v>
      </c>
      <c r="O138" s="0" t="n">
        <v>3351975.45577473</v>
      </c>
      <c r="P138" s="0" t="n">
        <v>85320.3000422922</v>
      </c>
      <c r="Q138" s="0" t="n">
        <v>82760.6910410234</v>
      </c>
    </row>
    <row r="139" customFormat="false" ht="12.8" hidden="false" customHeight="false" outlineLevel="0" collapsed="false">
      <c r="A139" s="0" t="n">
        <v>81</v>
      </c>
      <c r="B139" s="0" t="n">
        <v>21434793.4382991</v>
      </c>
      <c r="C139" s="0" t="n">
        <v>20554795.2802385</v>
      </c>
      <c r="D139" s="0" t="n">
        <v>21538833.7308813</v>
      </c>
      <c r="E139" s="0" t="n">
        <v>20652593.1472247</v>
      </c>
      <c r="F139" s="0" t="n">
        <v>15897498.2717574</v>
      </c>
      <c r="G139" s="0" t="n">
        <v>4657297.00848105</v>
      </c>
      <c r="H139" s="0" t="n">
        <v>15995296.8625807</v>
      </c>
      <c r="I139" s="0" t="n">
        <v>4657296.284644</v>
      </c>
      <c r="J139" s="0" t="n">
        <v>533826.484438615</v>
      </c>
      <c r="K139" s="0" t="n">
        <v>517811.689905456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</row>
    <row r="140" customFormat="false" ht="12.8" hidden="false" customHeight="false" outlineLevel="0" collapsed="false">
      <c r="A140" s="0" t="n">
        <v>82</v>
      </c>
      <c r="B140" s="0" t="n">
        <v>21608327.7396741</v>
      </c>
      <c r="C140" s="0" t="n">
        <v>20720007.8681377</v>
      </c>
      <c r="D140" s="0" t="n">
        <v>21713515.4980226</v>
      </c>
      <c r="E140" s="0" t="n">
        <v>20818884.352903</v>
      </c>
      <c r="F140" s="0" t="n">
        <v>15988219.7418899</v>
      </c>
      <c r="G140" s="0" t="n">
        <v>4731788.12624779</v>
      </c>
      <c r="H140" s="0" t="n">
        <v>16087096.9541959</v>
      </c>
      <c r="I140" s="0" t="n">
        <v>4731787.39870713</v>
      </c>
      <c r="J140" s="0" t="n">
        <v>539351.766227443</v>
      </c>
      <c r="K140" s="0" t="n">
        <v>523171.21324062</v>
      </c>
      <c r="L140" s="0" t="n">
        <v>3600876.63480596</v>
      </c>
      <c r="M140" s="0" t="n">
        <v>3394373.07384057</v>
      </c>
      <c r="N140" s="0" t="n">
        <v>3618407.92643103</v>
      </c>
      <c r="O140" s="0" t="n">
        <v>3410852.78822496</v>
      </c>
      <c r="P140" s="0" t="n">
        <v>89891.9610379072</v>
      </c>
      <c r="Q140" s="0" t="n">
        <v>87195.20220677</v>
      </c>
    </row>
    <row r="141" customFormat="false" ht="12.8" hidden="false" customHeight="false" outlineLevel="0" collapsed="false">
      <c r="A141" s="0" t="n">
        <v>83</v>
      </c>
      <c r="B141" s="0" t="n">
        <v>21706394.0201813</v>
      </c>
      <c r="C141" s="0" t="n">
        <v>20813328.6889026</v>
      </c>
      <c r="D141" s="0" t="n">
        <v>21812671.2966053</v>
      </c>
      <c r="E141" s="0" t="n">
        <v>20913229.3204042</v>
      </c>
      <c r="F141" s="0" t="n">
        <v>15998832.1466441</v>
      </c>
      <c r="G141" s="0" t="n">
        <v>4814496.54225845</v>
      </c>
      <c r="H141" s="0" t="n">
        <v>16098733.5159111</v>
      </c>
      <c r="I141" s="0" t="n">
        <v>4814495.80449308</v>
      </c>
      <c r="J141" s="0" t="n">
        <v>566158.478321837</v>
      </c>
      <c r="K141" s="0" t="n">
        <v>549173.723972182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</row>
    <row r="142" customFormat="false" ht="12.8" hidden="false" customHeight="false" outlineLevel="0" collapsed="false">
      <c r="A142" s="0" t="n">
        <v>84</v>
      </c>
      <c r="B142" s="0" t="n">
        <v>21767853.8398922</v>
      </c>
      <c r="C142" s="0" t="n">
        <v>20871469.3926137</v>
      </c>
      <c r="D142" s="0" t="n">
        <v>21875234.0463301</v>
      </c>
      <c r="E142" s="0" t="n">
        <v>20972407.4662376</v>
      </c>
      <c r="F142" s="0" t="n">
        <v>16038877.7678826</v>
      </c>
      <c r="G142" s="0" t="n">
        <v>4832591.62473111</v>
      </c>
      <c r="H142" s="0" t="n">
        <v>16139816.5826358</v>
      </c>
      <c r="I142" s="0" t="n">
        <v>4832590.88360185</v>
      </c>
      <c r="J142" s="0" t="n">
        <v>596041.718631654</v>
      </c>
      <c r="K142" s="0" t="n">
        <v>578160.467072705</v>
      </c>
      <c r="L142" s="0" t="n">
        <v>3627365.86305481</v>
      </c>
      <c r="M142" s="0" t="n">
        <v>3418930.02789025</v>
      </c>
      <c r="N142" s="0" t="n">
        <v>3645262.68461934</v>
      </c>
      <c r="O142" s="0" t="n">
        <v>3435753.34256215</v>
      </c>
      <c r="P142" s="0" t="n">
        <v>99340.286438609</v>
      </c>
      <c r="Q142" s="0" t="n">
        <v>96360.0778454508</v>
      </c>
    </row>
    <row r="143" customFormat="false" ht="12.8" hidden="false" customHeight="false" outlineLevel="0" collapsed="false">
      <c r="A143" s="0" t="n">
        <v>85</v>
      </c>
      <c r="B143" s="0" t="n">
        <v>21970767.9051469</v>
      </c>
      <c r="C143" s="0" t="n">
        <v>21064300.3136584</v>
      </c>
      <c r="D143" s="0" t="n">
        <v>22079833.1529345</v>
      </c>
      <c r="E143" s="0" t="n">
        <v>21166822.3280904</v>
      </c>
      <c r="F143" s="0" t="n">
        <v>16131958.8591383</v>
      </c>
      <c r="G143" s="0" t="n">
        <v>4932341.45452015</v>
      </c>
      <c r="H143" s="0" t="n">
        <v>16234481.6168144</v>
      </c>
      <c r="I143" s="0" t="n">
        <v>4932340.71127595</v>
      </c>
      <c r="J143" s="0" t="n">
        <v>600362.000020439</v>
      </c>
      <c r="K143" s="0" t="n">
        <v>582351.140019826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</row>
    <row r="144" customFormat="false" ht="12.8" hidden="false" customHeight="false" outlineLevel="0" collapsed="false">
      <c r="A144" s="0" t="n">
        <v>86</v>
      </c>
      <c r="B144" s="0" t="n">
        <v>22216786.9205521</v>
      </c>
      <c r="C144" s="0" t="n">
        <v>21297668.4280761</v>
      </c>
      <c r="D144" s="0" t="n">
        <v>22329141.8088421</v>
      </c>
      <c r="E144" s="0" t="n">
        <v>21403282.7089755</v>
      </c>
      <c r="F144" s="0" t="n">
        <v>16303881.6912088</v>
      </c>
      <c r="G144" s="0" t="n">
        <v>4993786.73686733</v>
      </c>
      <c r="H144" s="0" t="n">
        <v>16409496.7031446</v>
      </c>
      <c r="I144" s="0" t="n">
        <v>4993786.00583085</v>
      </c>
      <c r="J144" s="0" t="n">
        <v>630836.364494883</v>
      </c>
      <c r="K144" s="0" t="n">
        <v>611911.273560037</v>
      </c>
      <c r="L144" s="0" t="n">
        <v>3701097.33792714</v>
      </c>
      <c r="M144" s="0" t="n">
        <v>3487584.35564918</v>
      </c>
      <c r="N144" s="0" t="n">
        <v>3719823.27425681</v>
      </c>
      <c r="O144" s="0" t="n">
        <v>3505187.04088012</v>
      </c>
      <c r="P144" s="0" t="n">
        <v>105139.394082481</v>
      </c>
      <c r="Q144" s="0" t="n">
        <v>101985.212260006</v>
      </c>
    </row>
    <row r="145" customFormat="false" ht="12.8" hidden="false" customHeight="false" outlineLevel="0" collapsed="false">
      <c r="A145" s="0" t="n">
        <v>87</v>
      </c>
      <c r="B145" s="0" t="n">
        <v>22495311.7528701</v>
      </c>
      <c r="C145" s="0" t="n">
        <v>21562713.5878052</v>
      </c>
      <c r="D145" s="0" t="n">
        <v>22609732.4621733</v>
      </c>
      <c r="E145" s="0" t="n">
        <v>21670269.7451459</v>
      </c>
      <c r="F145" s="0" t="n">
        <v>16471516.4001928</v>
      </c>
      <c r="G145" s="0" t="n">
        <v>5091197.18761238</v>
      </c>
      <c r="H145" s="0" t="n">
        <v>16579073.2901107</v>
      </c>
      <c r="I145" s="0" t="n">
        <v>5091196.45503516</v>
      </c>
      <c r="J145" s="0" t="n">
        <v>665973.72042089</v>
      </c>
      <c r="K145" s="0" t="n">
        <v>645994.508808263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</row>
    <row r="146" customFormat="false" ht="12.8" hidden="false" customHeight="false" outlineLevel="0" collapsed="false">
      <c r="A146" s="0" t="n">
        <v>88</v>
      </c>
      <c r="B146" s="0" t="n">
        <v>22583486.5458965</v>
      </c>
      <c r="C146" s="0" t="n">
        <v>21646202.6668744</v>
      </c>
      <c r="D146" s="0" t="n">
        <v>22698994.2097926</v>
      </c>
      <c r="E146" s="0" t="n">
        <v>21754780.5630523</v>
      </c>
      <c r="F146" s="0" t="n">
        <v>16496297.5923284</v>
      </c>
      <c r="G146" s="0" t="n">
        <v>5149905.07454593</v>
      </c>
      <c r="H146" s="0" t="n">
        <v>16604876.2186926</v>
      </c>
      <c r="I146" s="0" t="n">
        <v>5149904.34435969</v>
      </c>
      <c r="J146" s="0" t="n">
        <v>722750.190851936</v>
      </c>
      <c r="K146" s="0" t="n">
        <v>701067.685126378</v>
      </c>
      <c r="L146" s="0" t="n">
        <v>3762529.24130847</v>
      </c>
      <c r="M146" s="0" t="n">
        <v>3545801.70871099</v>
      </c>
      <c r="N146" s="0" t="n">
        <v>3781780.64134002</v>
      </c>
      <c r="O146" s="0" t="n">
        <v>3563898.62396032</v>
      </c>
      <c r="P146" s="0" t="n">
        <v>120458.365141989</v>
      </c>
      <c r="Q146" s="0" t="n">
        <v>116844.61418773</v>
      </c>
    </row>
    <row r="147" customFormat="false" ht="12.8" hidden="false" customHeight="false" outlineLevel="0" collapsed="false">
      <c r="A147" s="0" t="n">
        <v>89</v>
      </c>
      <c r="B147" s="0" t="n">
        <v>22716377.4389477</v>
      </c>
      <c r="C147" s="0" t="n">
        <v>21771813.6724808</v>
      </c>
      <c r="D147" s="0" t="n">
        <v>22833531.4298874</v>
      </c>
      <c r="E147" s="0" t="n">
        <v>21881939.1174302</v>
      </c>
      <c r="F147" s="0" t="n">
        <v>16560968.0086221</v>
      </c>
      <c r="G147" s="0" t="n">
        <v>5210845.66385868</v>
      </c>
      <c r="H147" s="0" t="n">
        <v>16671094.1819466</v>
      </c>
      <c r="I147" s="0" t="n">
        <v>5210844.93548359</v>
      </c>
      <c r="J147" s="0" t="n">
        <v>783442.263852959</v>
      </c>
      <c r="K147" s="0" t="n">
        <v>759938.99593737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</row>
    <row r="148" customFormat="false" ht="12.8" hidden="false" customHeight="false" outlineLevel="0" collapsed="false">
      <c r="A148" s="0" t="n">
        <v>90</v>
      </c>
      <c r="B148" s="0" t="n">
        <v>22909078.0667426</v>
      </c>
      <c r="C148" s="0" t="n">
        <v>21955560.7682162</v>
      </c>
      <c r="D148" s="0" t="n">
        <v>23027256.4724733</v>
      </c>
      <c r="E148" s="0" t="n">
        <v>22066649.1675109</v>
      </c>
      <c r="F148" s="0" t="n">
        <v>16676653.0985856</v>
      </c>
      <c r="G148" s="0" t="n">
        <v>5278907.66963056</v>
      </c>
      <c r="H148" s="0" t="n">
        <v>16787742.2115284</v>
      </c>
      <c r="I148" s="0" t="n">
        <v>5278906.95598254</v>
      </c>
      <c r="J148" s="0" t="n">
        <v>875114.688295892</v>
      </c>
      <c r="K148" s="0" t="n">
        <v>848861.247647016</v>
      </c>
      <c r="L148" s="0" t="n">
        <v>3815569.52267786</v>
      </c>
      <c r="M148" s="0" t="n">
        <v>3595917.30416132</v>
      </c>
      <c r="N148" s="0" t="n">
        <v>3835266.0473755</v>
      </c>
      <c r="O148" s="0" t="n">
        <v>3614432.67324517</v>
      </c>
      <c r="P148" s="0" t="n">
        <v>145852.448049315</v>
      </c>
      <c r="Q148" s="0" t="n">
        <v>141476.874607836</v>
      </c>
    </row>
    <row r="149" customFormat="false" ht="12.8" hidden="false" customHeight="false" outlineLevel="0" collapsed="false">
      <c r="A149" s="0" t="n">
        <v>91</v>
      </c>
      <c r="B149" s="0" t="n">
        <v>23187313.645855</v>
      </c>
      <c r="C149" s="0" t="n">
        <v>22221206.5705874</v>
      </c>
      <c r="D149" s="0" t="n">
        <v>23307351.8426729</v>
      </c>
      <c r="E149" s="0" t="n">
        <v>22334043.1780217</v>
      </c>
      <c r="F149" s="0" t="n">
        <v>16797962.9115795</v>
      </c>
      <c r="G149" s="0" t="n">
        <v>5423243.65900791</v>
      </c>
      <c r="H149" s="0" t="n">
        <v>16910800.2411177</v>
      </c>
      <c r="I149" s="0" t="n">
        <v>5423242.93690404</v>
      </c>
      <c r="J149" s="0" t="n">
        <v>925731.799013569</v>
      </c>
      <c r="K149" s="0" t="n">
        <v>897959.845043162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</row>
    <row r="150" customFormat="false" ht="12.8" hidden="false" customHeight="false" outlineLevel="0" collapsed="false">
      <c r="A150" s="0" t="n">
        <v>92</v>
      </c>
      <c r="B150" s="0" t="n">
        <v>23454102.2497395</v>
      </c>
      <c r="C150" s="0" t="n">
        <v>22475131.8882898</v>
      </c>
      <c r="D150" s="0" t="n">
        <v>23574756.9532631</v>
      </c>
      <c r="E150" s="0" t="n">
        <v>22588548.0131061</v>
      </c>
      <c r="F150" s="0" t="n">
        <v>17027043.2190404</v>
      </c>
      <c r="G150" s="0" t="n">
        <v>5448088.66924942</v>
      </c>
      <c r="H150" s="0" t="n">
        <v>17140460.0410852</v>
      </c>
      <c r="I150" s="0" t="n">
        <v>5448087.97202082</v>
      </c>
      <c r="J150" s="0" t="n">
        <v>1020386.40625375</v>
      </c>
      <c r="K150" s="0" t="n">
        <v>989774.814066142</v>
      </c>
      <c r="L150" s="0" t="n">
        <v>3905963.18708847</v>
      </c>
      <c r="M150" s="0" t="n">
        <v>3681447.47015265</v>
      </c>
      <c r="N150" s="0" t="n">
        <v>3926072.42907716</v>
      </c>
      <c r="O150" s="0" t="n">
        <v>3700350.79854924</v>
      </c>
      <c r="P150" s="0" t="n">
        <v>170064.401042292</v>
      </c>
      <c r="Q150" s="0" t="n">
        <v>164962.469011024</v>
      </c>
    </row>
    <row r="151" customFormat="false" ht="12.8" hidden="false" customHeight="false" outlineLevel="0" collapsed="false">
      <c r="A151" s="0" t="n">
        <v>93</v>
      </c>
      <c r="B151" s="0" t="n">
        <v>23642293.8260283</v>
      </c>
      <c r="C151" s="0" t="n">
        <v>22654520.2936567</v>
      </c>
      <c r="D151" s="0" t="n">
        <v>23764319.1696018</v>
      </c>
      <c r="E151" s="0" t="n">
        <v>22769224.8209979</v>
      </c>
      <c r="F151" s="0" t="n">
        <v>17122941.6481392</v>
      </c>
      <c r="G151" s="0" t="n">
        <v>5531578.64551756</v>
      </c>
      <c r="H151" s="0" t="n">
        <v>17237646.8681311</v>
      </c>
      <c r="I151" s="0" t="n">
        <v>5531577.95286677</v>
      </c>
      <c r="J151" s="0" t="n">
        <v>1126926.28935373</v>
      </c>
      <c r="K151" s="0" t="n">
        <v>1093118.50067312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</row>
    <row r="152" customFormat="false" ht="12.8" hidden="false" customHeight="false" outlineLevel="0" collapsed="false">
      <c r="A152" s="0" t="n">
        <v>94</v>
      </c>
      <c r="B152" s="0" t="n">
        <v>23948038.0499089</v>
      </c>
      <c r="C152" s="0" t="n">
        <v>22945857.6373679</v>
      </c>
      <c r="D152" s="0" t="n">
        <v>24071487.0453672</v>
      </c>
      <c r="E152" s="0" t="n">
        <v>23061900.4026385</v>
      </c>
      <c r="F152" s="0" t="n">
        <v>17341432.8911982</v>
      </c>
      <c r="G152" s="0" t="n">
        <v>5604424.74616974</v>
      </c>
      <c r="H152" s="0" t="n">
        <v>17457476.3338439</v>
      </c>
      <c r="I152" s="0" t="n">
        <v>5604424.06879457</v>
      </c>
      <c r="J152" s="0" t="n">
        <v>1193034.07332331</v>
      </c>
      <c r="K152" s="0" t="n">
        <v>1157243.05112361</v>
      </c>
      <c r="L152" s="0" t="n">
        <v>3988160.12583851</v>
      </c>
      <c r="M152" s="0" t="n">
        <v>3759497.02663227</v>
      </c>
      <c r="N152" s="0" t="n">
        <v>4008735.08421982</v>
      </c>
      <c r="O152" s="0" t="n">
        <v>3778838.15030966</v>
      </c>
      <c r="P152" s="0" t="n">
        <v>198839.012220552</v>
      </c>
      <c r="Q152" s="0" t="n">
        <v>192873.841853935</v>
      </c>
    </row>
    <row r="153" customFormat="false" ht="12.8" hidden="false" customHeight="false" outlineLevel="0" collapsed="false">
      <c r="A153" s="0" t="n">
        <v>95</v>
      </c>
      <c r="B153" s="0" t="n">
        <v>24266140.4644647</v>
      </c>
      <c r="C153" s="0" t="n">
        <v>23249641.2873384</v>
      </c>
      <c r="D153" s="0" t="n">
        <v>24391289.0190409</v>
      </c>
      <c r="E153" s="0" t="n">
        <v>23367281.6445126</v>
      </c>
      <c r="F153" s="0" t="n">
        <v>17581789.995882</v>
      </c>
      <c r="G153" s="0" t="n">
        <v>5667851.29145642</v>
      </c>
      <c r="H153" s="0" t="n">
        <v>17699431.0379355</v>
      </c>
      <c r="I153" s="0" t="n">
        <v>5667850.60657707</v>
      </c>
      <c r="J153" s="0" t="n">
        <v>1278305.83788178</v>
      </c>
      <c r="K153" s="0" t="n">
        <v>1239956.66274533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</row>
    <row r="154" customFormat="false" ht="12.8" hidden="false" customHeight="false" outlineLevel="0" collapsed="false">
      <c r="A154" s="0" t="n">
        <v>96</v>
      </c>
      <c r="B154" s="0" t="n">
        <v>24489807.5904247</v>
      </c>
      <c r="C154" s="0" t="n">
        <v>23461432.325473</v>
      </c>
      <c r="D154" s="0" t="n">
        <v>24617416.9942291</v>
      </c>
      <c r="E154" s="0" t="n">
        <v>23581385.8822535</v>
      </c>
      <c r="F154" s="0" t="n">
        <v>17689424.9850381</v>
      </c>
      <c r="G154" s="0" t="n">
        <v>5772007.3404349</v>
      </c>
      <c r="H154" s="0" t="n">
        <v>17809379.2055603</v>
      </c>
      <c r="I154" s="0" t="n">
        <v>5772006.67669324</v>
      </c>
      <c r="J154" s="0" t="n">
        <v>1315721.53092835</v>
      </c>
      <c r="K154" s="0" t="n">
        <v>1276249.8850005</v>
      </c>
      <c r="L154" s="0" t="n">
        <v>4078595.15424869</v>
      </c>
      <c r="M154" s="0" t="n">
        <v>3845148.16734259</v>
      </c>
      <c r="N154" s="0" t="n">
        <v>4099863.51537999</v>
      </c>
      <c r="O154" s="0" t="n">
        <v>3865141.09636406</v>
      </c>
      <c r="P154" s="0" t="n">
        <v>219286.921821392</v>
      </c>
      <c r="Q154" s="0" t="n">
        <v>212708.314166751</v>
      </c>
    </row>
    <row r="155" customFormat="false" ht="12.8" hidden="false" customHeight="false" outlineLevel="0" collapsed="false">
      <c r="A155" s="0" t="n">
        <v>97</v>
      </c>
      <c r="B155" s="0" t="n">
        <v>24574882.4720124</v>
      </c>
      <c r="C155" s="0" t="n">
        <v>23542253.1927708</v>
      </c>
      <c r="D155" s="0" t="n">
        <v>24702899.8873793</v>
      </c>
      <c r="E155" s="0" t="n">
        <v>23662590.2811806</v>
      </c>
      <c r="F155" s="0" t="n">
        <v>17707368.7854335</v>
      </c>
      <c r="G155" s="0" t="n">
        <v>5834884.40733723</v>
      </c>
      <c r="H155" s="0" t="n">
        <v>17827706.538289</v>
      </c>
      <c r="I155" s="0" t="n">
        <v>5834883.74289165</v>
      </c>
      <c r="J155" s="0" t="n">
        <v>1399369.26446942</v>
      </c>
      <c r="K155" s="0" t="n">
        <v>1357388.18653533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</row>
    <row r="156" customFormat="false" ht="12.8" hidden="false" customHeight="false" outlineLevel="0" collapsed="false">
      <c r="A156" s="0" t="n">
        <v>98</v>
      </c>
      <c r="B156" s="0" t="n">
        <v>24724471.4561014</v>
      </c>
      <c r="C156" s="0" t="n">
        <v>23684537.1130953</v>
      </c>
      <c r="D156" s="0" t="n">
        <v>24852669.3156006</v>
      </c>
      <c r="E156" s="0" t="n">
        <v>23805043.8196746</v>
      </c>
      <c r="F156" s="0" t="n">
        <v>17808362.6286022</v>
      </c>
      <c r="G156" s="0" t="n">
        <v>5876174.48449309</v>
      </c>
      <c r="H156" s="0" t="n">
        <v>17928870.000261</v>
      </c>
      <c r="I156" s="0" t="n">
        <v>5876173.81941356</v>
      </c>
      <c r="J156" s="0" t="n">
        <v>1460246.34007735</v>
      </c>
      <c r="K156" s="0" t="n">
        <v>1416438.94987503</v>
      </c>
      <c r="L156" s="0" t="n">
        <v>4116240.00444173</v>
      </c>
      <c r="M156" s="0" t="n">
        <v>3880817.1058013</v>
      </c>
      <c r="N156" s="0" t="n">
        <v>4137606.44177848</v>
      </c>
      <c r="O156" s="0" t="n">
        <v>3900902.29622373</v>
      </c>
      <c r="P156" s="0" t="n">
        <v>243374.390012892</v>
      </c>
      <c r="Q156" s="0" t="n">
        <v>236073.158312505</v>
      </c>
    </row>
    <row r="157" customFormat="false" ht="12.8" hidden="false" customHeight="false" outlineLevel="0" collapsed="false">
      <c r="A157" s="0" t="n">
        <v>99</v>
      </c>
      <c r="B157" s="0" t="n">
        <v>24848646.533693</v>
      </c>
      <c r="C157" s="0" t="n">
        <v>23802766.0605355</v>
      </c>
      <c r="D157" s="0" t="n">
        <v>24976518.067431</v>
      </c>
      <c r="E157" s="0" t="n">
        <v>23922966.0227326</v>
      </c>
      <c r="F157" s="0" t="n">
        <v>17863581.4398015</v>
      </c>
      <c r="G157" s="0" t="n">
        <v>5939184.62073402</v>
      </c>
      <c r="H157" s="0" t="n">
        <v>17983782.0494324</v>
      </c>
      <c r="I157" s="0" t="n">
        <v>5939183.9733002</v>
      </c>
      <c r="J157" s="0" t="n">
        <v>1509228.58564247</v>
      </c>
      <c r="K157" s="0" t="n">
        <v>1463951.7280732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</row>
    <row r="158" customFormat="false" ht="12.8" hidden="false" customHeight="false" outlineLevel="0" collapsed="false">
      <c r="A158" s="0" t="n">
        <v>100</v>
      </c>
      <c r="B158" s="0" t="n">
        <v>25040657.3056256</v>
      </c>
      <c r="C158" s="0" t="n">
        <v>23985974.1101882</v>
      </c>
      <c r="D158" s="0" t="n">
        <v>25169382.9924449</v>
      </c>
      <c r="E158" s="0" t="n">
        <v>24106976.9781655</v>
      </c>
      <c r="F158" s="0" t="n">
        <v>17970679.1454364</v>
      </c>
      <c r="G158" s="0" t="n">
        <v>6015294.96475182</v>
      </c>
      <c r="H158" s="0" t="n">
        <v>18091682.6251146</v>
      </c>
      <c r="I158" s="0" t="n">
        <v>6015294.35305089</v>
      </c>
      <c r="J158" s="0" t="n">
        <v>1611441.00240831</v>
      </c>
      <c r="K158" s="0" t="n">
        <v>1563097.77233606</v>
      </c>
      <c r="L158" s="0" t="n">
        <v>4169076.04888256</v>
      </c>
      <c r="M158" s="0" t="n">
        <v>3931126.72764698</v>
      </c>
      <c r="N158" s="0" t="n">
        <v>4190530.4580984</v>
      </c>
      <c r="O158" s="0" t="n">
        <v>3951294.73697713</v>
      </c>
      <c r="P158" s="0" t="n">
        <v>268573.500401386</v>
      </c>
      <c r="Q158" s="0" t="n">
        <v>260516.295389344</v>
      </c>
    </row>
    <row r="159" customFormat="false" ht="12.8" hidden="false" customHeight="false" outlineLevel="0" collapsed="false">
      <c r="A159" s="0" t="n">
        <v>101</v>
      </c>
      <c r="B159" s="0" t="n">
        <v>25220953.8537008</v>
      </c>
      <c r="C159" s="0" t="n">
        <v>24156864.681795</v>
      </c>
      <c r="D159" s="0" t="n">
        <v>25349439.2828682</v>
      </c>
      <c r="E159" s="0" t="n">
        <v>24277641.7079807</v>
      </c>
      <c r="F159" s="0" t="n">
        <v>18110177.8306703</v>
      </c>
      <c r="G159" s="0" t="n">
        <v>6046686.85112463</v>
      </c>
      <c r="H159" s="0" t="n">
        <v>18230955.4806936</v>
      </c>
      <c r="I159" s="0" t="n">
        <v>6046686.22728707</v>
      </c>
      <c r="J159" s="0" t="n">
        <v>1667217.23505605</v>
      </c>
      <c r="K159" s="0" t="n">
        <v>1617200.71800437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</row>
    <row r="160" customFormat="false" ht="12.8" hidden="false" customHeight="false" outlineLevel="0" collapsed="false">
      <c r="A160" s="0" t="n">
        <v>102</v>
      </c>
      <c r="B160" s="0" t="n">
        <v>25385132.2234034</v>
      </c>
      <c r="C160" s="0" t="n">
        <v>24312672.7390788</v>
      </c>
      <c r="D160" s="0" t="n">
        <v>25514066.9348492</v>
      </c>
      <c r="E160" s="0" t="n">
        <v>24433872.0913262</v>
      </c>
      <c r="F160" s="0" t="n">
        <v>18208452.6850054</v>
      </c>
      <c r="G160" s="0" t="n">
        <v>6104220.05407344</v>
      </c>
      <c r="H160" s="0" t="n">
        <v>18329652.6603901</v>
      </c>
      <c r="I160" s="0" t="n">
        <v>6104219.43093612</v>
      </c>
      <c r="J160" s="0" t="n">
        <v>1746424.29016176</v>
      </c>
      <c r="K160" s="0" t="n">
        <v>1694031.56145691</v>
      </c>
      <c r="L160" s="0" t="n">
        <v>4228389.55175601</v>
      </c>
      <c r="M160" s="0" t="n">
        <v>3988055.35907018</v>
      </c>
      <c r="N160" s="0" t="n">
        <v>4249878.79860839</v>
      </c>
      <c r="O160" s="0" t="n">
        <v>4008256.5447967</v>
      </c>
      <c r="P160" s="0" t="n">
        <v>291070.71502696</v>
      </c>
      <c r="Q160" s="0" t="n">
        <v>282338.593576151</v>
      </c>
    </row>
    <row r="161" customFormat="false" ht="12.8" hidden="false" customHeight="false" outlineLevel="0" collapsed="false">
      <c r="A161" s="0" t="n">
        <v>103</v>
      </c>
      <c r="B161" s="0" t="n">
        <v>25495281.4936202</v>
      </c>
      <c r="C161" s="0" t="n">
        <v>24417212.352713</v>
      </c>
      <c r="D161" s="0" t="n">
        <v>25624991.1252312</v>
      </c>
      <c r="E161" s="0" t="n">
        <v>24539140.130558</v>
      </c>
      <c r="F161" s="0" t="n">
        <v>18274529.3749984</v>
      </c>
      <c r="G161" s="0" t="n">
        <v>6142682.97771461</v>
      </c>
      <c r="H161" s="0" t="n">
        <v>18396457.6980636</v>
      </c>
      <c r="I161" s="0" t="n">
        <v>6142682.4324944</v>
      </c>
      <c r="J161" s="0" t="n">
        <v>1793862.11557557</v>
      </c>
      <c r="K161" s="0" t="n">
        <v>1740046.2521083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</row>
    <row r="162" customFormat="false" ht="12.8" hidden="false" customHeight="false" outlineLevel="0" collapsed="false">
      <c r="A162" s="0" t="n">
        <v>104</v>
      </c>
      <c r="B162" s="0" t="n">
        <v>25645881.633243</v>
      </c>
      <c r="C162" s="0" t="n">
        <v>24560204.3316561</v>
      </c>
      <c r="D162" s="0" t="n">
        <v>25777268.0437447</v>
      </c>
      <c r="E162" s="0" t="n">
        <v>24683708.2824545</v>
      </c>
      <c r="F162" s="0" t="n">
        <v>18349442.7296919</v>
      </c>
      <c r="G162" s="0" t="n">
        <v>6210761.60196416</v>
      </c>
      <c r="H162" s="0" t="n">
        <v>18472947.2056469</v>
      </c>
      <c r="I162" s="0" t="n">
        <v>6210761.0768076</v>
      </c>
      <c r="J162" s="0" t="n">
        <v>1889136.0009923</v>
      </c>
      <c r="K162" s="0" t="n">
        <v>1832461.92096253</v>
      </c>
      <c r="L162" s="0" t="n">
        <v>4269958.64781291</v>
      </c>
      <c r="M162" s="0" t="n">
        <v>4027114.83356318</v>
      </c>
      <c r="N162" s="0" t="n">
        <v>4291856.51142966</v>
      </c>
      <c r="O162" s="0" t="n">
        <v>4047700.12159787</v>
      </c>
      <c r="P162" s="0" t="n">
        <v>314856.000165383</v>
      </c>
      <c r="Q162" s="0" t="n">
        <v>305410.320160422</v>
      </c>
    </row>
    <row r="163" customFormat="false" ht="12.8" hidden="false" customHeight="false" outlineLevel="0" collapsed="false">
      <c r="A163" s="0" t="n">
        <v>105</v>
      </c>
      <c r="B163" s="0" t="n">
        <v>25783276.5885073</v>
      </c>
      <c r="C163" s="0" t="n">
        <v>24691659.8573573</v>
      </c>
      <c r="D163" s="0" t="n">
        <v>25915442.530263</v>
      </c>
      <c r="E163" s="0" t="n">
        <v>24815896.5683021</v>
      </c>
      <c r="F163" s="0" t="n">
        <v>18452031.1005753</v>
      </c>
      <c r="G163" s="0" t="n">
        <v>6239628.75678197</v>
      </c>
      <c r="H163" s="0" t="n">
        <v>18576268.3366512</v>
      </c>
      <c r="I163" s="0" t="n">
        <v>6239628.23165097</v>
      </c>
      <c r="J163" s="0" t="n">
        <v>1978229.56256164</v>
      </c>
      <c r="K163" s="0" t="n">
        <v>1918882.67568479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</row>
    <row r="164" customFormat="false" ht="12.8" hidden="false" customHeight="false" outlineLevel="0" collapsed="false">
      <c r="A164" s="0" t="n">
        <v>106</v>
      </c>
      <c r="B164" s="0" t="n">
        <v>25906794.635534</v>
      </c>
      <c r="C164" s="0" t="n">
        <v>24809724.5069225</v>
      </c>
      <c r="D164" s="0" t="n">
        <v>26037985.8293148</v>
      </c>
      <c r="E164" s="0" t="n">
        <v>24933045.3595032</v>
      </c>
      <c r="F164" s="0" t="n">
        <v>18531493.1403123</v>
      </c>
      <c r="G164" s="0" t="n">
        <v>6278231.3666102</v>
      </c>
      <c r="H164" s="0" t="n">
        <v>18654814.5173945</v>
      </c>
      <c r="I164" s="0" t="n">
        <v>6278230.84210861</v>
      </c>
      <c r="J164" s="0" t="n">
        <v>2038923.48779619</v>
      </c>
      <c r="K164" s="0" t="n">
        <v>1977755.78316231</v>
      </c>
      <c r="L164" s="0" t="n">
        <v>4312454.3847973</v>
      </c>
      <c r="M164" s="0" t="n">
        <v>4067483.94469422</v>
      </c>
      <c r="N164" s="0" t="n">
        <v>4334319.78419103</v>
      </c>
      <c r="O164" s="0" t="n">
        <v>4088038.71891662</v>
      </c>
      <c r="P164" s="0" t="n">
        <v>339820.581299365</v>
      </c>
      <c r="Q164" s="0" t="n">
        <v>329625.963860384</v>
      </c>
    </row>
    <row r="165" customFormat="false" ht="12.8" hidden="false" customHeight="false" outlineLevel="0" collapsed="false">
      <c r="A165" s="0" t="n">
        <v>107</v>
      </c>
      <c r="B165" s="0" t="n">
        <v>25983096.7335577</v>
      </c>
      <c r="C165" s="0" t="n">
        <v>24882378.9124921</v>
      </c>
      <c r="D165" s="0" t="n">
        <v>26114978.8496655</v>
      </c>
      <c r="E165" s="0" t="n">
        <v>25006349.2330271</v>
      </c>
      <c r="F165" s="0" t="n">
        <v>18582628.2329847</v>
      </c>
      <c r="G165" s="0" t="n">
        <v>6299750.67950747</v>
      </c>
      <c r="H165" s="0" t="n">
        <v>18706599.0792051</v>
      </c>
      <c r="I165" s="0" t="n">
        <v>6299750.15382198</v>
      </c>
      <c r="J165" s="0" t="n">
        <v>2084145.13101042</v>
      </c>
      <c r="K165" s="0" t="n">
        <v>2021620.77708011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</row>
    <row r="166" customFormat="false" ht="12.8" hidden="false" customHeight="false" outlineLevel="0" collapsed="false">
      <c r="A166" s="0" t="n">
        <v>108</v>
      </c>
      <c r="B166" s="0" t="n">
        <v>26100777.528728</v>
      </c>
      <c r="C166" s="0" t="n">
        <v>24995216.287538</v>
      </c>
      <c r="D166" s="0" t="n">
        <v>26232995.7696847</v>
      </c>
      <c r="E166" s="0" t="n">
        <v>25119502.5667785</v>
      </c>
      <c r="F166" s="0" t="n">
        <v>18658022.8483428</v>
      </c>
      <c r="G166" s="0" t="n">
        <v>6337193.4391952</v>
      </c>
      <c r="H166" s="0" t="n">
        <v>18782309.6477807</v>
      </c>
      <c r="I166" s="0" t="n">
        <v>6337192.91899789</v>
      </c>
      <c r="J166" s="0" t="n">
        <v>2169363.89388013</v>
      </c>
      <c r="K166" s="0" t="n">
        <v>2104282.97706372</v>
      </c>
      <c r="L166" s="0" t="n">
        <v>4343444.208906</v>
      </c>
      <c r="M166" s="0" t="n">
        <v>4097024.14232436</v>
      </c>
      <c r="N166" s="0" t="n">
        <v>4365480.78323943</v>
      </c>
      <c r="O166" s="0" t="n">
        <v>4117739.82348918</v>
      </c>
      <c r="P166" s="0" t="n">
        <v>361560.648980021</v>
      </c>
      <c r="Q166" s="0" t="n">
        <v>350713.82951062</v>
      </c>
    </row>
    <row r="167" customFormat="false" ht="12.8" hidden="false" customHeight="false" outlineLevel="0" collapsed="false">
      <c r="A167" s="0" t="n">
        <v>109</v>
      </c>
      <c r="B167" s="0" t="n">
        <v>26348780.8830296</v>
      </c>
      <c r="C167" s="0" t="n">
        <v>25231961.2393242</v>
      </c>
      <c r="D167" s="0" t="n">
        <v>26482279.4400922</v>
      </c>
      <c r="E167" s="0" t="n">
        <v>25357451.4518706</v>
      </c>
      <c r="F167" s="0" t="n">
        <v>18823302.7235643</v>
      </c>
      <c r="G167" s="0" t="n">
        <v>6408658.51575999</v>
      </c>
      <c r="H167" s="0" t="n">
        <v>18948793.4510937</v>
      </c>
      <c r="I167" s="0" t="n">
        <v>6408658.00077691</v>
      </c>
      <c r="J167" s="0" t="n">
        <v>2260506.5179132</v>
      </c>
      <c r="K167" s="0" t="n">
        <v>2192691.3223758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</row>
    <row r="168" customFormat="false" ht="12.8" hidden="false" customHeight="false" outlineLevel="0" collapsed="false">
      <c r="A168" s="0" t="n">
        <v>110</v>
      </c>
      <c r="B168" s="0" t="n">
        <v>26526364.3885642</v>
      </c>
      <c r="C168" s="0" t="n">
        <v>25400940.8473412</v>
      </c>
      <c r="D168" s="0" t="n">
        <v>26661593.7468246</v>
      </c>
      <c r="E168" s="0" t="n">
        <v>25528058.0141946</v>
      </c>
      <c r="F168" s="0" t="n">
        <v>18996127.5681995</v>
      </c>
      <c r="G168" s="0" t="n">
        <v>6404813.2791417</v>
      </c>
      <c r="H168" s="0" t="n">
        <v>19123245.2587886</v>
      </c>
      <c r="I168" s="0" t="n">
        <v>6404812.75540606</v>
      </c>
      <c r="J168" s="0" t="n">
        <v>2313959.68768768</v>
      </c>
      <c r="K168" s="0" t="n">
        <v>2244540.89705705</v>
      </c>
      <c r="L168" s="0" t="n">
        <v>4413560.10412109</v>
      </c>
      <c r="M168" s="0" t="n">
        <v>4163340.52797452</v>
      </c>
      <c r="N168" s="0" t="n">
        <v>4436098.60888235</v>
      </c>
      <c r="O168" s="0" t="n">
        <v>4184528.02622116</v>
      </c>
      <c r="P168" s="0" t="n">
        <v>385659.947947946</v>
      </c>
      <c r="Q168" s="0" t="n">
        <v>374090.149509508</v>
      </c>
    </row>
    <row r="169" customFormat="false" ht="12.8" hidden="false" customHeight="false" outlineLevel="0" collapsed="false">
      <c r="A169" s="0" t="n">
        <v>111</v>
      </c>
      <c r="B169" s="0" t="n">
        <v>26635755.053585</v>
      </c>
      <c r="C169" s="0" t="n">
        <v>25504821.1183202</v>
      </c>
      <c r="D169" s="0" t="n">
        <v>26771551.3911933</v>
      </c>
      <c r="E169" s="0" t="n">
        <v>25632471.2471155</v>
      </c>
      <c r="F169" s="0" t="n">
        <v>19073160.2971389</v>
      </c>
      <c r="G169" s="0" t="n">
        <v>6431660.82118133</v>
      </c>
      <c r="H169" s="0" t="n">
        <v>19200810.9501218</v>
      </c>
      <c r="I169" s="0" t="n">
        <v>6431660.29699372</v>
      </c>
      <c r="J169" s="0" t="n">
        <v>2367360.69479066</v>
      </c>
      <c r="K169" s="0" t="n">
        <v>2296339.87394694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</row>
    <row r="170" customFormat="false" ht="12.8" hidden="false" customHeight="false" outlineLevel="0" collapsed="false">
      <c r="A170" s="0" t="n">
        <v>112</v>
      </c>
      <c r="B170" s="0" t="n">
        <v>26778795.9275393</v>
      </c>
      <c r="C170" s="0" t="n">
        <v>25640977.0993417</v>
      </c>
      <c r="D170" s="0" t="n">
        <v>26915525.1640683</v>
      </c>
      <c r="E170" s="0" t="n">
        <v>25769504.1547162</v>
      </c>
      <c r="F170" s="0" t="n">
        <v>19191798.8002554</v>
      </c>
      <c r="G170" s="0" t="n">
        <v>6449178.29908628</v>
      </c>
      <c r="H170" s="0" t="n">
        <v>19320326.327972</v>
      </c>
      <c r="I170" s="0" t="n">
        <v>6449177.82674425</v>
      </c>
      <c r="J170" s="0" t="n">
        <v>2379950.13472283</v>
      </c>
      <c r="K170" s="0" t="n">
        <v>2308551.63068115</v>
      </c>
      <c r="L170" s="0" t="n">
        <v>4455240.78708406</v>
      </c>
      <c r="M170" s="0" t="n">
        <v>4202981.95383787</v>
      </c>
      <c r="N170" s="0" t="n">
        <v>4478029.27207954</v>
      </c>
      <c r="O170" s="0" t="n">
        <v>4224404.43595319</v>
      </c>
      <c r="P170" s="0" t="n">
        <v>396658.355787139</v>
      </c>
      <c r="Q170" s="0" t="n">
        <v>384758.605113525</v>
      </c>
    </row>
    <row r="171" customFormat="false" ht="12.8" hidden="false" customHeight="false" outlineLevel="0" collapsed="false">
      <c r="A171" s="0" t="n">
        <v>113</v>
      </c>
      <c r="B171" s="0" t="n">
        <v>26948290.2157923</v>
      </c>
      <c r="C171" s="0" t="n">
        <v>25802480.5257372</v>
      </c>
      <c r="D171" s="0" t="n">
        <v>27085252.8289103</v>
      </c>
      <c r="E171" s="0" t="n">
        <v>25931226.9725807</v>
      </c>
      <c r="F171" s="0" t="n">
        <v>19339509.8861618</v>
      </c>
      <c r="G171" s="0" t="n">
        <v>6462970.63957537</v>
      </c>
      <c r="H171" s="0" t="n">
        <v>19468256.8009732</v>
      </c>
      <c r="I171" s="0" t="n">
        <v>6462970.17160741</v>
      </c>
      <c r="J171" s="0" t="n">
        <v>2408053.75408832</v>
      </c>
      <c r="K171" s="0" t="n">
        <v>2335812.14146567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</row>
    <row r="172" customFormat="false" ht="12.8" hidden="false" customHeight="false" outlineLevel="0" collapsed="false">
      <c r="A172" s="0" t="n">
        <v>114</v>
      </c>
      <c r="B172" s="0" t="n">
        <v>26998644.1652906</v>
      </c>
      <c r="C172" s="0" t="n">
        <v>25850128.9031239</v>
      </c>
      <c r="D172" s="0" t="n">
        <v>27135037.4791002</v>
      </c>
      <c r="E172" s="0" t="n">
        <v>25978340.213765</v>
      </c>
      <c r="F172" s="0" t="n">
        <v>19361275.0136897</v>
      </c>
      <c r="G172" s="0" t="n">
        <v>6488853.88943414</v>
      </c>
      <c r="H172" s="0" t="n">
        <v>19489486.7556011</v>
      </c>
      <c r="I172" s="0" t="n">
        <v>6488853.45816392</v>
      </c>
      <c r="J172" s="0" t="n">
        <v>2480722.6533433</v>
      </c>
      <c r="K172" s="0" t="n">
        <v>2406300.973743</v>
      </c>
      <c r="L172" s="0" t="n">
        <v>4491446.47447064</v>
      </c>
      <c r="M172" s="0" t="n">
        <v>4237304.17494943</v>
      </c>
      <c r="N172" s="0" t="n">
        <v>4514178.97635737</v>
      </c>
      <c r="O172" s="0" t="n">
        <v>4258675.09562115</v>
      </c>
      <c r="P172" s="0" t="n">
        <v>413453.775557217</v>
      </c>
      <c r="Q172" s="0" t="n">
        <v>401050.162290501</v>
      </c>
    </row>
    <row r="173" customFormat="false" ht="12.8" hidden="false" customHeight="false" outlineLevel="0" collapsed="false">
      <c r="A173" s="0" t="n">
        <v>115</v>
      </c>
      <c r="B173" s="0" t="n">
        <v>27109788.4358309</v>
      </c>
      <c r="C173" s="0" t="n">
        <v>25955131.0652284</v>
      </c>
      <c r="D173" s="0" t="n">
        <v>27247990.3939484</v>
      </c>
      <c r="E173" s="0" t="n">
        <v>26085041.7789402</v>
      </c>
      <c r="F173" s="0" t="n">
        <v>19474506.001129</v>
      </c>
      <c r="G173" s="0" t="n">
        <v>6480625.06409938</v>
      </c>
      <c r="H173" s="0" t="n">
        <v>19604417.1522401</v>
      </c>
      <c r="I173" s="0" t="n">
        <v>6480624.62670008</v>
      </c>
      <c r="J173" s="0" t="n">
        <v>2543424.91526651</v>
      </c>
      <c r="K173" s="0" t="n">
        <v>2467122.16780852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</row>
    <row r="174" customFormat="false" ht="12.8" hidden="false" customHeight="false" outlineLevel="0" collapsed="false">
      <c r="A174" s="0" t="n">
        <v>116</v>
      </c>
      <c r="B174" s="0" t="n">
        <v>27232987.4713069</v>
      </c>
      <c r="C174" s="0" t="n">
        <v>26072906.1289958</v>
      </c>
      <c r="D174" s="0" t="n">
        <v>27370282.4613371</v>
      </c>
      <c r="E174" s="0" t="n">
        <v>26201964.4329027</v>
      </c>
      <c r="F174" s="0" t="n">
        <v>19543753.3114298</v>
      </c>
      <c r="G174" s="0" t="n">
        <v>6529152.81756596</v>
      </c>
      <c r="H174" s="0" t="n">
        <v>19672812.0656137</v>
      </c>
      <c r="I174" s="0" t="n">
        <v>6529152.36728898</v>
      </c>
      <c r="J174" s="0" t="n">
        <v>2656448.00274603</v>
      </c>
      <c r="K174" s="0" t="n">
        <v>2576754.56266365</v>
      </c>
      <c r="L174" s="0" t="n">
        <v>4530516.89008396</v>
      </c>
      <c r="M174" s="0" t="n">
        <v>4274691.13776259</v>
      </c>
      <c r="N174" s="0" t="n">
        <v>4553399.56808165</v>
      </c>
      <c r="O174" s="0" t="n">
        <v>4296203.06403344</v>
      </c>
      <c r="P174" s="0" t="n">
        <v>442741.333791005</v>
      </c>
      <c r="Q174" s="0" t="n">
        <v>429459.093777275</v>
      </c>
    </row>
    <row r="175" customFormat="false" ht="12.8" hidden="false" customHeight="false" outlineLevel="0" collapsed="false">
      <c r="A175" s="0" t="n">
        <v>117</v>
      </c>
      <c r="B175" s="0" t="n">
        <v>27281389.3837911</v>
      </c>
      <c r="C175" s="0" t="n">
        <v>26118574.4676708</v>
      </c>
      <c r="D175" s="0" t="n">
        <v>27418451.9539077</v>
      </c>
      <c r="E175" s="0" t="n">
        <v>26247414.2978706</v>
      </c>
      <c r="F175" s="0" t="n">
        <v>19562450.7231378</v>
      </c>
      <c r="G175" s="0" t="n">
        <v>6556123.74453296</v>
      </c>
      <c r="H175" s="0" t="n">
        <v>19691291.0040642</v>
      </c>
      <c r="I175" s="0" t="n">
        <v>6556123.29380641</v>
      </c>
      <c r="J175" s="0" t="n">
        <v>2710712.02052792</v>
      </c>
      <c r="K175" s="0" t="n">
        <v>2629390.65991208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</row>
    <row r="176" customFormat="false" ht="12.8" hidden="false" customHeight="false" outlineLevel="0" collapsed="false">
      <c r="A176" s="0" t="n">
        <v>118</v>
      </c>
      <c r="B176" s="0" t="n">
        <v>27475326.789411</v>
      </c>
      <c r="C176" s="0" t="n">
        <v>26303200.5335813</v>
      </c>
      <c r="D176" s="0" t="n">
        <v>27611747.687865</v>
      </c>
      <c r="E176" s="0" t="n">
        <v>26431437.1933235</v>
      </c>
      <c r="F176" s="0" t="n">
        <v>19729080.5614487</v>
      </c>
      <c r="G176" s="0" t="n">
        <v>6574119.97213257</v>
      </c>
      <c r="H176" s="0" t="n">
        <v>19857317.6723197</v>
      </c>
      <c r="I176" s="0" t="n">
        <v>6574119.52100379</v>
      </c>
      <c r="J176" s="0" t="n">
        <v>2793941.46873728</v>
      </c>
      <c r="K176" s="0" t="n">
        <v>2710123.22467516</v>
      </c>
      <c r="L176" s="0" t="n">
        <v>4571009.05736765</v>
      </c>
      <c r="M176" s="0" t="n">
        <v>4313289.83202697</v>
      </c>
      <c r="N176" s="0" t="n">
        <v>4593746.05377584</v>
      </c>
      <c r="O176" s="0" t="n">
        <v>4334664.82178243</v>
      </c>
      <c r="P176" s="0" t="n">
        <v>465656.911456213</v>
      </c>
      <c r="Q176" s="0" t="n">
        <v>451687.204112526</v>
      </c>
    </row>
    <row r="177" customFormat="false" ht="12.8" hidden="false" customHeight="false" outlineLevel="0" collapsed="false">
      <c r="A177" s="0" t="n">
        <v>119</v>
      </c>
      <c r="B177" s="0" t="n">
        <v>27692844.2920946</v>
      </c>
      <c r="C177" s="0" t="n">
        <v>26509658.4806147</v>
      </c>
      <c r="D177" s="0" t="n">
        <v>27827964.4341512</v>
      </c>
      <c r="E177" s="0" t="n">
        <v>26636673.0459807</v>
      </c>
      <c r="F177" s="0" t="n">
        <v>19844403.9143046</v>
      </c>
      <c r="G177" s="0" t="n">
        <v>6665254.56631001</v>
      </c>
      <c r="H177" s="0" t="n">
        <v>19971418.9317872</v>
      </c>
      <c r="I177" s="0" t="n">
        <v>6665254.11419353</v>
      </c>
      <c r="J177" s="0" t="n">
        <v>2879944.71598966</v>
      </c>
      <c r="K177" s="0" t="n">
        <v>2793546.37450997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</row>
    <row r="178" customFormat="false" ht="12.8" hidden="false" customHeight="false" outlineLevel="0" collapsed="false">
      <c r="A178" s="0" t="n">
        <v>120</v>
      </c>
      <c r="B178" s="0" t="n">
        <v>27826962.1079698</v>
      </c>
      <c r="C178" s="0" t="n">
        <v>26636665.722061</v>
      </c>
      <c r="D178" s="0" t="n">
        <v>27961701.9209956</v>
      </c>
      <c r="E178" s="0" t="n">
        <v>26763322.7798171</v>
      </c>
      <c r="F178" s="0" t="n">
        <v>19928933.6857043</v>
      </c>
      <c r="G178" s="0" t="n">
        <v>6707732.03635669</v>
      </c>
      <c r="H178" s="0" t="n">
        <v>20055591.0855235</v>
      </c>
      <c r="I178" s="0" t="n">
        <v>6707731.6942936</v>
      </c>
      <c r="J178" s="0" t="n">
        <v>2956938.39578153</v>
      </c>
      <c r="K178" s="0" t="n">
        <v>2868230.24390809</v>
      </c>
      <c r="L178" s="0" t="n">
        <v>4628413.15159106</v>
      </c>
      <c r="M178" s="0" t="n">
        <v>4367615.18335688</v>
      </c>
      <c r="N178" s="0" t="n">
        <v>4650870.07672512</v>
      </c>
      <c r="O178" s="0" t="n">
        <v>4388726.91017689</v>
      </c>
      <c r="P178" s="0" t="n">
        <v>492823.065963589</v>
      </c>
      <c r="Q178" s="0" t="n">
        <v>478038.373984681</v>
      </c>
    </row>
    <row r="179" customFormat="false" ht="12.8" hidden="false" customHeight="false" outlineLevel="0" collapsed="false">
      <c r="A179" s="0" t="n">
        <v>121</v>
      </c>
      <c r="B179" s="0" t="n">
        <v>27896802.4073138</v>
      </c>
      <c r="C179" s="0" t="n">
        <v>26703038.9172394</v>
      </c>
      <c r="D179" s="0" t="n">
        <v>28030396.8937734</v>
      </c>
      <c r="E179" s="0" t="n">
        <v>26828619.3695828</v>
      </c>
      <c r="F179" s="0" t="n">
        <v>19952595.8006599</v>
      </c>
      <c r="G179" s="0" t="n">
        <v>6750443.11657947</v>
      </c>
      <c r="H179" s="0" t="n">
        <v>20078176.6048776</v>
      </c>
      <c r="I179" s="0" t="n">
        <v>6750442.76470522</v>
      </c>
      <c r="J179" s="0" t="n">
        <v>3033076.72431021</v>
      </c>
      <c r="K179" s="0" t="n">
        <v>2942084.4225809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</row>
    <row r="180" customFormat="false" ht="12.8" hidden="false" customHeight="false" outlineLevel="0" collapsed="false">
      <c r="A180" s="0" t="n">
        <v>122</v>
      </c>
      <c r="B180" s="0" t="n">
        <v>27982047.0572789</v>
      </c>
      <c r="C180" s="0" t="n">
        <v>26784117.5920639</v>
      </c>
      <c r="D180" s="0" t="n">
        <v>28115336.4181522</v>
      </c>
      <c r="E180" s="0" t="n">
        <v>26909411.2277967</v>
      </c>
      <c r="F180" s="0" t="n">
        <v>20014236.3527649</v>
      </c>
      <c r="G180" s="0" t="n">
        <v>6769881.23929908</v>
      </c>
      <c r="H180" s="0" t="n">
        <v>20139530.3335825</v>
      </c>
      <c r="I180" s="0" t="n">
        <v>6769880.89421424</v>
      </c>
      <c r="J180" s="0" t="n">
        <v>3121212.95038315</v>
      </c>
      <c r="K180" s="0" t="n">
        <v>3027576.56187165</v>
      </c>
      <c r="L180" s="0" t="n">
        <v>4654887.66795053</v>
      </c>
      <c r="M180" s="0" t="n">
        <v>4393453.93823296</v>
      </c>
      <c r="N180" s="0" t="n">
        <v>4677102.8515911</v>
      </c>
      <c r="O180" s="0" t="n">
        <v>4414337.82618309</v>
      </c>
      <c r="P180" s="0" t="n">
        <v>520202.158397191</v>
      </c>
      <c r="Q180" s="0" t="n">
        <v>504596.093645275</v>
      </c>
    </row>
    <row r="181" customFormat="false" ht="12.8" hidden="false" customHeight="false" outlineLevel="0" collapsed="false">
      <c r="A181" s="0" t="n">
        <v>123</v>
      </c>
      <c r="B181" s="0" t="n">
        <v>28046133.8618624</v>
      </c>
      <c r="C181" s="0" t="n">
        <v>26845125.1131538</v>
      </c>
      <c r="D181" s="0" t="n">
        <v>28178825.5385373</v>
      </c>
      <c r="E181" s="0" t="n">
        <v>26969856.9973278</v>
      </c>
      <c r="F181" s="0" t="n">
        <v>20072691.6932547</v>
      </c>
      <c r="G181" s="0" t="n">
        <v>6772433.419899</v>
      </c>
      <c r="H181" s="0" t="n">
        <v>20197423.9227994</v>
      </c>
      <c r="I181" s="0" t="n">
        <v>6772433.07452842</v>
      </c>
      <c r="J181" s="0" t="n">
        <v>3155458.27896437</v>
      </c>
      <c r="K181" s="0" t="n">
        <v>3060794.53059544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</row>
    <row r="182" customFormat="false" ht="12.8" hidden="false" customHeight="false" outlineLevel="0" collapsed="false">
      <c r="A182" s="0" t="n">
        <v>124</v>
      </c>
      <c r="B182" s="0" t="n">
        <v>28114871.6667949</v>
      </c>
      <c r="C182" s="0" t="n">
        <v>26910342.2998328</v>
      </c>
      <c r="D182" s="0" t="n">
        <v>28247126.6353708</v>
      </c>
      <c r="E182" s="0" t="n">
        <v>27034663.6808678</v>
      </c>
      <c r="F182" s="0" t="n">
        <v>20102028.6668213</v>
      </c>
      <c r="G182" s="0" t="n">
        <v>6808313.63301146</v>
      </c>
      <c r="H182" s="0" t="n">
        <v>20226350.3935652</v>
      </c>
      <c r="I182" s="0" t="n">
        <v>6808313.28730262</v>
      </c>
      <c r="J182" s="0" t="n">
        <v>3215382.02282249</v>
      </c>
      <c r="K182" s="0" t="n">
        <v>3118920.56213781</v>
      </c>
      <c r="L182" s="0" t="n">
        <v>4679365.15077262</v>
      </c>
      <c r="M182" s="0" t="n">
        <v>4417480.76787571</v>
      </c>
      <c r="N182" s="0" t="n">
        <v>4701407.94882847</v>
      </c>
      <c r="O182" s="0" t="n">
        <v>4438202.45372301</v>
      </c>
      <c r="P182" s="0" t="n">
        <v>535897.003803748</v>
      </c>
      <c r="Q182" s="0" t="n">
        <v>519820.093689636</v>
      </c>
    </row>
    <row r="183" customFormat="false" ht="12.8" hidden="false" customHeight="false" outlineLevel="0" collapsed="false">
      <c r="A183" s="0" t="n">
        <v>125</v>
      </c>
      <c r="B183" s="0" t="n">
        <v>28290634.335069</v>
      </c>
      <c r="C183" s="0" t="n">
        <v>27077258.8304373</v>
      </c>
      <c r="D183" s="0" t="n">
        <v>28421294.5283142</v>
      </c>
      <c r="E183" s="0" t="n">
        <v>27200081.1243304</v>
      </c>
      <c r="F183" s="0" t="n">
        <v>20174459.8946399</v>
      </c>
      <c r="G183" s="0" t="n">
        <v>6902798.93579736</v>
      </c>
      <c r="H183" s="0" t="n">
        <v>20297282.5378483</v>
      </c>
      <c r="I183" s="0" t="n">
        <v>6902798.5864821</v>
      </c>
      <c r="J183" s="0" t="n">
        <v>3293314.85764481</v>
      </c>
      <c r="K183" s="0" t="n">
        <v>3194515.41191547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</row>
    <row r="184" customFormat="false" ht="12.8" hidden="false" customHeight="false" outlineLevel="0" collapsed="false">
      <c r="A184" s="0" t="n">
        <v>126</v>
      </c>
      <c r="B184" s="0" t="n">
        <v>28488235.5793323</v>
      </c>
      <c r="C184" s="0" t="n">
        <v>27265381.4209958</v>
      </c>
      <c r="D184" s="0" t="n">
        <v>28619180.0033093</v>
      </c>
      <c r="E184" s="0" t="n">
        <v>27388470.8932662</v>
      </c>
      <c r="F184" s="0" t="n">
        <v>20314673.6903958</v>
      </c>
      <c r="G184" s="0" t="n">
        <v>6950707.73060004</v>
      </c>
      <c r="H184" s="0" t="n">
        <v>20437763.5122853</v>
      </c>
      <c r="I184" s="0" t="n">
        <v>6950707.38098094</v>
      </c>
      <c r="J184" s="0" t="n">
        <v>3364778.69897108</v>
      </c>
      <c r="K184" s="0" t="n">
        <v>3263835.33800195</v>
      </c>
      <c r="L184" s="0" t="n">
        <v>4741468.60590986</v>
      </c>
      <c r="M184" s="0" t="n">
        <v>4476687.58607918</v>
      </c>
      <c r="N184" s="0" t="n">
        <v>4763292.98042588</v>
      </c>
      <c r="O184" s="0" t="n">
        <v>4497203.95649354</v>
      </c>
      <c r="P184" s="0" t="n">
        <v>560796.449828514</v>
      </c>
      <c r="Q184" s="0" t="n">
        <v>543972.556333658</v>
      </c>
    </row>
    <row r="185" customFormat="false" ht="12.8" hidden="false" customHeight="false" outlineLevel="0" collapsed="false">
      <c r="A185" s="0" t="n">
        <v>127</v>
      </c>
      <c r="B185" s="0" t="n">
        <v>28634591.2344933</v>
      </c>
      <c r="C185" s="0" t="n">
        <v>27404880.5404195</v>
      </c>
      <c r="D185" s="0" t="n">
        <v>28765822.5991229</v>
      </c>
      <c r="E185" s="0" t="n">
        <v>27528239.7383033</v>
      </c>
      <c r="F185" s="0" t="n">
        <v>20407328.0552015</v>
      </c>
      <c r="G185" s="0" t="n">
        <v>6997552.48521799</v>
      </c>
      <c r="H185" s="0" t="n">
        <v>20530687.60299</v>
      </c>
      <c r="I185" s="0" t="n">
        <v>6997552.13531327</v>
      </c>
      <c r="J185" s="0" t="n">
        <v>3404924.34865547</v>
      </c>
      <c r="K185" s="0" t="n">
        <v>3302776.61819581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</row>
    <row r="186" customFormat="false" ht="12.8" hidden="false" customHeight="false" outlineLevel="0" collapsed="false">
      <c r="A186" s="0" t="n">
        <v>128</v>
      </c>
      <c r="B186" s="0" t="n">
        <v>28730902.633769</v>
      </c>
      <c r="C186" s="0" t="n">
        <v>27496668.3225809</v>
      </c>
      <c r="D186" s="0" t="n">
        <v>28861330.8303705</v>
      </c>
      <c r="E186" s="0" t="n">
        <v>27619275.6305396</v>
      </c>
      <c r="F186" s="0" t="n">
        <v>20365529.0228017</v>
      </c>
      <c r="G186" s="0" t="n">
        <v>7131139.29977926</v>
      </c>
      <c r="H186" s="0" t="n">
        <v>20488136.6810039</v>
      </c>
      <c r="I186" s="0" t="n">
        <v>7131138.94953569</v>
      </c>
      <c r="J186" s="0" t="n">
        <v>3465666.04094122</v>
      </c>
      <c r="K186" s="0" t="n">
        <v>3361696.05971298</v>
      </c>
      <c r="L186" s="0" t="n">
        <v>4778548.41363223</v>
      </c>
      <c r="M186" s="0" t="n">
        <v>4511508.51620686</v>
      </c>
      <c r="N186" s="0" t="n">
        <v>4800287.29802208</v>
      </c>
      <c r="O186" s="0" t="n">
        <v>4531944.71135291</v>
      </c>
      <c r="P186" s="0" t="n">
        <v>577611.006823536</v>
      </c>
      <c r="Q186" s="0" t="n">
        <v>560282.67661883</v>
      </c>
    </row>
    <row r="187" customFormat="false" ht="12.8" hidden="false" customHeight="false" outlineLevel="0" collapsed="false">
      <c r="A187" s="0" t="n">
        <v>129</v>
      </c>
      <c r="B187" s="0" t="n">
        <v>29033737.8014619</v>
      </c>
      <c r="C187" s="0" t="n">
        <v>27785718.9316359</v>
      </c>
      <c r="D187" s="0" t="n">
        <v>29164527.9574583</v>
      </c>
      <c r="E187" s="0" t="n">
        <v>27908666.4860597</v>
      </c>
      <c r="F187" s="0" t="n">
        <v>20594743.0443196</v>
      </c>
      <c r="G187" s="0" t="n">
        <v>7190975.88731625</v>
      </c>
      <c r="H187" s="0" t="n">
        <v>20717690.9493249</v>
      </c>
      <c r="I187" s="0" t="n">
        <v>7190975.53673478</v>
      </c>
      <c r="J187" s="0" t="n">
        <v>3565566.63683305</v>
      </c>
      <c r="K187" s="0" t="n">
        <v>3458599.63772806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</row>
    <row r="188" customFormat="false" ht="12.8" hidden="false" customHeight="false" outlineLevel="0" collapsed="false">
      <c r="A188" s="0" t="n">
        <v>130</v>
      </c>
      <c r="B188" s="0" t="n">
        <v>29213756.9656984</v>
      </c>
      <c r="C188" s="0" t="n">
        <v>27957813.1841591</v>
      </c>
      <c r="D188" s="0" t="n">
        <v>29343786.69022</v>
      </c>
      <c r="E188" s="0" t="n">
        <v>28080046.2238289</v>
      </c>
      <c r="F188" s="0" t="n">
        <v>20745112.7049136</v>
      </c>
      <c r="G188" s="0" t="n">
        <v>7212700.47924552</v>
      </c>
      <c r="H188" s="0" t="n">
        <v>20867346.0903832</v>
      </c>
      <c r="I188" s="0" t="n">
        <v>7212700.13344563</v>
      </c>
      <c r="J188" s="0" t="n">
        <v>3623178.99920996</v>
      </c>
      <c r="K188" s="0" t="n">
        <v>3514483.62923366</v>
      </c>
      <c r="L188" s="0" t="n">
        <v>4858550.52792931</v>
      </c>
      <c r="M188" s="0" t="n">
        <v>4587223.48417125</v>
      </c>
      <c r="N188" s="0" t="n">
        <v>4880223.05269346</v>
      </c>
      <c r="O188" s="0" t="n">
        <v>4607597.37972543</v>
      </c>
      <c r="P188" s="0" t="n">
        <v>603863.166534993</v>
      </c>
      <c r="Q188" s="0" t="n">
        <v>585747.271538943</v>
      </c>
    </row>
    <row r="189" customFormat="false" ht="12.8" hidden="false" customHeight="false" outlineLevel="0" collapsed="false">
      <c r="A189" s="0" t="n">
        <v>131</v>
      </c>
      <c r="B189" s="0" t="n">
        <v>29364556.5153083</v>
      </c>
      <c r="C189" s="0" t="n">
        <v>28102102.507557</v>
      </c>
      <c r="D189" s="0" t="n">
        <v>29494927.3536736</v>
      </c>
      <c r="E189" s="0" t="n">
        <v>28224656.1983499</v>
      </c>
      <c r="F189" s="0" t="n">
        <v>20892683.8807165</v>
      </c>
      <c r="G189" s="0" t="n">
        <v>7209418.62684049</v>
      </c>
      <c r="H189" s="0" t="n">
        <v>21015237.8968691</v>
      </c>
      <c r="I189" s="0" t="n">
        <v>7209418.30148078</v>
      </c>
      <c r="J189" s="0" t="n">
        <v>3652609.70664775</v>
      </c>
      <c r="K189" s="0" t="n">
        <v>3543031.41544832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</row>
    <row r="190" customFormat="false" ht="12.8" hidden="false" customHeight="false" outlineLevel="0" collapsed="false">
      <c r="A190" s="0" t="n">
        <v>132</v>
      </c>
      <c r="B190" s="0" t="n">
        <v>29459084.8475489</v>
      </c>
      <c r="C190" s="0" t="n">
        <v>28192208.9523071</v>
      </c>
      <c r="D190" s="0" t="n">
        <v>29589412.7393405</v>
      </c>
      <c r="E190" s="0" t="n">
        <v>28314722.2782074</v>
      </c>
      <c r="F190" s="0" t="n">
        <v>20896014.8658417</v>
      </c>
      <c r="G190" s="0" t="n">
        <v>7296194.08646548</v>
      </c>
      <c r="H190" s="0" t="n">
        <v>21018528.5174132</v>
      </c>
      <c r="I190" s="0" t="n">
        <v>7296193.76079418</v>
      </c>
      <c r="J190" s="0" t="n">
        <v>3719121.44361431</v>
      </c>
      <c r="K190" s="0" t="n">
        <v>3607547.80030588</v>
      </c>
      <c r="L190" s="0" t="n">
        <v>4900992.41476652</v>
      </c>
      <c r="M190" s="0" t="n">
        <v>4628021.75414226</v>
      </c>
      <c r="N190" s="0" t="n">
        <v>4922714.63567083</v>
      </c>
      <c r="O190" s="0" t="n">
        <v>4648442.36715956</v>
      </c>
      <c r="P190" s="0" t="n">
        <v>619853.573935719</v>
      </c>
      <c r="Q190" s="0" t="n">
        <v>601257.966717647</v>
      </c>
    </row>
    <row r="191" customFormat="false" ht="12.8" hidden="false" customHeight="false" outlineLevel="0" collapsed="false">
      <c r="A191" s="0" t="n">
        <v>133</v>
      </c>
      <c r="B191" s="0" t="n">
        <v>29528149.7058726</v>
      </c>
      <c r="C191" s="0" t="n">
        <v>28258304.7459615</v>
      </c>
      <c r="D191" s="0" t="n">
        <v>29658354.5858616</v>
      </c>
      <c r="E191" s="0" t="n">
        <v>28380702.7697121</v>
      </c>
      <c r="F191" s="0" t="n">
        <v>20957463.4445802</v>
      </c>
      <c r="G191" s="0" t="n">
        <v>7300841.30138128</v>
      </c>
      <c r="H191" s="0" t="n">
        <v>21079861.7943128</v>
      </c>
      <c r="I191" s="0" t="n">
        <v>7300840.97539928</v>
      </c>
      <c r="J191" s="0" t="n">
        <v>3734227.43164576</v>
      </c>
      <c r="K191" s="0" t="n">
        <v>3622200.60869639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</row>
    <row r="192" customFormat="false" ht="12.8" hidden="false" customHeight="false" outlineLevel="0" collapsed="false">
      <c r="A192" s="0" t="n">
        <v>134</v>
      </c>
      <c r="B192" s="0" t="n">
        <v>29647699.1963062</v>
      </c>
      <c r="C192" s="0" t="n">
        <v>28373359.9942852</v>
      </c>
      <c r="D192" s="0" t="n">
        <v>29775928.2783297</v>
      </c>
      <c r="E192" s="0" t="n">
        <v>28493900.8996715</v>
      </c>
      <c r="F192" s="0" t="n">
        <v>21051610.2441968</v>
      </c>
      <c r="G192" s="0" t="n">
        <v>7321749.75008839</v>
      </c>
      <c r="H192" s="0" t="n">
        <v>21172151.4497056</v>
      </c>
      <c r="I192" s="0" t="n">
        <v>7321749.44996591</v>
      </c>
      <c r="J192" s="0" t="n">
        <v>3810199.88755955</v>
      </c>
      <c r="K192" s="0" t="n">
        <v>3695893.89093277</v>
      </c>
      <c r="L192" s="0" t="n">
        <v>4931947.80550241</v>
      </c>
      <c r="M192" s="0" t="n">
        <v>4657569.70245007</v>
      </c>
      <c r="N192" s="0" t="n">
        <v>4953320.30645742</v>
      </c>
      <c r="O192" s="0" t="n">
        <v>4677661.58182678</v>
      </c>
      <c r="P192" s="0" t="n">
        <v>635033.314593259</v>
      </c>
      <c r="Q192" s="0" t="n">
        <v>615982.315155461</v>
      </c>
    </row>
    <row r="193" customFormat="false" ht="12.8" hidden="false" customHeight="false" outlineLevel="0" collapsed="false">
      <c r="A193" s="0" t="n">
        <v>135</v>
      </c>
      <c r="B193" s="0" t="n">
        <v>29842006.2504905</v>
      </c>
      <c r="C193" s="0" t="n">
        <v>28558930.4957975</v>
      </c>
      <c r="D193" s="0" t="n">
        <v>29968553.4068888</v>
      </c>
      <c r="E193" s="0" t="n">
        <v>28677890.395526</v>
      </c>
      <c r="F193" s="0" t="n">
        <v>21189041.4819354</v>
      </c>
      <c r="G193" s="0" t="n">
        <v>7369889.01386208</v>
      </c>
      <c r="H193" s="0" t="n">
        <v>21308001.6820252</v>
      </c>
      <c r="I193" s="0" t="n">
        <v>7369888.71350083</v>
      </c>
      <c r="J193" s="0" t="n">
        <v>3834412.55584438</v>
      </c>
      <c r="K193" s="0" t="n">
        <v>3719380.17916905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</row>
    <row r="194" customFormat="false" ht="12.8" hidden="false" customHeight="false" outlineLevel="0" collapsed="false">
      <c r="A194" s="0" t="n">
        <v>136</v>
      </c>
      <c r="B194" s="0" t="n">
        <v>29990551.6776515</v>
      </c>
      <c r="C194" s="0" t="n">
        <v>28701087.4844666</v>
      </c>
      <c r="D194" s="0" t="n">
        <v>30116599.3408449</v>
      </c>
      <c r="E194" s="0" t="n">
        <v>28819577.7428357</v>
      </c>
      <c r="F194" s="0" t="n">
        <v>21313409.7945675</v>
      </c>
      <c r="G194" s="0" t="n">
        <v>7387677.68989911</v>
      </c>
      <c r="H194" s="0" t="n">
        <v>21431900.3185381</v>
      </c>
      <c r="I194" s="0" t="n">
        <v>7387677.42429762</v>
      </c>
      <c r="J194" s="0" t="n">
        <v>3881029.87134998</v>
      </c>
      <c r="K194" s="0" t="n">
        <v>3764598.97520948</v>
      </c>
      <c r="L194" s="0" t="n">
        <v>4989436.35391279</v>
      </c>
      <c r="M194" s="0" t="n">
        <v>4711974.94227297</v>
      </c>
      <c r="N194" s="0" t="n">
        <v>5010445.26497115</v>
      </c>
      <c r="O194" s="0" t="n">
        <v>4731725.12346928</v>
      </c>
      <c r="P194" s="0" t="n">
        <v>646838.311891663</v>
      </c>
      <c r="Q194" s="0" t="n">
        <v>627433.162534913</v>
      </c>
    </row>
    <row r="195" customFormat="false" ht="12.8" hidden="false" customHeight="false" outlineLevel="0" collapsed="false">
      <c r="A195" s="0" t="n">
        <v>137</v>
      </c>
      <c r="B195" s="0" t="n">
        <v>30013313.9271841</v>
      </c>
      <c r="C195" s="0" t="n">
        <v>28723156.3484363</v>
      </c>
      <c r="D195" s="0" t="n">
        <v>30138754.8266119</v>
      </c>
      <c r="E195" s="0" t="n">
        <v>28841076.4053093</v>
      </c>
      <c r="F195" s="0" t="n">
        <v>21298622.4763218</v>
      </c>
      <c r="G195" s="0" t="n">
        <v>7424533.87211451</v>
      </c>
      <c r="H195" s="0" t="n">
        <v>21416542.7943712</v>
      </c>
      <c r="I195" s="0" t="n">
        <v>7424533.61093813</v>
      </c>
      <c r="J195" s="0" t="n">
        <v>3948230.41665698</v>
      </c>
      <c r="K195" s="0" t="n">
        <v>3829783.50415727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</row>
    <row r="196" customFormat="false" ht="12.8" hidden="false" customHeight="false" outlineLevel="0" collapsed="false">
      <c r="A196" s="0" t="n">
        <v>138</v>
      </c>
      <c r="B196" s="0" t="n">
        <v>30157247.2618394</v>
      </c>
      <c r="C196" s="0" t="n">
        <v>28860853.9148358</v>
      </c>
      <c r="D196" s="0" t="n">
        <v>30281244.7726014</v>
      </c>
      <c r="E196" s="0" t="n">
        <v>28977417.1910648</v>
      </c>
      <c r="F196" s="0" t="n">
        <v>21421518.8625057</v>
      </c>
      <c r="G196" s="0" t="n">
        <v>7439335.05233012</v>
      </c>
      <c r="H196" s="0" t="n">
        <v>21538082.4001299</v>
      </c>
      <c r="I196" s="0" t="n">
        <v>7439334.7909349</v>
      </c>
      <c r="J196" s="0" t="n">
        <v>4040105.93060094</v>
      </c>
      <c r="K196" s="0" t="n">
        <v>3918902.75268291</v>
      </c>
      <c r="L196" s="0" t="n">
        <v>5015465.56409499</v>
      </c>
      <c r="M196" s="0" t="n">
        <v>4736697.00050093</v>
      </c>
      <c r="N196" s="0" t="n">
        <v>5036132.81165333</v>
      </c>
      <c r="O196" s="0" t="n">
        <v>4756126.02391129</v>
      </c>
      <c r="P196" s="0" t="n">
        <v>673350.98843349</v>
      </c>
      <c r="Q196" s="0" t="n">
        <v>653150.458780485</v>
      </c>
    </row>
    <row r="197" customFormat="false" ht="12.8" hidden="false" customHeight="false" outlineLevel="0" collapsed="false">
      <c r="A197" s="0" t="n">
        <v>139</v>
      </c>
      <c r="B197" s="0" t="n">
        <v>30321216.1753032</v>
      </c>
      <c r="C197" s="0" t="n">
        <v>29017842.5702585</v>
      </c>
      <c r="D197" s="0" t="n">
        <v>30444471.8019837</v>
      </c>
      <c r="E197" s="0" t="n">
        <v>29133709.264537</v>
      </c>
      <c r="F197" s="0" t="n">
        <v>21529557.7406067</v>
      </c>
      <c r="G197" s="0" t="n">
        <v>7488284.82965174</v>
      </c>
      <c r="H197" s="0" t="n">
        <v>21645424.7016377</v>
      </c>
      <c r="I197" s="0" t="n">
        <v>7488284.56289931</v>
      </c>
      <c r="J197" s="0" t="n">
        <v>4154790.45943357</v>
      </c>
      <c r="K197" s="0" t="n">
        <v>4030146.74565056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</row>
    <row r="198" customFormat="false" ht="12.8" hidden="false" customHeight="false" outlineLevel="0" collapsed="false">
      <c r="A198" s="0" t="n">
        <v>140</v>
      </c>
      <c r="B198" s="0" t="n">
        <v>30556299.8723667</v>
      </c>
      <c r="C198" s="0" t="n">
        <v>29243252.7485967</v>
      </c>
      <c r="D198" s="0" t="n">
        <v>30678250.5369719</v>
      </c>
      <c r="E198" s="0" t="n">
        <v>29357892.8106276</v>
      </c>
      <c r="F198" s="0" t="n">
        <v>21718636.0762628</v>
      </c>
      <c r="G198" s="0" t="n">
        <v>7524616.67233397</v>
      </c>
      <c r="H198" s="0" t="n">
        <v>21833276.4095023</v>
      </c>
      <c r="I198" s="0" t="n">
        <v>7524616.40112529</v>
      </c>
      <c r="J198" s="0" t="n">
        <v>4266136.65032111</v>
      </c>
      <c r="K198" s="0" t="n">
        <v>4138152.55081148</v>
      </c>
      <c r="L198" s="0" t="n">
        <v>5083193.4132867</v>
      </c>
      <c r="M198" s="0" t="n">
        <v>4801951.98786252</v>
      </c>
      <c r="N198" s="0" t="n">
        <v>5103519.66541984</v>
      </c>
      <c r="O198" s="0" t="n">
        <v>4821060.55949528</v>
      </c>
      <c r="P198" s="0" t="n">
        <v>711022.775053518</v>
      </c>
      <c r="Q198" s="0" t="n">
        <v>689692.091801913</v>
      </c>
    </row>
    <row r="199" customFormat="false" ht="12.8" hidden="false" customHeight="false" outlineLevel="0" collapsed="false">
      <c r="A199" s="0" t="n">
        <v>141</v>
      </c>
      <c r="B199" s="0" t="n">
        <v>30786111.75308</v>
      </c>
      <c r="C199" s="0" t="n">
        <v>29462652.6896203</v>
      </c>
      <c r="D199" s="0" t="n">
        <v>30907315.8290798</v>
      </c>
      <c r="E199" s="0" t="n">
        <v>29576590.9643708</v>
      </c>
      <c r="F199" s="0" t="n">
        <v>21904978.1990924</v>
      </c>
      <c r="G199" s="0" t="n">
        <v>7557674.49052793</v>
      </c>
      <c r="H199" s="0" t="n">
        <v>22018916.7453047</v>
      </c>
      <c r="I199" s="0" t="n">
        <v>7557674.21906609</v>
      </c>
      <c r="J199" s="0" t="n">
        <v>4352258.84613342</v>
      </c>
      <c r="K199" s="0" t="n">
        <v>4221691.08074942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</row>
    <row r="200" customFormat="false" ht="12.8" hidden="false" customHeight="false" outlineLevel="0" collapsed="false">
      <c r="A200" s="0" t="n">
        <v>142</v>
      </c>
      <c r="B200" s="0" t="n">
        <v>31000575.3777905</v>
      </c>
      <c r="C200" s="0" t="n">
        <v>29667374.2164453</v>
      </c>
      <c r="D200" s="0" t="n">
        <v>31121915.462961</v>
      </c>
      <c r="E200" s="0" t="n">
        <v>29781440.3451499</v>
      </c>
      <c r="F200" s="0" t="n">
        <v>22090642.2860149</v>
      </c>
      <c r="G200" s="0" t="n">
        <v>7576731.93043036</v>
      </c>
      <c r="H200" s="0" t="n">
        <v>22204708.659193</v>
      </c>
      <c r="I200" s="0" t="n">
        <v>7576731.68595691</v>
      </c>
      <c r="J200" s="0" t="n">
        <v>4405069.90248563</v>
      </c>
      <c r="K200" s="0" t="n">
        <v>4272917.80541106</v>
      </c>
      <c r="L200" s="0" t="n">
        <v>5156805.28232749</v>
      </c>
      <c r="M200" s="0" t="n">
        <v>4871796.61691202</v>
      </c>
      <c r="N200" s="0" t="n">
        <v>5177029.77323257</v>
      </c>
      <c r="O200" s="0" t="n">
        <v>4890809.66026279</v>
      </c>
      <c r="P200" s="0" t="n">
        <v>734178.317080939</v>
      </c>
      <c r="Q200" s="0" t="n">
        <v>712152.967568511</v>
      </c>
    </row>
    <row r="201" customFormat="false" ht="12.8" hidden="false" customHeight="false" outlineLevel="0" collapsed="false">
      <c r="A201" s="0" t="n">
        <v>143</v>
      </c>
      <c r="B201" s="0" t="n">
        <v>31149804.4844575</v>
      </c>
      <c r="C201" s="0" t="n">
        <v>29809974.6701502</v>
      </c>
      <c r="D201" s="0" t="n">
        <v>31270044.1343243</v>
      </c>
      <c r="E201" s="0" t="n">
        <v>29923006.3946679</v>
      </c>
      <c r="F201" s="0" t="n">
        <v>22244584.8903277</v>
      </c>
      <c r="G201" s="0" t="n">
        <v>7565389.77982249</v>
      </c>
      <c r="H201" s="0" t="n">
        <v>22357616.8595083</v>
      </c>
      <c r="I201" s="0" t="n">
        <v>7565389.53515954</v>
      </c>
      <c r="J201" s="0" t="n">
        <v>4467994.7099532</v>
      </c>
      <c r="K201" s="0" t="n">
        <v>4333954.8686546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</row>
    <row r="202" customFormat="false" ht="12.8" hidden="false" customHeight="false" outlineLevel="0" collapsed="false">
      <c r="A202" s="0" t="n">
        <v>144</v>
      </c>
      <c r="B202" s="0" t="n">
        <v>31262315.4645318</v>
      </c>
      <c r="C202" s="0" t="n">
        <v>29917605.9438055</v>
      </c>
      <c r="D202" s="0" t="n">
        <v>31382619.3371979</v>
      </c>
      <c r="E202" s="0" t="n">
        <v>30030698.0706998</v>
      </c>
      <c r="F202" s="0" t="n">
        <v>22305147.9525592</v>
      </c>
      <c r="G202" s="0" t="n">
        <v>7612457.99124631</v>
      </c>
      <c r="H202" s="0" t="n">
        <v>22418240.3523845</v>
      </c>
      <c r="I202" s="0" t="n">
        <v>7612457.71831533</v>
      </c>
      <c r="J202" s="0" t="n">
        <v>4519504.04848463</v>
      </c>
      <c r="K202" s="0" t="n">
        <v>4383918.92703008</v>
      </c>
      <c r="L202" s="0" t="n">
        <v>5198376.19415841</v>
      </c>
      <c r="M202" s="0" t="n">
        <v>4910786.95765268</v>
      </c>
      <c r="N202" s="0" t="n">
        <v>5218427.98970704</v>
      </c>
      <c r="O202" s="0" t="n">
        <v>4929637.67074511</v>
      </c>
      <c r="P202" s="0" t="n">
        <v>753250.674747437</v>
      </c>
      <c r="Q202" s="0" t="n">
        <v>730653.154505014</v>
      </c>
    </row>
    <row r="203" customFormat="false" ht="12.8" hidden="false" customHeight="false" outlineLevel="0" collapsed="false">
      <c r="A203" s="0" t="n">
        <v>145</v>
      </c>
      <c r="B203" s="0" t="n">
        <v>31548503.5255165</v>
      </c>
      <c r="C203" s="0" t="n">
        <v>30192323.2028704</v>
      </c>
      <c r="D203" s="0" t="n">
        <v>31667828.2391082</v>
      </c>
      <c r="E203" s="0" t="n">
        <v>30304496.5590694</v>
      </c>
      <c r="F203" s="0" t="n">
        <v>22536658.6500635</v>
      </c>
      <c r="G203" s="0" t="n">
        <v>7655664.55280691</v>
      </c>
      <c r="H203" s="0" t="n">
        <v>22648832.2794455</v>
      </c>
      <c r="I203" s="0" t="n">
        <v>7655664.27962389</v>
      </c>
      <c r="J203" s="0" t="n">
        <v>4626071.58136049</v>
      </c>
      <c r="K203" s="0" t="n">
        <v>4487289.43391968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</row>
    <row r="204" customFormat="false" ht="12.8" hidden="false" customHeight="false" outlineLevel="0" collapsed="false">
      <c r="A204" s="0" t="n">
        <v>146</v>
      </c>
      <c r="B204" s="0" t="n">
        <v>31746350.2670889</v>
      </c>
      <c r="C204" s="0" t="n">
        <v>30381154.1799164</v>
      </c>
      <c r="D204" s="0" t="n">
        <v>31864253.9896094</v>
      </c>
      <c r="E204" s="0" t="n">
        <v>30491991.811154</v>
      </c>
      <c r="F204" s="0" t="n">
        <v>22702978.2729929</v>
      </c>
      <c r="G204" s="0" t="n">
        <v>7678175.90692343</v>
      </c>
      <c r="H204" s="0" t="n">
        <v>22813816.1834878</v>
      </c>
      <c r="I204" s="0" t="n">
        <v>7678175.62766619</v>
      </c>
      <c r="J204" s="0" t="n">
        <v>4703754.26280789</v>
      </c>
      <c r="K204" s="0" t="n">
        <v>4562641.63492365</v>
      </c>
      <c r="L204" s="0" t="n">
        <v>5278473.20676836</v>
      </c>
      <c r="M204" s="0" t="n">
        <v>4986795.35265367</v>
      </c>
      <c r="N204" s="0" t="n">
        <v>5298125.26904452</v>
      </c>
      <c r="O204" s="0" t="n">
        <v>5005270.38847001</v>
      </c>
      <c r="P204" s="0" t="n">
        <v>783959.043801315</v>
      </c>
      <c r="Q204" s="0" t="n">
        <v>760440.272487275</v>
      </c>
    </row>
    <row r="205" customFormat="false" ht="12.8" hidden="false" customHeight="false" outlineLevel="0" collapsed="false">
      <c r="A205" s="0" t="n">
        <v>147</v>
      </c>
      <c r="B205" s="0" t="n">
        <v>31836981.4463935</v>
      </c>
      <c r="C205" s="0" t="n">
        <v>30467115.4957</v>
      </c>
      <c r="D205" s="0" t="n">
        <v>31953407.292075</v>
      </c>
      <c r="E205" s="0" t="n">
        <v>30576564.7297137</v>
      </c>
      <c r="F205" s="0" t="n">
        <v>22728007.9699415</v>
      </c>
      <c r="G205" s="0" t="n">
        <v>7739107.52575849</v>
      </c>
      <c r="H205" s="0" t="n">
        <v>22837457.4834262</v>
      </c>
      <c r="I205" s="0" t="n">
        <v>7739107.24628753</v>
      </c>
      <c r="J205" s="0" t="n">
        <v>4762785.28808077</v>
      </c>
      <c r="K205" s="0" t="n">
        <v>4619901.72943835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</row>
    <row r="206" customFormat="false" ht="12.8" hidden="false" customHeight="false" outlineLevel="0" collapsed="false">
      <c r="A206" s="0" t="n">
        <v>148</v>
      </c>
      <c r="B206" s="0" t="n">
        <v>32004863.9117032</v>
      </c>
      <c r="C206" s="0" t="n">
        <v>30627734.0057159</v>
      </c>
      <c r="D206" s="0" t="n">
        <v>32120745.8454469</v>
      </c>
      <c r="E206" s="0" t="n">
        <v>30736671.970706</v>
      </c>
      <c r="F206" s="0" t="n">
        <v>22847939.6139897</v>
      </c>
      <c r="G206" s="0" t="n">
        <v>7779794.39172626</v>
      </c>
      <c r="H206" s="0" t="n">
        <v>22956877.8703531</v>
      </c>
      <c r="I206" s="0" t="n">
        <v>7779794.10035297</v>
      </c>
      <c r="J206" s="0" t="n">
        <v>4849824.1087961</v>
      </c>
      <c r="K206" s="0" t="n">
        <v>4704329.38553222</v>
      </c>
      <c r="L206" s="0" t="n">
        <v>5323384.46358633</v>
      </c>
      <c r="M206" s="0" t="n">
        <v>5030251.28014681</v>
      </c>
      <c r="N206" s="0" t="n">
        <v>5342699.70560586</v>
      </c>
      <c r="O206" s="0" t="n">
        <v>5048409.67299736</v>
      </c>
      <c r="P206" s="0" t="n">
        <v>808304.018132683</v>
      </c>
      <c r="Q206" s="0" t="n">
        <v>784054.897588702</v>
      </c>
    </row>
    <row r="207" customFormat="false" ht="12.8" hidden="false" customHeight="false" outlineLevel="0" collapsed="false">
      <c r="A207" s="0" t="n">
        <v>149</v>
      </c>
      <c r="B207" s="0" t="n">
        <v>32138046.7153006</v>
      </c>
      <c r="C207" s="0" t="n">
        <v>30755841.7972897</v>
      </c>
      <c r="D207" s="0" t="n">
        <v>32253621.3509112</v>
      </c>
      <c r="E207" s="0" t="n">
        <v>30864491.9671735</v>
      </c>
      <c r="F207" s="0" t="n">
        <v>22941814.9721074</v>
      </c>
      <c r="G207" s="0" t="n">
        <v>7814026.82518238</v>
      </c>
      <c r="H207" s="0" t="n">
        <v>23050465.4336306</v>
      </c>
      <c r="I207" s="0" t="n">
        <v>7814026.53354285</v>
      </c>
      <c r="J207" s="0" t="n">
        <v>4949127.53718802</v>
      </c>
      <c r="K207" s="0" t="n">
        <v>4800653.71107238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</row>
    <row r="208" customFormat="false" ht="12.8" hidden="false" customHeight="false" outlineLevel="0" collapsed="false">
      <c r="A208" s="0" t="n">
        <v>150</v>
      </c>
      <c r="B208" s="0" t="n">
        <v>32203441.6298561</v>
      </c>
      <c r="C208" s="0" t="n">
        <v>30818050.9582704</v>
      </c>
      <c r="D208" s="0" t="n">
        <v>32317461.9578322</v>
      </c>
      <c r="E208" s="0" t="n">
        <v>30925240.1005757</v>
      </c>
      <c r="F208" s="0" t="n">
        <v>23008867.3353144</v>
      </c>
      <c r="G208" s="0" t="n">
        <v>7809183.62295602</v>
      </c>
      <c r="H208" s="0" t="n">
        <v>23116056.7694949</v>
      </c>
      <c r="I208" s="0" t="n">
        <v>7809183.3310808</v>
      </c>
      <c r="J208" s="0" t="n">
        <v>4997783.50001295</v>
      </c>
      <c r="K208" s="0" t="n">
        <v>4847849.99501256</v>
      </c>
      <c r="L208" s="0" t="n">
        <v>5356078.0790082</v>
      </c>
      <c r="M208" s="0" t="n">
        <v>5061724.6473234</v>
      </c>
      <c r="N208" s="0" t="n">
        <v>5375083.2460836</v>
      </c>
      <c r="O208" s="0" t="n">
        <v>5079591.67684361</v>
      </c>
      <c r="P208" s="0" t="n">
        <v>832963.916668825</v>
      </c>
      <c r="Q208" s="0" t="n">
        <v>807974.99916876</v>
      </c>
    </row>
    <row r="209" customFormat="false" ht="12.8" hidden="false" customHeight="false" outlineLevel="0" collapsed="false">
      <c r="A209" s="0" t="n">
        <v>151</v>
      </c>
      <c r="B209" s="0" t="n">
        <v>32363607.6564105</v>
      </c>
      <c r="C209" s="0" t="n">
        <v>30969945.8819247</v>
      </c>
      <c r="D209" s="0" t="n">
        <v>32477336.2149414</v>
      </c>
      <c r="E209" s="0" t="n">
        <v>31076860.7773312</v>
      </c>
      <c r="F209" s="0" t="n">
        <v>23143962.202553</v>
      </c>
      <c r="G209" s="0" t="n">
        <v>7825983.6793717</v>
      </c>
      <c r="H209" s="0" t="n">
        <v>23250877.395666</v>
      </c>
      <c r="I209" s="0" t="n">
        <v>7825983.38166514</v>
      </c>
      <c r="J209" s="0" t="n">
        <v>5082581.97750234</v>
      </c>
      <c r="K209" s="0" t="n">
        <v>4930104.51817727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</row>
    <row r="210" customFormat="false" ht="12.8" hidden="false" customHeight="false" outlineLevel="0" collapsed="false">
      <c r="A210" s="0" t="n">
        <v>152</v>
      </c>
      <c r="B210" s="0" t="n">
        <v>32729262.7156289</v>
      </c>
      <c r="C210" s="0" t="n">
        <v>31318124.0559811</v>
      </c>
      <c r="D210" s="0" t="n">
        <v>32839988.97902</v>
      </c>
      <c r="E210" s="0" t="n">
        <v>31422216.803077</v>
      </c>
      <c r="F210" s="0" t="n">
        <v>23432024.9892144</v>
      </c>
      <c r="G210" s="0" t="n">
        <v>7886099.0667667</v>
      </c>
      <c r="H210" s="0" t="n">
        <v>23536118.034287</v>
      </c>
      <c r="I210" s="0" t="n">
        <v>7886098.76878997</v>
      </c>
      <c r="J210" s="0" t="n">
        <v>5180602.49231132</v>
      </c>
      <c r="K210" s="0" t="n">
        <v>5025184.41754198</v>
      </c>
      <c r="L210" s="0" t="n">
        <v>5445052.86972076</v>
      </c>
      <c r="M210" s="0" t="n">
        <v>5146469.90975376</v>
      </c>
      <c r="N210" s="0" t="n">
        <v>5463509.03055336</v>
      </c>
      <c r="O210" s="0" t="n">
        <v>5163821.5219189</v>
      </c>
      <c r="P210" s="0" t="n">
        <v>863433.748718553</v>
      </c>
      <c r="Q210" s="0" t="n">
        <v>837530.736256996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I84" colorId="64" zoomScale="65" zoomScaleNormal="65" zoomScalePageLayoutView="100" workbookViewId="0">
      <selection pane="topLeft" activeCell="F99" activeCellId="0" sqref="F99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3280832.21566077</v>
      </c>
      <c r="C21" s="0" t="n">
        <v>1622010.21759669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3558456.48503573</v>
      </c>
      <c r="C22" s="0" t="n">
        <v>1535508.11448121</v>
      </c>
      <c r="D22" s="0" t="n">
        <v>1007038.09776668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2851334.27836285</v>
      </c>
      <c r="C23" s="0" t="n">
        <v>1606703.47149876</v>
      </c>
      <c r="D23" s="0" t="n">
        <v>860864.761954207</v>
      </c>
      <c r="E23" s="0" t="n">
        <v>290455.071778008</v>
      </c>
      <c r="F23" s="0" t="n">
        <v>0</v>
      </c>
      <c r="G23" s="0" t="n">
        <v>7273.42337197911</v>
      </c>
      <c r="H23" s="0" t="n">
        <v>46688.001122759</v>
      </c>
      <c r="I23" s="0" t="n">
        <v>33649.0800714534</v>
      </c>
      <c r="J23" s="0" t="n">
        <v>5635.57039047744</v>
      </c>
    </row>
    <row r="24" customFormat="false" ht="12.8" hidden="false" customHeight="false" outlineLevel="0" collapsed="false">
      <c r="A24" s="0" t="n">
        <v>71</v>
      </c>
      <c r="B24" s="0" t="n">
        <v>3064417.02662874</v>
      </c>
      <c r="C24" s="0" t="n">
        <v>1728613.19949553</v>
      </c>
      <c r="D24" s="0" t="n">
        <v>932730.593103537</v>
      </c>
      <c r="E24" s="0" t="n">
        <v>305104.240186191</v>
      </c>
      <c r="F24" s="0" t="n">
        <v>0</v>
      </c>
      <c r="G24" s="0" t="n">
        <v>8897.49108353839</v>
      </c>
      <c r="H24" s="0" t="n">
        <v>46781.2588782254</v>
      </c>
      <c r="I24" s="0" t="n">
        <v>36442.2664954879</v>
      </c>
      <c r="J24" s="0" t="n">
        <v>5779.8143515185</v>
      </c>
    </row>
    <row r="25" customFormat="false" ht="12.8" hidden="false" customHeight="false" outlineLevel="0" collapsed="false">
      <c r="A25" s="0" t="n">
        <v>72</v>
      </c>
      <c r="B25" s="0" t="n">
        <v>3078678.32086076</v>
      </c>
      <c r="C25" s="0" t="n">
        <v>1733167.1106455</v>
      </c>
      <c r="D25" s="0" t="n">
        <v>949871.92838195</v>
      </c>
      <c r="E25" s="0" t="n">
        <v>302475.33036347</v>
      </c>
      <c r="F25" s="0" t="n">
        <v>0</v>
      </c>
      <c r="G25" s="0" t="n">
        <v>7089.07420777106</v>
      </c>
      <c r="H25" s="0" t="n">
        <v>54910.0710198493</v>
      </c>
      <c r="I25" s="0" t="n">
        <v>23910.8872564951</v>
      </c>
      <c r="J25" s="0" t="n">
        <v>7206.23228040346</v>
      </c>
    </row>
    <row r="26" customFormat="false" ht="12.8" hidden="false" customHeight="false" outlineLevel="0" collapsed="false">
      <c r="A26" s="0" t="n">
        <v>73</v>
      </c>
      <c r="B26" s="0" t="n">
        <v>3587404.53410121</v>
      </c>
      <c r="C26" s="0" t="n">
        <v>1631085.93813076</v>
      </c>
      <c r="D26" s="0" t="n">
        <v>922189.782468496</v>
      </c>
      <c r="E26" s="0" t="n">
        <v>290177.351793537</v>
      </c>
      <c r="F26" s="0" t="n">
        <v>638825.16056167</v>
      </c>
      <c r="G26" s="0" t="n">
        <v>7067.08869366454</v>
      </c>
      <c r="H26" s="0" t="n">
        <v>64712.9296945101</v>
      </c>
      <c r="I26" s="0" t="n">
        <v>25651.2949842979</v>
      </c>
      <c r="J26" s="0" t="n">
        <v>8242.69586857772</v>
      </c>
    </row>
    <row r="27" customFormat="false" ht="12.8" hidden="false" customHeight="false" outlineLevel="0" collapsed="false">
      <c r="A27" s="0" t="n">
        <v>74</v>
      </c>
      <c r="B27" s="0" t="n">
        <v>3016391.48206779</v>
      </c>
      <c r="C27" s="0" t="n">
        <v>1695643.77759904</v>
      </c>
      <c r="D27" s="0" t="n">
        <v>918584.391167333</v>
      </c>
      <c r="E27" s="0" t="n">
        <v>291649.626798709</v>
      </c>
      <c r="F27" s="0" t="n">
        <v>0</v>
      </c>
      <c r="G27" s="0" t="n">
        <v>6560.1950400591</v>
      </c>
      <c r="H27" s="0" t="n">
        <v>55288.0185027219</v>
      </c>
      <c r="I27" s="0" t="n">
        <v>42376.3370509</v>
      </c>
      <c r="J27" s="0" t="n">
        <v>5788.01364893376</v>
      </c>
    </row>
    <row r="28" customFormat="false" ht="12.8" hidden="false" customHeight="false" outlineLevel="0" collapsed="false">
      <c r="A28" s="0" t="n">
        <v>75</v>
      </c>
      <c r="B28" s="0" t="n">
        <v>2995390.33648526</v>
      </c>
      <c r="C28" s="0" t="n">
        <v>1629919.14061341</v>
      </c>
      <c r="D28" s="0" t="n">
        <v>978354.462201384</v>
      </c>
      <c r="E28" s="0" t="n">
        <v>290220.578760485</v>
      </c>
      <c r="F28" s="0" t="n">
        <v>0</v>
      </c>
      <c r="G28" s="0" t="n">
        <v>8793.94970691886</v>
      </c>
      <c r="H28" s="0" t="n">
        <v>52428.5704333123</v>
      </c>
      <c r="I28" s="0" t="n">
        <v>28290.7219418494</v>
      </c>
      <c r="J28" s="0" t="n">
        <v>7315.5826206233</v>
      </c>
    </row>
    <row r="29" customFormat="false" ht="12.8" hidden="false" customHeight="false" outlineLevel="0" collapsed="false">
      <c r="A29" s="0" t="n">
        <v>76</v>
      </c>
      <c r="B29" s="0" t="n">
        <v>3070494.66114454</v>
      </c>
      <c r="C29" s="0" t="n">
        <v>1655337.48029664</v>
      </c>
      <c r="D29" s="0" t="n">
        <v>1011023.75657188</v>
      </c>
      <c r="E29" s="0" t="n">
        <v>294193.893146277</v>
      </c>
      <c r="F29" s="0" t="n">
        <v>0</v>
      </c>
      <c r="G29" s="0" t="n">
        <v>6833.33140170728</v>
      </c>
      <c r="H29" s="0" t="n">
        <v>66338.9925448549</v>
      </c>
      <c r="I29" s="0" t="n">
        <v>28397.6592254181</v>
      </c>
      <c r="J29" s="0" t="n">
        <v>7749.05424848053</v>
      </c>
    </row>
    <row r="30" customFormat="false" ht="12.8" hidden="false" customHeight="false" outlineLevel="0" collapsed="false">
      <c r="A30" s="0" t="n">
        <v>77</v>
      </c>
      <c r="B30" s="0" t="n">
        <v>3756275.73732898</v>
      </c>
      <c r="C30" s="0" t="n">
        <v>1625466.47840955</v>
      </c>
      <c r="D30" s="0" t="n">
        <v>1054243.17280987</v>
      </c>
      <c r="E30" s="0" t="n">
        <v>297446.773468439</v>
      </c>
      <c r="F30" s="0" t="n">
        <v>673536.783679974</v>
      </c>
      <c r="G30" s="0" t="n">
        <v>7963.26597563077</v>
      </c>
      <c r="H30" s="0" t="n">
        <v>56583.9184912143</v>
      </c>
      <c r="I30" s="0" t="n">
        <v>33418.3584226301</v>
      </c>
      <c r="J30" s="0" t="n">
        <v>7713.59052663841</v>
      </c>
    </row>
    <row r="31" customFormat="false" ht="12.8" hidden="false" customHeight="false" outlineLevel="0" collapsed="false">
      <c r="A31" s="0" t="n">
        <v>78</v>
      </c>
      <c r="B31" s="0" t="n">
        <v>3103791.80021974</v>
      </c>
      <c r="C31" s="0" t="n">
        <v>1622204.70163039</v>
      </c>
      <c r="D31" s="0" t="n">
        <v>1068794.38755158</v>
      </c>
      <c r="E31" s="0" t="n">
        <v>297626.833427428</v>
      </c>
      <c r="F31" s="0" t="n">
        <v>0</v>
      </c>
      <c r="G31" s="0" t="n">
        <v>4818.36931768146</v>
      </c>
      <c r="H31" s="0" t="n">
        <v>52631.6623284975</v>
      </c>
      <c r="I31" s="0" t="n">
        <v>51203.1880893382</v>
      </c>
      <c r="J31" s="0" t="n">
        <v>6085.66242855857</v>
      </c>
    </row>
    <row r="32" customFormat="false" ht="12.8" hidden="false" customHeight="false" outlineLevel="0" collapsed="false">
      <c r="A32" s="0" t="n">
        <v>79</v>
      </c>
      <c r="B32" s="0" t="n">
        <v>3022350.71485592</v>
      </c>
      <c r="C32" s="0" t="n">
        <v>1631363.26549937</v>
      </c>
      <c r="D32" s="0" t="n">
        <v>986469.919450752</v>
      </c>
      <c r="E32" s="0" t="n">
        <v>299963.166034128</v>
      </c>
      <c r="F32" s="0" t="n">
        <v>0</v>
      </c>
      <c r="G32" s="0" t="n">
        <v>6381.81210991467</v>
      </c>
      <c r="H32" s="0" t="n">
        <v>57699.2779972186</v>
      </c>
      <c r="I32" s="0" t="n">
        <v>33855.8603172184</v>
      </c>
      <c r="J32" s="0" t="n">
        <v>6641.43088313529</v>
      </c>
    </row>
    <row r="33" customFormat="false" ht="12.8" hidden="false" customHeight="false" outlineLevel="0" collapsed="false">
      <c r="A33" s="0" t="n">
        <v>80</v>
      </c>
      <c r="B33" s="0" t="n">
        <v>3083446.10965905</v>
      </c>
      <c r="C33" s="0" t="n">
        <v>1714377.50767656</v>
      </c>
      <c r="D33" s="0" t="n">
        <v>948254.615935661</v>
      </c>
      <c r="E33" s="0" t="n">
        <v>299932.645968674</v>
      </c>
      <c r="F33" s="0" t="n">
        <v>0</v>
      </c>
      <c r="G33" s="0" t="n">
        <v>4779.50648062968</v>
      </c>
      <c r="H33" s="0" t="n">
        <v>73268.6121973638</v>
      </c>
      <c r="I33" s="0" t="n">
        <v>33857.0259934291</v>
      </c>
      <c r="J33" s="0" t="n">
        <v>7859.45992178189</v>
      </c>
    </row>
    <row r="34" customFormat="false" ht="12.8" hidden="false" customHeight="false" outlineLevel="0" collapsed="false">
      <c r="A34" s="0" t="n">
        <v>81</v>
      </c>
      <c r="B34" s="0" t="n">
        <v>3737526.9640068</v>
      </c>
      <c r="C34" s="0" t="n">
        <v>1665755.16173604</v>
      </c>
      <c r="D34" s="0" t="n">
        <v>991148.219347729</v>
      </c>
      <c r="E34" s="0" t="n">
        <v>298678.403486806</v>
      </c>
      <c r="F34" s="0" t="n">
        <v>670651.541588247</v>
      </c>
      <c r="G34" s="0" t="n">
        <v>8562.10492265782</v>
      </c>
      <c r="H34" s="0" t="n">
        <v>62010.0923972828</v>
      </c>
      <c r="I34" s="0" t="n">
        <v>31716.738079114</v>
      </c>
      <c r="J34" s="0" t="n">
        <v>7930.18788709867</v>
      </c>
    </row>
    <row r="35" customFormat="false" ht="12.8" hidden="false" customHeight="false" outlineLevel="0" collapsed="false">
      <c r="A35" s="0" t="n">
        <v>82</v>
      </c>
      <c r="B35" s="0" t="n">
        <v>3102420.95556297</v>
      </c>
      <c r="C35" s="0" t="n">
        <v>1712606.42521166</v>
      </c>
      <c r="D35" s="0" t="n">
        <v>966123.858208643</v>
      </c>
      <c r="E35" s="0" t="n">
        <v>296230.27778024</v>
      </c>
      <c r="F35" s="0" t="n">
        <v>0</v>
      </c>
      <c r="G35" s="0" t="n">
        <v>9497.12734461786</v>
      </c>
      <c r="H35" s="0" t="n">
        <v>53886.7847394205</v>
      </c>
      <c r="I35" s="0" t="n">
        <v>50495.3028045022</v>
      </c>
      <c r="J35" s="0" t="n">
        <v>8402.90833112382</v>
      </c>
    </row>
    <row r="36" customFormat="false" ht="12.8" hidden="false" customHeight="false" outlineLevel="0" collapsed="false">
      <c r="A36" s="0" t="n">
        <v>83</v>
      </c>
      <c r="B36" s="0" t="n">
        <v>3051430.24199276</v>
      </c>
      <c r="C36" s="0" t="n">
        <v>1663347.98530157</v>
      </c>
      <c r="D36" s="0" t="n">
        <v>964640.106427232</v>
      </c>
      <c r="E36" s="0" t="n">
        <v>297051.947094766</v>
      </c>
      <c r="F36" s="0" t="n">
        <v>0</v>
      </c>
      <c r="G36" s="0" t="n">
        <v>7588.20492408951</v>
      </c>
      <c r="H36" s="0" t="n">
        <v>74009.0233015256</v>
      </c>
      <c r="I36" s="0" t="n">
        <v>32440.2437759979</v>
      </c>
      <c r="J36" s="0" t="n">
        <v>11293.6727030041</v>
      </c>
    </row>
    <row r="37" customFormat="false" ht="12.8" hidden="false" customHeight="false" outlineLevel="0" collapsed="false">
      <c r="A37" s="0" t="n">
        <v>84</v>
      </c>
      <c r="B37" s="0" t="n">
        <v>3041499.15748412</v>
      </c>
      <c r="C37" s="0" t="n">
        <v>1667806.54356512</v>
      </c>
      <c r="D37" s="0" t="n">
        <v>972873.392456375</v>
      </c>
      <c r="E37" s="0" t="n">
        <v>297529.235233951</v>
      </c>
      <c r="F37" s="0" t="n">
        <v>0</v>
      </c>
      <c r="G37" s="0" t="n">
        <v>4447.81854521775</v>
      </c>
      <c r="H37" s="0" t="n">
        <v>53140.5409455149</v>
      </c>
      <c r="I37" s="0" t="n">
        <v>32575.1244907531</v>
      </c>
      <c r="J37" s="0" t="n">
        <v>7951.9787721927</v>
      </c>
    </row>
    <row r="38" customFormat="false" ht="12.8" hidden="false" customHeight="false" outlineLevel="0" collapsed="false">
      <c r="A38" s="0" t="n">
        <v>85</v>
      </c>
      <c r="B38" s="0" t="n">
        <v>3736096.34992143</v>
      </c>
      <c r="C38" s="0" t="n">
        <v>1636450.18644712</v>
      </c>
      <c r="D38" s="0" t="n">
        <v>996263.449710217</v>
      </c>
      <c r="E38" s="0" t="n">
        <v>296458.430559326</v>
      </c>
      <c r="F38" s="0" t="n">
        <v>669922.573240349</v>
      </c>
      <c r="G38" s="0" t="n">
        <v>6978.72682245935</v>
      </c>
      <c r="H38" s="0" t="n">
        <v>65979.4742716519</v>
      </c>
      <c r="I38" s="0" t="n">
        <v>46468.4395841959</v>
      </c>
      <c r="J38" s="0" t="n">
        <v>9375.26828991656</v>
      </c>
    </row>
    <row r="39" customFormat="false" ht="12.8" hidden="false" customHeight="false" outlineLevel="0" collapsed="false">
      <c r="A39" s="0" t="n">
        <v>86</v>
      </c>
      <c r="B39" s="0" t="n">
        <v>3060283.69854852</v>
      </c>
      <c r="C39" s="0" t="n">
        <v>1621791.76895167</v>
      </c>
      <c r="D39" s="0" t="n">
        <v>1021455.8042109</v>
      </c>
      <c r="E39" s="0" t="n">
        <v>299869.47241996</v>
      </c>
      <c r="F39" s="0" t="n">
        <v>0</v>
      </c>
      <c r="G39" s="0" t="n">
        <v>9451.17564052122</v>
      </c>
      <c r="H39" s="0" t="n">
        <v>56573.1739057464</v>
      </c>
      <c r="I39" s="0" t="n">
        <v>35267.9338727925</v>
      </c>
      <c r="J39" s="0" t="n">
        <v>8373.77185960219</v>
      </c>
    </row>
    <row r="40" customFormat="false" ht="12.8" hidden="false" customHeight="false" outlineLevel="0" collapsed="false">
      <c r="A40" s="0" t="n">
        <v>87</v>
      </c>
      <c r="B40" s="0" t="n">
        <v>3081247.92780641</v>
      </c>
      <c r="C40" s="0" t="n">
        <v>1687037.34369609</v>
      </c>
      <c r="D40" s="0" t="n">
        <v>962947.549553954</v>
      </c>
      <c r="E40" s="0" t="n">
        <v>300210.736946991</v>
      </c>
      <c r="F40" s="0" t="n">
        <v>0</v>
      </c>
      <c r="G40" s="0" t="n">
        <v>8436.90658848836</v>
      </c>
      <c r="H40" s="0" t="n">
        <v>64415.142015025</v>
      </c>
      <c r="I40" s="0" t="n">
        <v>40348.4318674829</v>
      </c>
      <c r="J40" s="0" t="n">
        <v>9954.20691909647</v>
      </c>
    </row>
    <row r="41" customFormat="false" ht="12.8" hidden="false" customHeight="false" outlineLevel="0" collapsed="false">
      <c r="A41" s="0" t="n">
        <v>88</v>
      </c>
      <c r="B41" s="0" t="n">
        <v>3059109.80953187</v>
      </c>
      <c r="C41" s="0" t="n">
        <v>1713153.22801619</v>
      </c>
      <c r="D41" s="0" t="n">
        <v>917603.516984697</v>
      </c>
      <c r="E41" s="0" t="n">
        <v>300238.366740142</v>
      </c>
      <c r="F41" s="0" t="n">
        <v>0</v>
      </c>
      <c r="G41" s="0" t="n">
        <v>7876.50668508036</v>
      </c>
      <c r="H41" s="0" t="n">
        <v>78650.012405875</v>
      </c>
      <c r="I41" s="0" t="n">
        <v>22734.4565782786</v>
      </c>
      <c r="J41" s="0" t="n">
        <v>11430.8234246549</v>
      </c>
    </row>
    <row r="42" customFormat="false" ht="12.8" hidden="false" customHeight="false" outlineLevel="0" collapsed="false">
      <c r="A42" s="0" t="n">
        <v>89</v>
      </c>
      <c r="B42" s="0" t="n">
        <v>3719455.26158812</v>
      </c>
      <c r="C42" s="0" t="n">
        <v>1743833.67384902</v>
      </c>
      <c r="D42" s="0" t="n">
        <v>876639.691356238</v>
      </c>
      <c r="E42" s="0" t="n">
        <v>297514.929406554</v>
      </c>
      <c r="F42" s="0" t="n">
        <v>670541.001132267</v>
      </c>
      <c r="G42" s="0" t="n">
        <v>8873.13157386813</v>
      </c>
      <c r="H42" s="0" t="n">
        <v>68536.3981591556</v>
      </c>
      <c r="I42" s="0" t="n">
        <v>35313.5416711433</v>
      </c>
      <c r="J42" s="0" t="n">
        <v>9853.75784010597</v>
      </c>
    </row>
    <row r="43" customFormat="false" ht="12.8" hidden="false" customHeight="false" outlineLevel="0" collapsed="false">
      <c r="A43" s="0" t="n">
        <v>90</v>
      </c>
      <c r="B43" s="0" t="n">
        <v>3041897.37362591</v>
      </c>
      <c r="C43" s="0" t="n">
        <v>1752850.29636299</v>
      </c>
      <c r="D43" s="0" t="n">
        <v>875614.066469621</v>
      </c>
      <c r="E43" s="0" t="n">
        <v>298689.959433213</v>
      </c>
      <c r="F43" s="0" t="n">
        <v>0</v>
      </c>
      <c r="G43" s="0" t="n">
        <v>8788.66945129994</v>
      </c>
      <c r="H43" s="0" t="n">
        <v>66910.0550013172</v>
      </c>
      <c r="I43" s="0" t="n">
        <v>21417.5202455941</v>
      </c>
      <c r="J43" s="0" t="n">
        <v>10137.7681705758</v>
      </c>
    </row>
    <row r="44" customFormat="false" ht="12.8" hidden="false" customHeight="false" outlineLevel="0" collapsed="false">
      <c r="A44" s="0" t="n">
        <v>91</v>
      </c>
      <c r="B44" s="0" t="n">
        <v>3064694.25429266</v>
      </c>
      <c r="C44" s="0" t="n">
        <v>1781332.91363523</v>
      </c>
      <c r="D44" s="0" t="n">
        <v>869689.772580219</v>
      </c>
      <c r="E44" s="0" t="n">
        <v>299113.111813696</v>
      </c>
      <c r="F44" s="0" t="n">
        <v>0</v>
      </c>
      <c r="G44" s="0" t="n">
        <v>13710.5207460095</v>
      </c>
      <c r="H44" s="0" t="n">
        <v>60601.2057449865</v>
      </c>
      <c r="I44" s="0" t="n">
        <v>28695.2099177166</v>
      </c>
      <c r="J44" s="0" t="n">
        <v>10496.1988086785</v>
      </c>
    </row>
    <row r="45" customFormat="false" ht="12.8" hidden="false" customHeight="false" outlineLevel="0" collapsed="false">
      <c r="A45" s="0" t="n">
        <v>92</v>
      </c>
      <c r="B45" s="0" t="n">
        <v>3100288.45384064</v>
      </c>
      <c r="C45" s="0" t="n">
        <v>1806212.7006014</v>
      </c>
      <c r="D45" s="0" t="n">
        <v>865163.615498278</v>
      </c>
      <c r="E45" s="0" t="n">
        <v>300913.712413689</v>
      </c>
      <c r="F45" s="0" t="n">
        <v>0</v>
      </c>
      <c r="G45" s="0" t="n">
        <v>9792.53571931819</v>
      </c>
      <c r="H45" s="0" t="n">
        <v>64845.4605612879</v>
      </c>
      <c r="I45" s="0" t="n">
        <v>40703.0747775077</v>
      </c>
      <c r="J45" s="0" t="n">
        <v>8812.19252662715</v>
      </c>
    </row>
    <row r="46" customFormat="false" ht="12.8" hidden="false" customHeight="false" outlineLevel="0" collapsed="false">
      <c r="A46" s="0" t="n">
        <v>93</v>
      </c>
      <c r="B46" s="0" t="n">
        <v>3704879.68753104</v>
      </c>
      <c r="C46" s="0" t="n">
        <v>1745243.86029405</v>
      </c>
      <c r="D46" s="0" t="n">
        <v>863109.643140509</v>
      </c>
      <c r="E46" s="0" t="n">
        <v>300410.038029309</v>
      </c>
      <c r="F46" s="0" t="n">
        <v>665876.089814081</v>
      </c>
      <c r="G46" s="0" t="n">
        <v>9725.05823312676</v>
      </c>
      <c r="H46" s="0" t="n">
        <v>63042.7219627686</v>
      </c>
      <c r="I46" s="0" t="n">
        <v>49913.3944660823</v>
      </c>
      <c r="J46" s="0" t="n">
        <v>7899.97833824964</v>
      </c>
    </row>
    <row r="47" customFormat="false" ht="12.8" hidden="false" customHeight="false" outlineLevel="0" collapsed="false">
      <c r="A47" s="0" t="n">
        <v>94</v>
      </c>
      <c r="B47" s="0" t="n">
        <v>3107911.3299943</v>
      </c>
      <c r="C47" s="0" t="n">
        <v>1746330.94928943</v>
      </c>
      <c r="D47" s="0" t="n">
        <v>914487.13552535</v>
      </c>
      <c r="E47" s="0" t="n">
        <v>300243.878567548</v>
      </c>
      <c r="F47" s="0" t="n">
        <v>0</v>
      </c>
      <c r="G47" s="0" t="n">
        <v>9632.89371899851</v>
      </c>
      <c r="H47" s="0" t="n">
        <v>73903.8952417018</v>
      </c>
      <c r="I47" s="0" t="n">
        <v>48189.8377522205</v>
      </c>
      <c r="J47" s="0" t="n">
        <v>8985.83900758963</v>
      </c>
    </row>
    <row r="48" customFormat="false" ht="12.8" hidden="false" customHeight="false" outlineLevel="0" collapsed="false">
      <c r="A48" s="0" t="n">
        <v>95</v>
      </c>
      <c r="B48" s="0" t="n">
        <v>3155803.92793651</v>
      </c>
      <c r="C48" s="0" t="n">
        <v>1794767.23609072</v>
      </c>
      <c r="D48" s="0" t="n">
        <v>912322.365994947</v>
      </c>
      <c r="E48" s="0" t="n">
        <v>299168.970236491</v>
      </c>
      <c r="F48" s="0" t="n">
        <v>0</v>
      </c>
      <c r="G48" s="0" t="n">
        <v>7902.92728256148</v>
      </c>
      <c r="H48" s="0" t="n">
        <v>87196.4273894763</v>
      </c>
      <c r="I48" s="0" t="n">
        <v>44036.9650612857</v>
      </c>
      <c r="J48" s="0" t="n">
        <v>10723.2339103426</v>
      </c>
    </row>
    <row r="49" customFormat="false" ht="12.8" hidden="false" customHeight="false" outlineLevel="0" collapsed="false">
      <c r="A49" s="0" t="n">
        <v>96</v>
      </c>
      <c r="B49" s="0" t="n">
        <v>3096543.49565718</v>
      </c>
      <c r="C49" s="0" t="n">
        <v>1764002.09682604</v>
      </c>
      <c r="D49" s="0" t="n">
        <v>902821.667009948</v>
      </c>
      <c r="E49" s="0" t="n">
        <v>300389.938531475</v>
      </c>
      <c r="F49" s="0" t="n">
        <v>0</v>
      </c>
      <c r="G49" s="0" t="n">
        <v>7543.02579451955</v>
      </c>
      <c r="H49" s="0" t="n">
        <v>78511.8265692385</v>
      </c>
      <c r="I49" s="0" t="n">
        <v>25349.337029969</v>
      </c>
      <c r="J49" s="0" t="n">
        <v>12001.0547732356</v>
      </c>
    </row>
    <row r="50" customFormat="false" ht="12.8" hidden="false" customHeight="false" outlineLevel="0" collapsed="false">
      <c r="A50" s="0" t="n">
        <v>97</v>
      </c>
      <c r="B50" s="0" t="n">
        <v>3791839.76052213</v>
      </c>
      <c r="C50" s="0" t="n">
        <v>1813192.77197417</v>
      </c>
      <c r="D50" s="0" t="n">
        <v>871702.057170676</v>
      </c>
      <c r="E50" s="0" t="n">
        <v>300644.2704815</v>
      </c>
      <c r="F50" s="0" t="n">
        <v>671303.810492954</v>
      </c>
      <c r="G50" s="0" t="n">
        <v>6787.03916123818</v>
      </c>
      <c r="H50" s="0" t="n">
        <v>77736.8546410916</v>
      </c>
      <c r="I50" s="0" t="n">
        <v>40407.4655785129</v>
      </c>
      <c r="J50" s="0" t="n">
        <v>10942.6505565061</v>
      </c>
    </row>
    <row r="51" customFormat="false" ht="12.8" hidden="false" customHeight="false" outlineLevel="0" collapsed="false">
      <c r="A51" s="0" t="n">
        <v>98</v>
      </c>
      <c r="B51" s="0" t="n">
        <v>3154792.8597353</v>
      </c>
      <c r="C51" s="0" t="n">
        <v>1800100.54554976</v>
      </c>
      <c r="D51" s="0" t="n">
        <v>912429.783918579</v>
      </c>
      <c r="E51" s="0" t="n">
        <v>301173.655305924</v>
      </c>
      <c r="F51" s="0" t="n">
        <v>0</v>
      </c>
      <c r="G51" s="0" t="n">
        <v>6194.86523143312</v>
      </c>
      <c r="H51" s="0" t="n">
        <v>78048.2063032097</v>
      </c>
      <c r="I51" s="0" t="n">
        <v>39562.7957252552</v>
      </c>
      <c r="J51" s="0" t="n">
        <v>10520.7340726788</v>
      </c>
    </row>
    <row r="52" customFormat="false" ht="12.8" hidden="false" customHeight="false" outlineLevel="0" collapsed="false">
      <c r="A52" s="0" t="n">
        <v>99</v>
      </c>
      <c r="B52" s="0" t="n">
        <v>3093379.81489125</v>
      </c>
      <c r="C52" s="0" t="n">
        <v>1861917.9078524</v>
      </c>
      <c r="D52" s="0" t="n">
        <v>812678.360271869</v>
      </c>
      <c r="E52" s="0" t="n">
        <v>298618.053476494</v>
      </c>
      <c r="F52" s="0" t="n">
        <v>0</v>
      </c>
      <c r="G52" s="0" t="n">
        <v>7733.81038250803</v>
      </c>
      <c r="H52" s="0" t="n">
        <v>78937.2772976519</v>
      </c>
      <c r="I52" s="0" t="n">
        <v>16637.4691165489</v>
      </c>
      <c r="J52" s="0" t="n">
        <v>10671.7588389409</v>
      </c>
    </row>
    <row r="53" customFormat="false" ht="12.8" hidden="false" customHeight="false" outlineLevel="0" collapsed="false">
      <c r="A53" s="0" t="n">
        <v>100</v>
      </c>
      <c r="B53" s="0" t="n">
        <v>3051834.26261632</v>
      </c>
      <c r="C53" s="0" t="n">
        <v>1794942.3709544</v>
      </c>
      <c r="D53" s="0" t="n">
        <v>827431.938239458</v>
      </c>
      <c r="E53" s="0" t="n">
        <v>295097.214480014</v>
      </c>
      <c r="F53" s="0" t="n">
        <v>0</v>
      </c>
      <c r="G53" s="0" t="n">
        <v>7031.79973725593</v>
      </c>
      <c r="H53" s="0" t="n">
        <v>72263.6003295489</v>
      </c>
      <c r="I53" s="0" t="n">
        <v>34642.006756438</v>
      </c>
      <c r="J53" s="0" t="n">
        <v>10674.9443488222</v>
      </c>
    </row>
    <row r="54" customFormat="false" ht="12.8" hidden="false" customHeight="false" outlineLevel="0" collapsed="false">
      <c r="A54" s="0" t="n">
        <v>101</v>
      </c>
      <c r="B54" s="0" t="n">
        <v>3676513.68115235</v>
      </c>
      <c r="C54" s="0" t="n">
        <v>1802122.78148171</v>
      </c>
      <c r="D54" s="0" t="n">
        <v>794789.168473315</v>
      </c>
      <c r="E54" s="0" t="n">
        <v>291761.464232052</v>
      </c>
      <c r="F54" s="0" t="n">
        <v>639690.22814812</v>
      </c>
      <c r="G54" s="0" t="n">
        <v>9223.28533066782</v>
      </c>
      <c r="H54" s="0" t="n">
        <v>97601.2165737299</v>
      </c>
      <c r="I54" s="0" t="n">
        <v>21944.0568947443</v>
      </c>
      <c r="J54" s="0" t="n">
        <v>11395.197935775</v>
      </c>
    </row>
    <row r="55" customFormat="false" ht="12.8" hidden="false" customHeight="false" outlineLevel="0" collapsed="false">
      <c r="A55" s="0" t="n">
        <v>102</v>
      </c>
      <c r="B55" s="0" t="n">
        <v>3007083.62796789</v>
      </c>
      <c r="C55" s="0" t="n">
        <v>1698647.50831343</v>
      </c>
      <c r="D55" s="0" t="n">
        <v>874117.400750411</v>
      </c>
      <c r="E55" s="0" t="n">
        <v>293978.853183193</v>
      </c>
      <c r="F55" s="0" t="n">
        <v>0</v>
      </c>
      <c r="G55" s="0" t="n">
        <v>10747.5050850174</v>
      </c>
      <c r="H55" s="0" t="n">
        <v>70697.5583538999</v>
      </c>
      <c r="I55" s="0" t="n">
        <v>38642.1455167676</v>
      </c>
      <c r="J55" s="0" t="n">
        <v>10824.7414124879</v>
      </c>
    </row>
    <row r="56" customFormat="false" ht="12.8" hidden="false" customHeight="false" outlineLevel="0" collapsed="false">
      <c r="A56" s="0" t="n">
        <v>103</v>
      </c>
      <c r="B56" s="0" t="n">
        <v>2972936.67797959</v>
      </c>
      <c r="C56" s="0" t="n">
        <v>1719680.79635156</v>
      </c>
      <c r="D56" s="0" t="n">
        <v>813473.657301783</v>
      </c>
      <c r="E56" s="0" t="n">
        <v>290898.432542422</v>
      </c>
      <c r="F56" s="0" t="n">
        <v>0</v>
      </c>
      <c r="G56" s="0" t="n">
        <v>11030.3043063602</v>
      </c>
      <c r="H56" s="0" t="n">
        <v>72528.9290899078</v>
      </c>
      <c r="I56" s="0" t="n">
        <v>47648.2449844502</v>
      </c>
      <c r="J56" s="0" t="n">
        <v>11346.7871356447</v>
      </c>
    </row>
    <row r="57" customFormat="false" ht="12.8" hidden="false" customHeight="false" outlineLevel="0" collapsed="false">
      <c r="A57" s="0" t="n">
        <v>104</v>
      </c>
      <c r="B57" s="0" t="n">
        <v>2979667.15158747</v>
      </c>
      <c r="C57" s="0" t="n">
        <v>1780418.74744025</v>
      </c>
      <c r="D57" s="0" t="n">
        <v>780298.191205816</v>
      </c>
      <c r="E57" s="0" t="n">
        <v>287567.189037611</v>
      </c>
      <c r="F57" s="0" t="n">
        <v>0</v>
      </c>
      <c r="G57" s="0" t="n">
        <v>7282.53435117512</v>
      </c>
      <c r="H57" s="0" t="n">
        <v>81949.5827037541</v>
      </c>
      <c r="I57" s="0" t="n">
        <v>27576.90116455</v>
      </c>
      <c r="J57" s="0" t="n">
        <v>11189.7373371634</v>
      </c>
    </row>
    <row r="58" customFormat="false" ht="12.8" hidden="false" customHeight="false" outlineLevel="0" collapsed="false">
      <c r="A58" s="0" t="n">
        <v>105</v>
      </c>
      <c r="B58" s="0" t="n">
        <v>3614235.02374181</v>
      </c>
      <c r="C58" s="0" t="n">
        <v>1791876.34586173</v>
      </c>
      <c r="D58" s="0" t="n">
        <v>754900.79444559</v>
      </c>
      <c r="E58" s="0" t="n">
        <v>285229.089745436</v>
      </c>
      <c r="F58" s="0" t="n">
        <v>645773.551126398</v>
      </c>
      <c r="G58" s="0" t="n">
        <v>7971.79589324968</v>
      </c>
      <c r="H58" s="0" t="n">
        <v>91074.4199019793</v>
      </c>
      <c r="I58" s="0" t="n">
        <v>26630.1134089388</v>
      </c>
      <c r="J58" s="0" t="n">
        <v>11492.1010397244</v>
      </c>
    </row>
    <row r="59" customFormat="false" ht="12.8" hidden="false" customHeight="false" outlineLevel="0" collapsed="false">
      <c r="A59" s="0" t="n">
        <v>106</v>
      </c>
      <c r="B59" s="0" t="n">
        <v>2931957.32138912</v>
      </c>
      <c r="C59" s="0" t="n">
        <v>1750846.18778347</v>
      </c>
      <c r="D59" s="0" t="n">
        <v>768069.114883521</v>
      </c>
      <c r="E59" s="0" t="n">
        <v>282459.415877871</v>
      </c>
      <c r="F59" s="0" t="n">
        <v>0</v>
      </c>
      <c r="G59" s="0" t="n">
        <v>8753.62187856342</v>
      </c>
      <c r="H59" s="0" t="n">
        <v>73609.0864336989</v>
      </c>
      <c r="I59" s="0" t="n">
        <v>25636.2522285736</v>
      </c>
      <c r="J59" s="0" t="n">
        <v>11789.6066405538</v>
      </c>
    </row>
    <row r="60" customFormat="false" ht="12.8" hidden="false" customHeight="false" outlineLevel="0" collapsed="false">
      <c r="A60" s="0" t="n">
        <v>107</v>
      </c>
      <c r="B60" s="0" t="n">
        <v>2914499.82652864</v>
      </c>
      <c r="C60" s="0" t="n">
        <v>1726461.4272412</v>
      </c>
      <c r="D60" s="0" t="n">
        <v>768582.991936661</v>
      </c>
      <c r="E60" s="0" t="n">
        <v>279368.544949579</v>
      </c>
      <c r="F60" s="0" t="n">
        <v>0</v>
      </c>
      <c r="G60" s="0" t="n">
        <v>10627.8491376467</v>
      </c>
      <c r="H60" s="0" t="n">
        <v>81413.9706684095</v>
      </c>
      <c r="I60" s="0" t="n">
        <v>25921.5606367071</v>
      </c>
      <c r="J60" s="0" t="n">
        <v>11980.3317065555</v>
      </c>
    </row>
    <row r="61" customFormat="false" ht="12.8" hidden="false" customHeight="false" outlineLevel="0" collapsed="false">
      <c r="A61" s="0" t="n">
        <v>108</v>
      </c>
      <c r="B61" s="0" t="n">
        <v>2909642.77606289</v>
      </c>
      <c r="C61" s="0" t="n">
        <v>1764726.6363642</v>
      </c>
      <c r="D61" s="0" t="n">
        <v>737468.144385579</v>
      </c>
      <c r="E61" s="0" t="n">
        <v>278028.573750571</v>
      </c>
      <c r="F61" s="0" t="n">
        <v>0</v>
      </c>
      <c r="G61" s="0" t="n">
        <v>8430.05557280446</v>
      </c>
      <c r="H61" s="0" t="n">
        <v>73242.7236891235</v>
      </c>
      <c r="I61" s="0" t="n">
        <v>26827.7676455055</v>
      </c>
      <c r="J61" s="0" t="n">
        <v>7581.88663759457</v>
      </c>
    </row>
    <row r="62" customFormat="false" ht="12.8" hidden="false" customHeight="false" outlineLevel="0" collapsed="false">
      <c r="A62" s="0" t="n">
        <v>109</v>
      </c>
      <c r="B62" s="0" t="n">
        <v>3525292.25883708</v>
      </c>
      <c r="C62" s="0" t="n">
        <v>1722321.20872866</v>
      </c>
      <c r="D62" s="0" t="n">
        <v>777702.56074549</v>
      </c>
      <c r="E62" s="0" t="n">
        <v>275228.396905203</v>
      </c>
      <c r="F62" s="0" t="n">
        <v>629813.028103667</v>
      </c>
      <c r="G62" s="0" t="n">
        <v>8526.5805019744</v>
      </c>
      <c r="H62" s="0" t="n">
        <v>80198.526553002</v>
      </c>
      <c r="I62" s="0" t="n">
        <v>20769.623316149</v>
      </c>
      <c r="J62" s="0" t="n">
        <v>10299.2256908288</v>
      </c>
    </row>
    <row r="63" customFormat="false" ht="12.8" hidden="false" customHeight="false" outlineLevel="0" collapsed="false">
      <c r="A63" s="0" t="n">
        <v>110</v>
      </c>
      <c r="B63" s="0" t="n">
        <v>2922768.70839729</v>
      </c>
      <c r="C63" s="0" t="n">
        <v>1708525.81092239</v>
      </c>
      <c r="D63" s="0" t="n">
        <v>820522.401713622</v>
      </c>
      <c r="E63" s="0" t="n">
        <v>274768.023153166</v>
      </c>
      <c r="F63" s="0" t="n">
        <v>0</v>
      </c>
      <c r="G63" s="0" t="n">
        <v>9046.97202775348</v>
      </c>
      <c r="H63" s="0" t="n">
        <v>75128.3091810615</v>
      </c>
      <c r="I63" s="0" t="n">
        <v>19512.2569585925</v>
      </c>
      <c r="J63" s="0" t="n">
        <v>9917.14221277421</v>
      </c>
    </row>
    <row r="64" customFormat="false" ht="12.8" hidden="false" customHeight="false" outlineLevel="0" collapsed="false">
      <c r="A64" s="0" t="n">
        <v>111</v>
      </c>
      <c r="B64" s="0" t="n">
        <v>2935481.06749008</v>
      </c>
      <c r="C64" s="0" t="n">
        <v>1739947.09118089</v>
      </c>
      <c r="D64" s="0" t="n">
        <v>783525.217049414</v>
      </c>
      <c r="E64" s="0" t="n">
        <v>275144.358748467</v>
      </c>
      <c r="F64" s="0" t="n">
        <v>0</v>
      </c>
      <c r="G64" s="0" t="n">
        <v>8069.58177480534</v>
      </c>
      <c r="H64" s="0" t="n">
        <v>76552.4331087362</v>
      </c>
      <c r="I64" s="0" t="n">
        <v>35275.6196215497</v>
      </c>
      <c r="J64" s="0" t="n">
        <v>9976.08454066984</v>
      </c>
    </row>
    <row r="65" customFormat="false" ht="12.8" hidden="false" customHeight="false" outlineLevel="0" collapsed="false">
      <c r="A65" s="0" t="n">
        <v>112</v>
      </c>
      <c r="B65" s="0" t="n">
        <v>2926142.27874036</v>
      </c>
      <c r="C65" s="0" t="n">
        <v>1765698.41488467</v>
      </c>
      <c r="D65" s="0" t="n">
        <v>757201.525999133</v>
      </c>
      <c r="E65" s="0" t="n">
        <v>276204.63041314</v>
      </c>
      <c r="F65" s="0" t="n">
        <v>0</v>
      </c>
      <c r="G65" s="0" t="n">
        <v>8813.69146389844</v>
      </c>
      <c r="H65" s="0" t="n">
        <v>60006.3365238297</v>
      </c>
      <c r="I65" s="0" t="n">
        <v>38907.7679084567</v>
      </c>
      <c r="J65" s="0" t="n">
        <v>8262.86601787017</v>
      </c>
    </row>
    <row r="66" customFormat="false" ht="12.8" hidden="false" customHeight="false" outlineLevel="0" collapsed="false">
      <c r="A66" s="0" t="n">
        <v>113</v>
      </c>
      <c r="B66" s="0" t="n">
        <v>3453855.0954878</v>
      </c>
      <c r="C66" s="0" t="n">
        <v>1711079.39692455</v>
      </c>
      <c r="D66" s="0" t="n">
        <v>734876.137955791</v>
      </c>
      <c r="E66" s="0" t="n">
        <v>276142.201721527</v>
      </c>
      <c r="F66" s="0" t="n">
        <v>612533.477137689</v>
      </c>
      <c r="G66" s="0" t="n">
        <v>8924.02420806751</v>
      </c>
      <c r="H66" s="0" t="n">
        <v>60356.7303250477</v>
      </c>
      <c r="I66" s="0" t="n">
        <v>33299.5369651392</v>
      </c>
      <c r="J66" s="0" t="n">
        <v>7589.14477597865</v>
      </c>
    </row>
    <row r="67" customFormat="false" ht="12.8" hidden="false" customHeight="false" outlineLevel="0" collapsed="false">
      <c r="A67" s="0" t="n">
        <v>114</v>
      </c>
      <c r="B67" s="0" t="n">
        <v>2826650.88358409</v>
      </c>
      <c r="C67" s="0" t="n">
        <v>1686392.7288093</v>
      </c>
      <c r="D67" s="0" t="n">
        <v>756637.956359532</v>
      </c>
      <c r="E67" s="0" t="n">
        <v>278008.259873627</v>
      </c>
      <c r="F67" s="0" t="n">
        <v>0</v>
      </c>
      <c r="G67" s="0" t="n">
        <v>10113.2975624438</v>
      </c>
      <c r="H67" s="0" t="n">
        <v>55292.263453459</v>
      </c>
      <c r="I67" s="0" t="n">
        <v>16783.2083503704</v>
      </c>
      <c r="J67" s="0" t="n">
        <v>9965.64490879891</v>
      </c>
    </row>
    <row r="68" customFormat="false" ht="12.8" hidden="false" customHeight="false" outlineLevel="0" collapsed="false">
      <c r="A68" s="0" t="n">
        <v>115</v>
      </c>
      <c r="B68" s="0" t="n">
        <v>2818593.94882007</v>
      </c>
      <c r="C68" s="0" t="n">
        <v>1693050.55216961</v>
      </c>
      <c r="D68" s="0" t="n">
        <v>723873.196087138</v>
      </c>
      <c r="E68" s="0" t="n">
        <v>278943.070718919</v>
      </c>
      <c r="F68" s="0" t="n">
        <v>0</v>
      </c>
      <c r="G68" s="0" t="n">
        <v>8697.11348942541</v>
      </c>
      <c r="H68" s="0" t="n">
        <v>78529.3575170915</v>
      </c>
      <c r="I68" s="0" t="n">
        <v>15524.2113819107</v>
      </c>
      <c r="J68" s="0" t="n">
        <v>13002.4694991274</v>
      </c>
    </row>
    <row r="69" customFormat="false" ht="12.8" hidden="false" customHeight="false" outlineLevel="0" collapsed="false">
      <c r="A69" s="0" t="n">
        <v>116</v>
      </c>
      <c r="B69" s="0" t="n">
        <v>2773182.08608458</v>
      </c>
      <c r="C69" s="0" t="n">
        <v>1662022.61121365</v>
      </c>
      <c r="D69" s="0" t="n">
        <v>718921.041347427</v>
      </c>
      <c r="E69" s="0" t="n">
        <v>278972.07715446</v>
      </c>
      <c r="F69" s="0" t="n">
        <v>0</v>
      </c>
      <c r="G69" s="0" t="n">
        <v>8500.42678005411</v>
      </c>
      <c r="H69" s="0" t="n">
        <v>62825.9993082129</v>
      </c>
      <c r="I69" s="0" t="n">
        <v>26697.7349402891</v>
      </c>
      <c r="J69" s="0" t="n">
        <v>11404.9942513027</v>
      </c>
    </row>
    <row r="70" customFormat="false" ht="12.8" hidden="false" customHeight="false" outlineLevel="0" collapsed="false">
      <c r="A70" s="0" t="n">
        <v>117</v>
      </c>
      <c r="B70" s="0" t="n">
        <v>3399593.24137791</v>
      </c>
      <c r="C70" s="0" t="n">
        <v>1653602.92089179</v>
      </c>
      <c r="D70" s="0" t="n">
        <v>753446.040321125</v>
      </c>
      <c r="E70" s="0" t="n">
        <v>278129.925078732</v>
      </c>
      <c r="F70" s="0" t="n">
        <v>606619.873231197</v>
      </c>
      <c r="G70" s="0" t="n">
        <v>5961.29076640831</v>
      </c>
      <c r="H70" s="0" t="n">
        <v>51652.4632643413</v>
      </c>
      <c r="I70" s="0" t="n">
        <v>34250.7800581618</v>
      </c>
      <c r="J70" s="0" t="n">
        <v>8779.30874627431</v>
      </c>
    </row>
    <row r="71" customFormat="false" ht="12.8" hidden="false" customHeight="false" outlineLevel="0" collapsed="false">
      <c r="A71" s="0" t="n">
        <v>118</v>
      </c>
      <c r="B71" s="0" t="n">
        <v>2770669.40174395</v>
      </c>
      <c r="C71" s="0" t="n">
        <v>1752438.87148672</v>
      </c>
      <c r="D71" s="0" t="n">
        <v>638123.859625435</v>
      </c>
      <c r="E71" s="0" t="n">
        <v>276816.118221589</v>
      </c>
      <c r="F71" s="0" t="n">
        <v>0</v>
      </c>
      <c r="G71" s="0" t="n">
        <v>8455.27528174206</v>
      </c>
      <c r="H71" s="0" t="n">
        <v>50981.8589646056</v>
      </c>
      <c r="I71" s="0" t="n">
        <v>31515.6463065835</v>
      </c>
      <c r="J71" s="0" t="n">
        <v>8639.44081696369</v>
      </c>
    </row>
    <row r="72" customFormat="false" ht="12.8" hidden="false" customHeight="false" outlineLevel="0" collapsed="false">
      <c r="A72" s="0" t="n">
        <v>119</v>
      </c>
      <c r="B72" s="0" t="n">
        <v>2803767.27758248</v>
      </c>
      <c r="C72" s="0" t="n">
        <v>1728951.13635516</v>
      </c>
      <c r="D72" s="0" t="n">
        <v>676341.548077796</v>
      </c>
      <c r="E72" s="0" t="n">
        <v>278511.139854495</v>
      </c>
      <c r="F72" s="0" t="n">
        <v>0</v>
      </c>
      <c r="G72" s="0" t="n">
        <v>8357.547131775</v>
      </c>
      <c r="H72" s="0" t="n">
        <v>74818.3269050093</v>
      </c>
      <c r="I72" s="0" t="n">
        <v>21425.5890510104</v>
      </c>
      <c r="J72" s="0" t="n">
        <v>10251.2202215105</v>
      </c>
    </row>
    <row r="73" customFormat="false" ht="12.8" hidden="false" customHeight="false" outlineLevel="0" collapsed="false">
      <c r="A73" s="0" t="n">
        <v>120</v>
      </c>
      <c r="B73" s="0" t="n">
        <v>2732246.50302146</v>
      </c>
      <c r="C73" s="0" t="n">
        <v>1750409.14004489</v>
      </c>
      <c r="D73" s="0" t="n">
        <v>606068.508486695</v>
      </c>
      <c r="E73" s="0" t="n">
        <v>275176.701964747</v>
      </c>
      <c r="F73" s="0" t="n">
        <v>0</v>
      </c>
      <c r="G73" s="0" t="n">
        <v>10411.2814279788</v>
      </c>
      <c r="H73" s="0" t="n">
        <v>59250.5010869607</v>
      </c>
      <c r="I73" s="0" t="n">
        <v>19134.0159135065</v>
      </c>
      <c r="J73" s="0" t="n">
        <v>8598.90409081397</v>
      </c>
    </row>
    <row r="74" customFormat="false" ht="12.8" hidden="false" customHeight="false" outlineLevel="0" collapsed="false">
      <c r="A74" s="0" t="n">
        <v>121</v>
      </c>
      <c r="B74" s="0" t="n">
        <v>3377165.8224683</v>
      </c>
      <c r="C74" s="0" t="n">
        <v>1699031.26011164</v>
      </c>
      <c r="D74" s="0" t="n">
        <v>681389.490023315</v>
      </c>
      <c r="E74" s="0" t="n">
        <v>273402.817501712</v>
      </c>
      <c r="F74" s="0" t="n">
        <v>614695.761696742</v>
      </c>
      <c r="G74" s="0" t="n">
        <v>7297.27946061803</v>
      </c>
      <c r="H74" s="0" t="n">
        <v>56237.5340943448</v>
      </c>
      <c r="I74" s="0" t="n">
        <v>26541.1136568518</v>
      </c>
      <c r="J74" s="0" t="n">
        <v>10441.0654542422</v>
      </c>
    </row>
    <row r="75" customFormat="false" ht="12.8" hidden="false" customHeight="false" outlineLevel="0" collapsed="false">
      <c r="A75" s="0" t="n">
        <v>122</v>
      </c>
      <c r="B75" s="0" t="n">
        <v>2788813.87522392</v>
      </c>
      <c r="C75" s="0" t="n">
        <v>1779241.71689529</v>
      </c>
      <c r="D75" s="0" t="n">
        <v>629959.321811143</v>
      </c>
      <c r="E75" s="0" t="n">
        <v>274916.617726853</v>
      </c>
      <c r="F75" s="0" t="n">
        <v>0</v>
      </c>
      <c r="G75" s="0" t="n">
        <v>8256.9534427718</v>
      </c>
      <c r="H75" s="0" t="n">
        <v>63770.4898214525</v>
      </c>
      <c r="I75" s="0" t="n">
        <v>17145.8319758683</v>
      </c>
      <c r="J75" s="0" t="n">
        <v>12124.5646435968</v>
      </c>
    </row>
    <row r="76" customFormat="false" ht="12.8" hidden="false" customHeight="false" outlineLevel="0" collapsed="false">
      <c r="A76" s="0" t="n">
        <v>123</v>
      </c>
      <c r="B76" s="0" t="n">
        <v>2776805.15336481</v>
      </c>
      <c r="C76" s="0" t="n">
        <v>1718498.38724838</v>
      </c>
      <c r="D76" s="0" t="n">
        <v>659546.253136764</v>
      </c>
      <c r="E76" s="0" t="n">
        <v>273326.32832362</v>
      </c>
      <c r="F76" s="0" t="n">
        <v>0</v>
      </c>
      <c r="G76" s="0" t="n">
        <v>10354.8435152249</v>
      </c>
      <c r="H76" s="0" t="n">
        <v>74346.6942310514</v>
      </c>
      <c r="I76" s="0" t="n">
        <v>26335.0914755766</v>
      </c>
      <c r="J76" s="0" t="n">
        <v>11684.838662168</v>
      </c>
    </row>
    <row r="77" customFormat="false" ht="12.8" hidden="false" customHeight="false" outlineLevel="0" collapsed="false">
      <c r="A77" s="0" t="n">
        <v>124</v>
      </c>
      <c r="B77" s="0" t="n">
        <v>2735845.69384675</v>
      </c>
      <c r="C77" s="0" t="n">
        <v>1789915.30508991</v>
      </c>
      <c r="D77" s="0" t="n">
        <v>570040.952553484</v>
      </c>
      <c r="E77" s="0" t="n">
        <v>274391.86806362</v>
      </c>
      <c r="F77" s="0" t="n">
        <v>0</v>
      </c>
      <c r="G77" s="0" t="n">
        <v>9020.58869926117</v>
      </c>
      <c r="H77" s="0" t="n">
        <v>55263.6225218228</v>
      </c>
      <c r="I77" s="0" t="n">
        <v>24289.8050935326</v>
      </c>
      <c r="J77" s="0" t="n">
        <v>11281.624675987</v>
      </c>
    </row>
    <row r="78" customFormat="false" ht="12.8" hidden="false" customHeight="false" outlineLevel="0" collapsed="false">
      <c r="A78" s="0" t="n">
        <v>125</v>
      </c>
      <c r="B78" s="0" t="n">
        <v>3343783.13371852</v>
      </c>
      <c r="C78" s="0" t="n">
        <v>1819974.29556552</v>
      </c>
      <c r="D78" s="0" t="n">
        <v>522338.527656408</v>
      </c>
      <c r="E78" s="0" t="n">
        <v>277148.185921175</v>
      </c>
      <c r="F78" s="0" t="n">
        <v>614479.997382838</v>
      </c>
      <c r="G78" s="0" t="n">
        <v>8780.93186215921</v>
      </c>
      <c r="H78" s="0" t="n">
        <v>59353.4660457622</v>
      </c>
      <c r="I78" s="0" t="n">
        <v>25346.9202763196</v>
      </c>
      <c r="J78" s="0" t="n">
        <v>9535.98614779214</v>
      </c>
    </row>
    <row r="79" customFormat="false" ht="12.8" hidden="false" customHeight="false" outlineLevel="0" collapsed="false">
      <c r="A79" s="0" t="n">
        <v>126</v>
      </c>
      <c r="B79" s="0" t="n">
        <v>2717835.72859652</v>
      </c>
      <c r="C79" s="0" t="n">
        <v>1830705.14075472</v>
      </c>
      <c r="D79" s="0" t="n">
        <v>486534.02912028</v>
      </c>
      <c r="E79" s="0" t="n">
        <v>277577.583912969</v>
      </c>
      <c r="F79" s="0" t="n">
        <v>0</v>
      </c>
      <c r="G79" s="0" t="n">
        <v>12891.5418355172</v>
      </c>
      <c r="H79" s="0" t="n">
        <v>76662.3317369198</v>
      </c>
      <c r="I79" s="0" t="n">
        <v>20828.1850585729</v>
      </c>
      <c r="J79" s="0" t="n">
        <v>12197.2869223633</v>
      </c>
    </row>
    <row r="80" customFormat="false" ht="12.8" hidden="false" customHeight="false" outlineLevel="0" collapsed="false">
      <c r="A80" s="0" t="n">
        <v>127</v>
      </c>
      <c r="B80" s="0" t="n">
        <v>2689031.14718806</v>
      </c>
      <c r="C80" s="0" t="n">
        <v>1788143.23727268</v>
      </c>
      <c r="D80" s="0" t="n">
        <v>501269.385261118</v>
      </c>
      <c r="E80" s="0" t="n">
        <v>278925.774906408</v>
      </c>
      <c r="F80" s="0" t="n">
        <v>0</v>
      </c>
      <c r="G80" s="0" t="n">
        <v>10626.8711651886</v>
      </c>
      <c r="H80" s="0" t="n">
        <v>77865.0365504869</v>
      </c>
      <c r="I80" s="0" t="n">
        <v>18811.2608404822</v>
      </c>
      <c r="J80" s="0" t="n">
        <v>10982.3409245351</v>
      </c>
    </row>
    <row r="81" customFormat="false" ht="12.8" hidden="false" customHeight="false" outlineLevel="0" collapsed="false">
      <c r="A81" s="0" t="n">
        <v>128</v>
      </c>
      <c r="B81" s="0" t="n">
        <v>2699428.44156902</v>
      </c>
      <c r="C81" s="0" t="n">
        <v>1749158.74490153</v>
      </c>
      <c r="D81" s="0" t="n">
        <v>576804.55372749</v>
      </c>
      <c r="E81" s="0" t="n">
        <v>277114.436952496</v>
      </c>
      <c r="F81" s="0" t="n">
        <v>0</v>
      </c>
      <c r="G81" s="0" t="n">
        <v>10116.8697344045</v>
      </c>
      <c r="H81" s="0" t="n">
        <v>52569.4051947651</v>
      </c>
      <c r="I81" s="0" t="n">
        <v>21553.6969412567</v>
      </c>
      <c r="J81" s="0" t="n">
        <v>9889.87441320909</v>
      </c>
    </row>
    <row r="82" customFormat="false" ht="12.8" hidden="false" customHeight="false" outlineLevel="0" collapsed="false">
      <c r="A82" s="0" t="n">
        <v>129</v>
      </c>
      <c r="B82" s="0" t="n">
        <v>3230547.837506</v>
      </c>
      <c r="C82" s="0" t="n">
        <v>1666495.38708965</v>
      </c>
      <c r="D82" s="0" t="n">
        <v>578003.773815788</v>
      </c>
      <c r="E82" s="0" t="n">
        <v>273906.352973162</v>
      </c>
      <c r="F82" s="0" t="n">
        <v>615129.786153414</v>
      </c>
      <c r="G82" s="0" t="n">
        <v>8010.8635484686</v>
      </c>
      <c r="H82" s="0" t="n">
        <v>60556.0649769566</v>
      </c>
      <c r="I82" s="0" t="n">
        <v>16420.6963873155</v>
      </c>
      <c r="J82" s="0" t="n">
        <v>7777.01031681647</v>
      </c>
    </row>
    <row r="83" customFormat="false" ht="12.8" hidden="false" customHeight="false" outlineLevel="0" collapsed="false">
      <c r="A83" s="0" t="n">
        <v>130</v>
      </c>
      <c r="B83" s="0" t="n">
        <v>2680401.67378899</v>
      </c>
      <c r="C83" s="0" t="n">
        <v>1644031.59600866</v>
      </c>
      <c r="D83" s="0" t="n">
        <v>663416.815561957</v>
      </c>
      <c r="E83" s="0" t="n">
        <v>271989.28669123</v>
      </c>
      <c r="F83" s="0" t="n">
        <v>0</v>
      </c>
      <c r="G83" s="0" t="n">
        <v>13318.9349925835</v>
      </c>
      <c r="H83" s="0" t="n">
        <v>61116.2382747546</v>
      </c>
      <c r="I83" s="0" t="n">
        <v>13514.6759994823</v>
      </c>
      <c r="J83" s="0" t="n">
        <v>9492.100771606</v>
      </c>
    </row>
    <row r="84" customFormat="false" ht="12.8" hidden="false" customHeight="false" outlineLevel="0" collapsed="false">
      <c r="A84" s="0" t="n">
        <v>131</v>
      </c>
      <c r="B84" s="0" t="n">
        <v>2654841.597149</v>
      </c>
      <c r="C84" s="0" t="n">
        <v>1644036.32014978</v>
      </c>
      <c r="D84" s="0" t="n">
        <v>611653.746515306</v>
      </c>
      <c r="E84" s="0" t="n">
        <v>270452.7316346</v>
      </c>
      <c r="F84" s="0" t="n">
        <v>0</v>
      </c>
      <c r="G84" s="0" t="n">
        <v>13080.0531256107</v>
      </c>
      <c r="H84" s="0" t="n">
        <v>79500.2040899316</v>
      </c>
      <c r="I84" s="0" t="n">
        <v>20605.2509591057</v>
      </c>
      <c r="J84" s="0" t="n">
        <v>12282.5785769388</v>
      </c>
    </row>
    <row r="85" customFormat="false" ht="12.8" hidden="false" customHeight="false" outlineLevel="0" collapsed="false">
      <c r="A85" s="0" t="n">
        <v>132</v>
      </c>
      <c r="B85" s="0" t="n">
        <v>2577437.80566375</v>
      </c>
      <c r="C85" s="0" t="n">
        <v>1631102.94071236</v>
      </c>
      <c r="D85" s="0" t="n">
        <v>566778.199052165</v>
      </c>
      <c r="E85" s="0" t="n">
        <v>275374.662631154</v>
      </c>
      <c r="F85" s="0" t="n">
        <v>0</v>
      </c>
      <c r="G85" s="0" t="n">
        <v>9806.63883911344</v>
      </c>
      <c r="H85" s="0" t="n">
        <v>62000.8818720615</v>
      </c>
      <c r="I85" s="0" t="n">
        <v>19543.3740596773</v>
      </c>
      <c r="J85" s="0" t="n">
        <v>10730.3611090595</v>
      </c>
    </row>
    <row r="86" customFormat="false" ht="12.8" hidden="false" customHeight="false" outlineLevel="0" collapsed="false">
      <c r="A86" s="0" t="n">
        <v>133</v>
      </c>
      <c r="B86" s="0" t="n">
        <v>3196351.3722019</v>
      </c>
      <c r="C86" s="0" t="n">
        <v>1583489.69392436</v>
      </c>
      <c r="D86" s="0" t="n">
        <v>633998.089713</v>
      </c>
      <c r="E86" s="0" t="n">
        <v>271784.427054278</v>
      </c>
      <c r="F86" s="0" t="n">
        <v>612318.386772455</v>
      </c>
      <c r="G86" s="0" t="n">
        <v>8249.42884790306</v>
      </c>
      <c r="H86" s="0" t="n">
        <v>60928.5003009785</v>
      </c>
      <c r="I86" s="0" t="n">
        <v>9879.32572445517</v>
      </c>
      <c r="J86" s="0" t="n">
        <v>11627.0994293354</v>
      </c>
    </row>
    <row r="87" customFormat="false" ht="12.8" hidden="false" customHeight="false" outlineLevel="0" collapsed="false">
      <c r="A87" s="0" t="n">
        <v>134</v>
      </c>
      <c r="B87" s="0" t="n">
        <v>2589693.19108825</v>
      </c>
      <c r="C87" s="0" t="n">
        <v>1636475.15999834</v>
      </c>
      <c r="D87" s="0" t="n">
        <v>564775.381119915</v>
      </c>
      <c r="E87" s="0" t="n">
        <v>274029.183787116</v>
      </c>
      <c r="F87" s="0" t="n">
        <v>0</v>
      </c>
      <c r="G87" s="0" t="n">
        <v>7739.97225689229</v>
      </c>
      <c r="H87" s="0" t="n">
        <v>78453.1841725638</v>
      </c>
      <c r="I87" s="0" t="n">
        <v>12368.0284840147</v>
      </c>
      <c r="J87" s="0" t="n">
        <v>12868.7867471838</v>
      </c>
    </row>
    <row r="88" customFormat="false" ht="12.8" hidden="false" customHeight="false" outlineLevel="0" collapsed="false">
      <c r="A88" s="0" t="n">
        <v>135</v>
      </c>
      <c r="B88" s="0" t="n">
        <v>2546756.92485174</v>
      </c>
      <c r="C88" s="0" t="n">
        <v>1607080.90752538</v>
      </c>
      <c r="D88" s="0" t="n">
        <v>558387.655921019</v>
      </c>
      <c r="E88" s="0" t="n">
        <v>273940.868137439</v>
      </c>
      <c r="F88" s="0" t="n">
        <v>0</v>
      </c>
      <c r="G88" s="0" t="n">
        <v>9934.38345258451</v>
      </c>
      <c r="H88" s="0" t="n">
        <v>59797.7638720688</v>
      </c>
      <c r="I88" s="0" t="n">
        <v>21642.2790054297</v>
      </c>
      <c r="J88" s="0" t="n">
        <v>12583.6733659177</v>
      </c>
    </row>
    <row r="89" customFormat="false" ht="12.8" hidden="false" customHeight="false" outlineLevel="0" collapsed="false">
      <c r="A89" s="0" t="n">
        <v>136</v>
      </c>
      <c r="B89" s="0" t="n">
        <v>2526240.50026731</v>
      </c>
      <c r="C89" s="0" t="n">
        <v>1624414.16473801</v>
      </c>
      <c r="D89" s="0" t="n">
        <v>535559.09168326</v>
      </c>
      <c r="E89" s="0" t="n">
        <v>274519.674341244</v>
      </c>
      <c r="F89" s="0" t="n">
        <v>0</v>
      </c>
      <c r="G89" s="0" t="n">
        <v>9687.90066287941</v>
      </c>
      <c r="H89" s="0" t="n">
        <v>54592.2187675715</v>
      </c>
      <c r="I89" s="0" t="n">
        <v>16963.3116307539</v>
      </c>
      <c r="J89" s="0" t="n">
        <v>10652.7354783661</v>
      </c>
    </row>
    <row r="90" customFormat="false" ht="12.8" hidden="false" customHeight="false" outlineLevel="0" collapsed="false">
      <c r="A90" s="0" t="n">
        <v>137</v>
      </c>
      <c r="B90" s="0" t="n">
        <v>3189554.83544824</v>
      </c>
      <c r="C90" s="0" t="n">
        <v>1627256.17014962</v>
      </c>
      <c r="D90" s="0" t="n">
        <v>568650.930009666</v>
      </c>
      <c r="E90" s="0" t="n">
        <v>272244.076564444</v>
      </c>
      <c r="F90" s="0" t="n">
        <v>613883.029657602</v>
      </c>
      <c r="G90" s="0" t="n">
        <v>12859.295686569</v>
      </c>
      <c r="H90" s="0" t="n">
        <v>63093.6222906857</v>
      </c>
      <c r="I90" s="0" t="n">
        <v>16576.09589001</v>
      </c>
      <c r="J90" s="0" t="n">
        <v>9392.45855666771</v>
      </c>
    </row>
    <row r="91" customFormat="false" ht="12.8" hidden="false" customHeight="false" outlineLevel="0" collapsed="false">
      <c r="A91" s="0" t="n">
        <v>138</v>
      </c>
      <c r="B91" s="0" t="n">
        <v>2582528.19426852</v>
      </c>
      <c r="C91" s="0" t="n">
        <v>1653616.73600385</v>
      </c>
      <c r="D91" s="0" t="n">
        <v>525018.381223138</v>
      </c>
      <c r="E91" s="0" t="n">
        <v>275952.457114453</v>
      </c>
      <c r="F91" s="0" t="n">
        <v>0</v>
      </c>
      <c r="G91" s="0" t="n">
        <v>11159.1216780164</v>
      </c>
      <c r="H91" s="0" t="n">
        <v>95898.8369185613</v>
      </c>
      <c r="I91" s="0" t="n">
        <v>8769.41919041603</v>
      </c>
      <c r="J91" s="0" t="n">
        <v>13956.4722863328</v>
      </c>
    </row>
    <row r="92" customFormat="false" ht="12.8" hidden="false" customHeight="false" outlineLevel="0" collapsed="false">
      <c r="A92" s="0" t="n">
        <v>139</v>
      </c>
      <c r="B92" s="0" t="n">
        <v>2562437.44981202</v>
      </c>
      <c r="C92" s="0" t="n">
        <v>1632541.79346672</v>
      </c>
      <c r="D92" s="0" t="n">
        <v>544609.321794619</v>
      </c>
      <c r="E92" s="0" t="n">
        <v>274321.895473203</v>
      </c>
      <c r="F92" s="0" t="n">
        <v>0</v>
      </c>
      <c r="G92" s="0" t="n">
        <v>10522.3209807732</v>
      </c>
      <c r="H92" s="0" t="n">
        <v>69943.3668000118</v>
      </c>
      <c r="I92" s="0" t="n">
        <v>14350.6609601077</v>
      </c>
      <c r="J92" s="0" t="n">
        <v>12892.6835117251</v>
      </c>
    </row>
    <row r="93" customFormat="false" ht="12.8" hidden="false" customHeight="false" outlineLevel="0" collapsed="false">
      <c r="A93" s="0" t="n">
        <v>140</v>
      </c>
      <c r="B93" s="0" t="n">
        <v>2537878.95854182</v>
      </c>
      <c r="C93" s="0" t="n">
        <v>1634160.18935014</v>
      </c>
      <c r="D93" s="0" t="n">
        <v>539791.584699979</v>
      </c>
      <c r="E93" s="0" t="n">
        <v>274711.707627491</v>
      </c>
      <c r="F93" s="0" t="n">
        <v>0</v>
      </c>
      <c r="G93" s="0" t="n">
        <v>9699.59681309618</v>
      </c>
      <c r="H93" s="0" t="n">
        <v>51132.5440090749</v>
      </c>
      <c r="I93" s="0" t="n">
        <v>19227.1211818072</v>
      </c>
      <c r="J93" s="0" t="n">
        <v>9770.38873599894</v>
      </c>
    </row>
    <row r="94" customFormat="false" ht="12.8" hidden="false" customHeight="false" outlineLevel="0" collapsed="false">
      <c r="A94" s="0" t="n">
        <v>141</v>
      </c>
      <c r="B94" s="0" t="n">
        <v>3148958.98431648</v>
      </c>
      <c r="C94" s="0" t="n">
        <v>1628361.1849494</v>
      </c>
      <c r="D94" s="0" t="n">
        <v>536666.11742432</v>
      </c>
      <c r="E94" s="0" t="n">
        <v>273993.269286892</v>
      </c>
      <c r="F94" s="0" t="n">
        <v>601639.446271562</v>
      </c>
      <c r="G94" s="0" t="n">
        <v>10559.437010309</v>
      </c>
      <c r="H94" s="0" t="n">
        <v>64962.8914475208</v>
      </c>
      <c r="I94" s="0" t="n">
        <v>17648.2519202363</v>
      </c>
      <c r="J94" s="0" t="n">
        <v>10434.5567631714</v>
      </c>
    </row>
    <row r="95" customFormat="false" ht="12.8" hidden="false" customHeight="false" outlineLevel="0" collapsed="false">
      <c r="A95" s="0" t="n">
        <v>142</v>
      </c>
      <c r="B95" s="0" t="n">
        <v>2493909.55434485</v>
      </c>
      <c r="C95" s="0" t="n">
        <v>1548303.73034048</v>
      </c>
      <c r="D95" s="0" t="n">
        <v>570421.415711421</v>
      </c>
      <c r="E95" s="0" t="n">
        <v>273628.699355052</v>
      </c>
      <c r="F95" s="0" t="n">
        <v>0</v>
      </c>
      <c r="G95" s="0" t="n">
        <v>15480.388995236</v>
      </c>
      <c r="H95" s="0" t="n">
        <v>55860.5113897879</v>
      </c>
      <c r="I95" s="0" t="n">
        <v>15389.5721038213</v>
      </c>
      <c r="J95" s="0" t="n">
        <v>9982.31546960073</v>
      </c>
    </row>
    <row r="96" customFormat="false" ht="12.8" hidden="false" customHeight="false" outlineLevel="0" collapsed="false">
      <c r="A96" s="0" t="n">
        <v>143</v>
      </c>
      <c r="B96" s="0" t="n">
        <v>2539629.97556424</v>
      </c>
      <c r="C96" s="0" t="n">
        <v>1621359.8860523</v>
      </c>
      <c r="D96" s="0" t="n">
        <v>545892.810336945</v>
      </c>
      <c r="E96" s="0" t="n">
        <v>272988.550253228</v>
      </c>
      <c r="F96" s="0" t="n">
        <v>0</v>
      </c>
      <c r="G96" s="0" t="n">
        <v>13290.3171976473</v>
      </c>
      <c r="H96" s="0" t="n">
        <v>54455.3636275969</v>
      </c>
      <c r="I96" s="0" t="n">
        <v>18627.1126181342</v>
      </c>
      <c r="J96" s="0" t="n">
        <v>10284.8019014964</v>
      </c>
    </row>
    <row r="97" customFormat="false" ht="12.8" hidden="false" customHeight="false" outlineLevel="0" collapsed="false">
      <c r="A97" s="0" t="n">
        <v>144</v>
      </c>
      <c r="B97" s="0" t="n">
        <v>2497999.40534784</v>
      </c>
      <c r="C97" s="0" t="n">
        <v>1602129.84350803</v>
      </c>
      <c r="D97" s="0" t="n">
        <v>529306.985967491</v>
      </c>
      <c r="E97" s="0" t="n">
        <v>270272.889372271</v>
      </c>
      <c r="F97" s="0" t="n">
        <v>0</v>
      </c>
      <c r="G97" s="0" t="n">
        <v>10530.4220326653</v>
      </c>
      <c r="H97" s="0" t="n">
        <v>64142.8486365431</v>
      </c>
      <c r="I97" s="0" t="n">
        <v>7657.01376669127</v>
      </c>
      <c r="J97" s="0" t="n">
        <v>8482.71243689237</v>
      </c>
    </row>
    <row r="98" customFormat="false" ht="12.8" hidden="false" customHeight="false" outlineLevel="0" collapsed="false">
      <c r="A98" s="0" t="n">
        <v>145</v>
      </c>
      <c r="B98" s="0" t="n">
        <v>3089957.74879615</v>
      </c>
      <c r="C98" s="0" t="n">
        <v>1597144.76789497</v>
      </c>
      <c r="D98" s="0" t="n">
        <v>511367.660069993</v>
      </c>
      <c r="E98" s="0" t="n">
        <v>272633.557596414</v>
      </c>
      <c r="F98" s="0" t="n">
        <v>600358.065671531</v>
      </c>
      <c r="G98" s="0" t="n">
        <v>11199.9891450519</v>
      </c>
      <c r="H98" s="0" t="n">
        <v>67102.8170211114</v>
      </c>
      <c r="I98" s="0" t="n">
        <v>17663.6911570474</v>
      </c>
      <c r="J98" s="0" t="n">
        <v>10751.4867920616</v>
      </c>
    </row>
    <row r="99" customFormat="false" ht="12.8" hidden="false" customHeight="false" outlineLevel="0" collapsed="false">
      <c r="A99" s="0" t="n">
        <v>146</v>
      </c>
      <c r="B99" s="0" t="n">
        <v>2485920.29663648</v>
      </c>
      <c r="C99" s="0" t="n">
        <v>1573305.09955671</v>
      </c>
      <c r="D99" s="0" t="n">
        <v>544866.292140582</v>
      </c>
      <c r="E99" s="0" t="n">
        <v>272062.111675235</v>
      </c>
      <c r="F99" s="0" t="n">
        <v>0</v>
      </c>
      <c r="G99" s="0" t="n">
        <v>11758.0449189167</v>
      </c>
      <c r="H99" s="0" t="n">
        <v>58719.3452490322</v>
      </c>
      <c r="I99" s="0" t="n">
        <v>14189.5904175161</v>
      </c>
      <c r="J99" s="0" t="n">
        <v>10109.5292630352</v>
      </c>
    </row>
    <row r="100" customFormat="false" ht="12.8" hidden="false" customHeight="false" outlineLevel="0" collapsed="false">
      <c r="A100" s="0" t="n">
        <v>147</v>
      </c>
      <c r="B100" s="0" t="n">
        <v>2459659.34291482</v>
      </c>
      <c r="C100" s="0" t="n">
        <v>1591677.37393264</v>
      </c>
      <c r="D100" s="0" t="n">
        <v>473369.158967959</v>
      </c>
      <c r="E100" s="0" t="n">
        <v>274741.879675506</v>
      </c>
      <c r="F100" s="0" t="n">
        <v>0</v>
      </c>
      <c r="G100" s="0" t="n">
        <v>14946.5305229238</v>
      </c>
      <c r="H100" s="0" t="n">
        <v>75232.8032028126</v>
      </c>
      <c r="I100" s="0" t="n">
        <v>21645.9543666224</v>
      </c>
      <c r="J100" s="0" t="n">
        <v>10052.9350848429</v>
      </c>
    </row>
    <row r="101" customFormat="false" ht="12.8" hidden="false" customHeight="false" outlineLevel="0" collapsed="false">
      <c r="A101" s="0" t="n">
        <v>148</v>
      </c>
      <c r="B101" s="0" t="n">
        <v>2440492.36520809</v>
      </c>
      <c r="C101" s="0" t="n">
        <v>1606692.31057679</v>
      </c>
      <c r="D101" s="0" t="n">
        <v>459119.043381842</v>
      </c>
      <c r="E101" s="0" t="n">
        <v>275402.328759784</v>
      </c>
      <c r="F101" s="0" t="n">
        <v>0</v>
      </c>
      <c r="G101" s="0" t="n">
        <v>9100.16221448226</v>
      </c>
      <c r="H101" s="0" t="n">
        <v>60848.5236434628</v>
      </c>
      <c r="I101" s="0" t="n">
        <v>14408.3928626879</v>
      </c>
      <c r="J101" s="0" t="n">
        <v>11360.3769607245</v>
      </c>
    </row>
    <row r="102" customFormat="false" ht="12.8" hidden="false" customHeight="false" outlineLevel="0" collapsed="false">
      <c r="A102" s="0" t="n">
        <v>149</v>
      </c>
      <c r="B102" s="0" t="n">
        <v>3003544.5804645</v>
      </c>
      <c r="C102" s="0" t="n">
        <v>1618061.93618775</v>
      </c>
      <c r="D102" s="0" t="n">
        <v>423962.238649553</v>
      </c>
      <c r="E102" s="0" t="n">
        <v>273527.330358564</v>
      </c>
      <c r="F102" s="0" t="n">
        <v>591915.129810851</v>
      </c>
      <c r="G102" s="0" t="n">
        <v>9823.44783817677</v>
      </c>
      <c r="H102" s="0" t="n">
        <v>68323.484624344</v>
      </c>
      <c r="I102" s="0" t="n">
        <v>12958.1257963886</v>
      </c>
      <c r="J102" s="0" t="n">
        <v>10472.5703860105</v>
      </c>
    </row>
    <row r="103" customFormat="false" ht="12.8" hidden="false" customHeight="false" outlineLevel="0" collapsed="false">
      <c r="A103" s="0" t="n">
        <v>150</v>
      </c>
      <c r="B103" s="0" t="n">
        <v>2412392.60244362</v>
      </c>
      <c r="C103" s="0" t="n">
        <v>1611172.37919848</v>
      </c>
      <c r="D103" s="0" t="n">
        <v>441908.261097762</v>
      </c>
      <c r="E103" s="0" t="n">
        <v>272477.852973249</v>
      </c>
      <c r="F103" s="0" t="n">
        <v>0</v>
      </c>
      <c r="G103" s="0" t="n">
        <v>10165.7311285068</v>
      </c>
      <c r="H103" s="0" t="n">
        <v>52367.6447252161</v>
      </c>
      <c r="I103" s="0" t="n">
        <v>11838.0801474102</v>
      </c>
      <c r="J103" s="0" t="n">
        <v>9894.50537926608</v>
      </c>
    </row>
    <row r="104" customFormat="false" ht="12.8" hidden="false" customHeight="false" outlineLevel="0" collapsed="false">
      <c r="A104" s="0" t="n">
        <v>151</v>
      </c>
      <c r="B104" s="0" t="n">
        <v>2442742.70314378</v>
      </c>
      <c r="C104" s="0" t="n">
        <v>1607941.56891693</v>
      </c>
      <c r="D104" s="0" t="n">
        <v>466761.48593944</v>
      </c>
      <c r="E104" s="0" t="n">
        <v>275327.607773299</v>
      </c>
      <c r="F104" s="0" t="n">
        <v>0</v>
      </c>
      <c r="G104" s="0" t="n">
        <v>12175.6258212702</v>
      </c>
      <c r="H104" s="0" t="n">
        <v>55590.5955277599</v>
      </c>
      <c r="I104" s="0" t="n">
        <v>18518.0741272058</v>
      </c>
      <c r="J104" s="0" t="n">
        <v>9596.06274760736</v>
      </c>
    </row>
    <row r="105" customFormat="false" ht="12.8" hidden="false" customHeight="false" outlineLevel="0" collapsed="false">
      <c r="A105" s="0" t="n">
        <v>152</v>
      </c>
      <c r="B105" s="0" t="n">
        <v>2420604.80240498</v>
      </c>
      <c r="C105" s="0" t="n">
        <v>1592596.66191241</v>
      </c>
      <c r="D105" s="0" t="n">
        <v>455917.117126576</v>
      </c>
      <c r="E105" s="0" t="n">
        <v>274490.459568608</v>
      </c>
      <c r="F105" s="0" t="n">
        <v>0</v>
      </c>
      <c r="G105" s="0" t="n">
        <v>13023.5640810918</v>
      </c>
      <c r="H105" s="0" t="n">
        <v>57974.2074726894</v>
      </c>
      <c r="I105" s="0" t="n">
        <v>12227.5303178873</v>
      </c>
      <c r="J105" s="0" t="n">
        <v>11880.7950135658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4" colorId="64" zoomScale="65" zoomScaleNormal="65" zoomScalePageLayoutView="100" workbookViewId="0">
      <selection pane="topLeft" activeCell="A105" activeCellId="0" sqref="A105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160" t="n">
        <v>2734350.16043429</v>
      </c>
      <c r="C2" s="160" t="n">
        <v>769150.970156744</v>
      </c>
      <c r="D2" s="160" t="n">
        <v>1347875.48370656</v>
      </c>
      <c r="E2" s="160" t="n">
        <v>183870.104000691</v>
      </c>
      <c r="F2" s="160" t="n">
        <v>338093.926038193</v>
      </c>
      <c r="G2" s="160" t="n">
        <v>31526.3823338806</v>
      </c>
      <c r="H2" s="160" t="n">
        <v>24077.1305853279</v>
      </c>
      <c r="I2" s="160" t="n">
        <v>31658.6935432472</v>
      </c>
      <c r="J2" s="160" t="n">
        <v>9202.30324894151</v>
      </c>
    </row>
    <row r="3" customFormat="false" ht="12.8" hidden="false" customHeight="false" outlineLevel="0" collapsed="false">
      <c r="A3" s="0" t="n">
        <v>50</v>
      </c>
      <c r="B3" s="160" t="n">
        <v>2477379.0710721</v>
      </c>
      <c r="C3" s="160" t="n">
        <v>691195.429516271</v>
      </c>
      <c r="D3" s="160" t="n">
        <v>1268052.4844006</v>
      </c>
      <c r="E3" s="160" t="n">
        <v>184400.119829744</v>
      </c>
      <c r="F3" s="160" t="n">
        <v>245542.076304456</v>
      </c>
      <c r="G3" s="160" t="n">
        <v>20998.5084501751</v>
      </c>
      <c r="H3" s="160" t="n">
        <v>29210.9064576864</v>
      </c>
      <c r="I3" s="160" t="n">
        <v>27931.6708723083</v>
      </c>
      <c r="J3" s="160" t="n">
        <v>10914.7131947921</v>
      </c>
    </row>
    <row r="4" customFormat="false" ht="12.8" hidden="false" customHeight="false" outlineLevel="0" collapsed="false">
      <c r="A4" s="0" t="n">
        <v>51</v>
      </c>
      <c r="B4" s="160" t="n">
        <v>2917699.64699186</v>
      </c>
      <c r="C4" s="160" t="n">
        <v>904566.572509716</v>
      </c>
      <c r="D4" s="160" t="n">
        <v>1553931.86249794</v>
      </c>
      <c r="E4" s="160" t="n">
        <v>353100.647166009</v>
      </c>
      <c r="F4" s="160" t="n">
        <v>0</v>
      </c>
      <c r="G4" s="160" t="n">
        <v>3427.68829186488</v>
      </c>
      <c r="H4" s="160" t="n">
        <v>28272.2424773039</v>
      </c>
      <c r="I4" s="160" t="n">
        <v>68274.6358079497</v>
      </c>
      <c r="J4" s="160" t="n">
        <v>7563.11359751674</v>
      </c>
    </row>
    <row r="5" customFormat="false" ht="12.8" hidden="false" customHeight="false" outlineLevel="0" collapsed="false">
      <c r="A5" s="0" t="n">
        <v>52</v>
      </c>
      <c r="B5" s="160" t="n">
        <v>2756313.56138864</v>
      </c>
      <c r="C5" s="160" t="n">
        <v>868035.636248455</v>
      </c>
      <c r="D5" s="160" t="n">
        <v>1446456.09856422</v>
      </c>
      <c r="E5" s="160" t="n">
        <v>332075.995672236</v>
      </c>
      <c r="F5" s="160" t="n">
        <v>0</v>
      </c>
      <c r="G5" s="160" t="n">
        <v>7651.38230010397</v>
      </c>
      <c r="H5" s="160" t="n">
        <v>38436.7963471556</v>
      </c>
      <c r="I5" s="160" t="n">
        <v>54213.3977020749</v>
      </c>
      <c r="J5" s="160" t="n">
        <v>10193.2630571491</v>
      </c>
    </row>
    <row r="6" customFormat="false" ht="12.8" hidden="false" customHeight="false" outlineLevel="0" collapsed="false">
      <c r="A6" s="0" t="n">
        <v>53</v>
      </c>
      <c r="B6" s="160" t="n">
        <v>2795174.27854746</v>
      </c>
      <c r="C6" s="160" t="n">
        <v>651983.941091058</v>
      </c>
      <c r="D6" s="160" t="n">
        <v>1253642.50840363</v>
      </c>
      <c r="E6" s="160" t="n">
        <v>284415.403588367</v>
      </c>
      <c r="F6" s="160" t="n">
        <v>535174.73604387</v>
      </c>
      <c r="G6" s="160" t="n">
        <v>2963.34551881839</v>
      </c>
      <c r="H6" s="160" t="n">
        <v>21138.0436511109</v>
      </c>
      <c r="I6" s="160" t="n">
        <v>39227.9750118616</v>
      </c>
      <c r="J6" s="160" t="n">
        <v>7113.02391421705</v>
      </c>
    </row>
    <row r="7" customFormat="false" ht="12.8" hidden="false" customHeight="false" outlineLevel="0" collapsed="false">
      <c r="A7" s="0" t="n">
        <v>54</v>
      </c>
      <c r="B7" s="160" t="n">
        <v>2827291.46962747</v>
      </c>
      <c r="C7" s="160" t="n">
        <v>1170083.2953331</v>
      </c>
      <c r="D7" s="160" t="n">
        <v>1281417.83113838</v>
      </c>
      <c r="E7" s="160" t="n">
        <v>283463.506387765</v>
      </c>
      <c r="F7" s="160" t="n">
        <v>0</v>
      </c>
      <c r="G7" s="160" t="n">
        <v>4262.27989327429</v>
      </c>
      <c r="H7" s="160" t="n">
        <v>40692.4994081849</v>
      </c>
      <c r="I7" s="160" t="n">
        <v>41562.537068552</v>
      </c>
      <c r="J7" s="160" t="n">
        <v>6701.73710393453</v>
      </c>
    </row>
    <row r="8" customFormat="false" ht="12.8" hidden="false" customHeight="false" outlineLevel="0" collapsed="false">
      <c r="A8" s="0" t="n">
        <v>55</v>
      </c>
      <c r="B8" s="160" t="n">
        <v>2477332.11619084</v>
      </c>
      <c r="C8" s="160" t="n">
        <v>912108.961680962</v>
      </c>
      <c r="D8" s="160" t="n">
        <v>1195744.49461844</v>
      </c>
      <c r="E8" s="160" t="n">
        <v>265506.850230414</v>
      </c>
      <c r="F8" s="160" t="n">
        <v>0</v>
      </c>
      <c r="G8" s="160" t="n">
        <v>3313.79219433679</v>
      </c>
      <c r="H8" s="160" t="n">
        <v>44329.3532834185</v>
      </c>
      <c r="I8" s="160" t="n">
        <v>50876.2046295664</v>
      </c>
      <c r="J8" s="160" t="n">
        <v>5933.34745344313</v>
      </c>
    </row>
    <row r="9" customFormat="false" ht="12.8" hidden="false" customHeight="false" outlineLevel="0" collapsed="false">
      <c r="A9" s="0" t="n">
        <v>56</v>
      </c>
      <c r="B9" s="160" t="n">
        <v>3910348.4398605</v>
      </c>
      <c r="C9" s="160" t="n">
        <v>2134725.58721156</v>
      </c>
      <c r="D9" s="160" t="n">
        <v>1259565.93983801</v>
      </c>
      <c r="E9" s="160" t="n">
        <v>345441.107184082</v>
      </c>
      <c r="F9" s="160" t="n">
        <v>0</v>
      </c>
      <c r="G9" s="160" t="n">
        <v>6017.20836578514</v>
      </c>
      <c r="H9" s="160" t="n">
        <v>88039.7773410462</v>
      </c>
      <c r="I9" s="160" t="n">
        <v>63419.9744560475</v>
      </c>
      <c r="J9" s="160" t="n">
        <v>13138.8454639734</v>
      </c>
    </row>
    <row r="10" customFormat="false" ht="12.8" hidden="false" customHeight="false" outlineLevel="0" collapsed="false">
      <c r="A10" s="0" t="n">
        <v>57</v>
      </c>
      <c r="B10" s="160" t="n">
        <v>4298955.28184956</v>
      </c>
      <c r="C10" s="160" t="n">
        <v>1860159.28305272</v>
      </c>
      <c r="D10" s="160" t="n">
        <v>1247158.55143378</v>
      </c>
      <c r="E10" s="160" t="n">
        <v>324705.61349667</v>
      </c>
      <c r="F10" s="160" t="n">
        <v>748947.797476514</v>
      </c>
      <c r="G10" s="160" t="n">
        <v>5410.31196281292</v>
      </c>
      <c r="H10" s="160" t="n">
        <v>73375.6709614865</v>
      </c>
      <c r="I10" s="160" t="n">
        <v>29279.8648550301</v>
      </c>
      <c r="J10" s="160" t="n">
        <v>10554.2742020238</v>
      </c>
    </row>
    <row r="11" customFormat="false" ht="12.8" hidden="false" customHeight="false" outlineLevel="0" collapsed="false">
      <c r="A11" s="0" t="n">
        <v>58</v>
      </c>
      <c r="B11" s="160" t="n">
        <v>3938877.93859074</v>
      </c>
      <c r="C11" s="160" t="n">
        <v>2230764.05068608</v>
      </c>
      <c r="D11" s="160" t="n">
        <v>1220883.19620096</v>
      </c>
      <c r="E11" s="160" t="n">
        <v>356978.103767779</v>
      </c>
      <c r="F11" s="160" t="n">
        <v>0</v>
      </c>
      <c r="G11" s="160" t="n">
        <v>9241.43146997252</v>
      </c>
      <c r="H11" s="160" t="n">
        <v>64519.83033329</v>
      </c>
      <c r="I11" s="160" t="n">
        <v>48573.1089921066</v>
      </c>
      <c r="J11" s="160" t="n">
        <v>8445.26291397342</v>
      </c>
    </row>
    <row r="12" customFormat="false" ht="12.8" hidden="false" customHeight="false" outlineLevel="0" collapsed="false">
      <c r="A12" s="0" t="n">
        <v>59</v>
      </c>
      <c r="B12" s="160" t="n">
        <v>3599109.6687936</v>
      </c>
      <c r="C12" s="160" t="n">
        <v>1918501.09778747</v>
      </c>
      <c r="D12" s="160" t="n">
        <v>1188096.3688738</v>
      </c>
      <c r="E12" s="160" t="n">
        <v>338899.429955525</v>
      </c>
      <c r="F12" s="160" t="n">
        <v>0</v>
      </c>
      <c r="G12" s="160" t="n">
        <v>6384.15770926033</v>
      </c>
      <c r="H12" s="160" t="n">
        <v>87888.1027564367</v>
      </c>
      <c r="I12" s="160" t="n">
        <v>49450.610055503</v>
      </c>
      <c r="J12" s="160" t="n">
        <v>10394.7851948797</v>
      </c>
    </row>
    <row r="13" customFormat="false" ht="12.8" hidden="false" customHeight="false" outlineLevel="0" collapsed="false">
      <c r="A13" s="0" t="n">
        <v>60</v>
      </c>
      <c r="B13" s="160" t="n">
        <v>4011961.89295399</v>
      </c>
      <c r="C13" s="160" t="n">
        <v>2267425.78760671</v>
      </c>
      <c r="D13" s="160" t="n">
        <v>1215955.532242</v>
      </c>
      <c r="E13" s="160" t="n">
        <v>356955.85452758</v>
      </c>
      <c r="F13" s="160" t="n">
        <v>0</v>
      </c>
      <c r="G13" s="160" t="n">
        <v>8826.33476454865</v>
      </c>
      <c r="H13" s="160" t="n">
        <v>94195.9994458094</v>
      </c>
      <c r="I13" s="160" t="n">
        <v>57454.1403555487</v>
      </c>
      <c r="J13" s="160" t="n">
        <v>11693.7191805119</v>
      </c>
    </row>
    <row r="14" customFormat="false" ht="12.8" hidden="false" customHeight="false" outlineLevel="0" collapsed="false">
      <c r="A14" s="0" t="n">
        <v>61</v>
      </c>
      <c r="B14" s="160" t="n">
        <v>4266309.08811414</v>
      </c>
      <c r="C14" s="160" t="n">
        <v>1928232.33057195</v>
      </c>
      <c r="D14" s="160" t="n">
        <v>1138999.25175111</v>
      </c>
      <c r="E14" s="160" t="n">
        <v>330167.470120155</v>
      </c>
      <c r="F14" s="160" t="n">
        <v>751592.026007215</v>
      </c>
      <c r="G14" s="160" t="n">
        <v>7111.38473049712</v>
      </c>
      <c r="H14" s="160" t="n">
        <v>70362.4095334242</v>
      </c>
      <c r="I14" s="160" t="n">
        <v>30362.2381592399</v>
      </c>
      <c r="J14" s="160" t="n">
        <v>9401.88872724604</v>
      </c>
    </row>
    <row r="15" customFormat="false" ht="12.8" hidden="false" customHeight="false" outlineLevel="0" collapsed="false">
      <c r="A15" s="0" t="n">
        <v>62</v>
      </c>
      <c r="B15" s="160" t="n">
        <v>3669736.53404985</v>
      </c>
      <c r="C15" s="160" t="n">
        <v>1954037.25765909</v>
      </c>
      <c r="D15" s="160" t="n">
        <v>1267560.96874312</v>
      </c>
      <c r="E15" s="160" t="n">
        <v>324976.694746802</v>
      </c>
      <c r="F15" s="160" t="n">
        <v>0</v>
      </c>
      <c r="G15" s="160" t="n">
        <v>7066.37626714362</v>
      </c>
      <c r="H15" s="160" t="n">
        <v>65596.2273316425</v>
      </c>
      <c r="I15" s="160" t="n">
        <v>42504.8382165958</v>
      </c>
      <c r="J15" s="160" t="n">
        <v>7994.17108545375</v>
      </c>
    </row>
    <row r="16" customFormat="false" ht="12.8" hidden="false" customHeight="false" outlineLevel="0" collapsed="false">
      <c r="A16" s="0" t="n">
        <v>63</v>
      </c>
      <c r="B16" s="160" t="n">
        <v>3308354.07920606</v>
      </c>
      <c r="C16" s="160" t="n">
        <v>1717934.21404231</v>
      </c>
      <c r="D16" s="160" t="n">
        <v>1155845.28700457</v>
      </c>
      <c r="E16" s="160" t="n">
        <v>311941.598834788</v>
      </c>
      <c r="F16" s="160" t="n">
        <v>0</v>
      </c>
      <c r="G16" s="160" t="n">
        <v>7155.56382406401</v>
      </c>
      <c r="H16" s="160" t="n">
        <v>61293.2617608139</v>
      </c>
      <c r="I16" s="160" t="n">
        <v>45621.3356582711</v>
      </c>
      <c r="J16" s="160" t="n">
        <v>8487.78414030457</v>
      </c>
    </row>
    <row r="17" customFormat="false" ht="12.8" hidden="false" customHeight="false" outlineLevel="0" collapsed="false">
      <c r="A17" s="0" t="n">
        <v>64</v>
      </c>
      <c r="B17" s="160" t="n">
        <v>3051358.17301921</v>
      </c>
      <c r="C17" s="160" t="n">
        <v>1602501.74725369</v>
      </c>
      <c r="D17" s="160" t="n">
        <v>1057614.22049697</v>
      </c>
      <c r="E17" s="160" t="n">
        <v>286977.842965087</v>
      </c>
      <c r="F17" s="160" t="n">
        <v>0</v>
      </c>
      <c r="G17" s="160" t="n">
        <v>8464.50051935364</v>
      </c>
      <c r="H17" s="160" t="n">
        <v>45333.3548958444</v>
      </c>
      <c r="I17" s="160" t="n">
        <v>42990.0893593819</v>
      </c>
      <c r="J17" s="160" t="n">
        <v>7514.95030676814</v>
      </c>
    </row>
    <row r="18" customFormat="false" ht="12.8" hidden="false" customHeight="false" outlineLevel="0" collapsed="false">
      <c r="A18" s="0" t="n">
        <v>65</v>
      </c>
      <c r="B18" s="160" t="n">
        <v>3573945.3037423</v>
      </c>
      <c r="C18" s="160" t="n">
        <v>1572535.16486507</v>
      </c>
      <c r="D18" s="160" t="n">
        <v>975641.666231167</v>
      </c>
      <c r="E18" s="160" t="n">
        <v>280830.460077113</v>
      </c>
      <c r="F18" s="160" t="n">
        <v>636008.316619114</v>
      </c>
      <c r="G18" s="160" t="n">
        <v>4002.99816565245</v>
      </c>
      <c r="H18" s="160" t="n">
        <v>63479.2110749803</v>
      </c>
      <c r="I18" s="160" t="n">
        <v>33208.3789749041</v>
      </c>
      <c r="J18" s="160" t="n">
        <v>8811.33075275378</v>
      </c>
    </row>
    <row r="19" customFormat="false" ht="12.8" hidden="false" customHeight="false" outlineLevel="0" collapsed="false">
      <c r="A19" s="0" t="n">
        <v>66</v>
      </c>
      <c r="B19" s="160" t="n">
        <v>3250249.78092665</v>
      </c>
      <c r="C19" s="160" t="n">
        <v>1555100.35438503</v>
      </c>
      <c r="D19" s="160" t="n">
        <v>1296043.1911</v>
      </c>
      <c r="E19" s="160" t="n">
        <v>286803.320954177</v>
      </c>
      <c r="F19" s="160" t="n">
        <v>0</v>
      </c>
      <c r="G19" s="160" t="n">
        <v>7181.7781682519</v>
      </c>
      <c r="H19" s="160" t="n">
        <v>66017.5723411818</v>
      </c>
      <c r="I19" s="160" t="n">
        <v>31267.51765638</v>
      </c>
      <c r="J19" s="160" t="n">
        <v>7874.04390280944</v>
      </c>
    </row>
    <row r="20" customFormat="false" ht="12.8" hidden="false" customHeight="false" outlineLevel="0" collapsed="false">
      <c r="A20" s="0" t="n">
        <v>67</v>
      </c>
      <c r="B20" s="160" t="n">
        <v>3176833.72483202</v>
      </c>
      <c r="C20" s="160" t="n">
        <v>1565857.54194277</v>
      </c>
      <c r="D20" s="160" t="n">
        <v>1215853.84952</v>
      </c>
      <c r="E20" s="160" t="n">
        <v>292533.28643239</v>
      </c>
      <c r="F20" s="160" t="n">
        <v>0</v>
      </c>
      <c r="G20" s="160" t="n">
        <v>9242.06514455912</v>
      </c>
      <c r="H20" s="160" t="n">
        <v>50905.3311336398</v>
      </c>
      <c r="I20" s="160" t="n">
        <v>36477.6539637625</v>
      </c>
      <c r="J20" s="160" t="n">
        <v>6750.90770051998</v>
      </c>
    </row>
    <row r="21" customFormat="false" ht="12.8" hidden="false" customHeight="false" outlineLevel="0" collapsed="false">
      <c r="A21" s="0" t="n">
        <v>68</v>
      </c>
      <c r="B21" s="160" t="n">
        <v>3280873.68152559</v>
      </c>
      <c r="C21" s="160" t="n">
        <v>1622051.6834615</v>
      </c>
      <c r="D21" s="160" t="n">
        <v>1285564.82994</v>
      </c>
      <c r="E21" s="160" t="n">
        <v>287295.742486981</v>
      </c>
      <c r="F21" s="160" t="n">
        <v>0</v>
      </c>
      <c r="G21" s="160" t="n">
        <v>5749.74666316357</v>
      </c>
      <c r="H21" s="160" t="n">
        <v>49222.6363374615</v>
      </c>
      <c r="I21" s="160" t="n">
        <v>23653.7061101593</v>
      </c>
      <c r="J21" s="160" t="n">
        <v>7238.93476422286</v>
      </c>
    </row>
    <row r="22" customFormat="false" ht="12.8" hidden="false" customHeight="false" outlineLevel="0" collapsed="false">
      <c r="A22" s="0" t="n">
        <v>69</v>
      </c>
      <c r="B22" s="160" t="n">
        <v>3558456.48503573</v>
      </c>
      <c r="C22" s="160" t="n">
        <v>1535508.11448121</v>
      </c>
      <c r="D22" s="160" t="n">
        <v>1007038.09776668</v>
      </c>
      <c r="E22" s="160" t="n">
        <v>287857.768894612</v>
      </c>
      <c r="F22" s="160" t="n">
        <v>636055.505337421</v>
      </c>
      <c r="G22" s="160" t="n">
        <v>6939.91261489957</v>
      </c>
      <c r="H22" s="160" t="n">
        <v>41686.3059349687</v>
      </c>
      <c r="I22" s="160" t="n">
        <v>37122.7412993151</v>
      </c>
      <c r="J22" s="160" t="n">
        <v>5719.51858640277</v>
      </c>
    </row>
    <row r="23" customFormat="false" ht="12.8" hidden="false" customHeight="false" outlineLevel="0" collapsed="false">
      <c r="A23" s="0" t="n">
        <v>70</v>
      </c>
      <c r="B23" s="160" t="n">
        <v>2852002.48947335</v>
      </c>
      <c r="C23" s="160" t="n">
        <v>1606703.47149876</v>
      </c>
      <c r="D23" s="160" t="n">
        <v>861532.973064702</v>
      </c>
      <c r="E23" s="160" t="n">
        <v>290455.071778008</v>
      </c>
      <c r="F23" s="160" t="n">
        <v>0</v>
      </c>
      <c r="G23" s="160" t="n">
        <v>7273.42337197911</v>
      </c>
      <c r="H23" s="160" t="n">
        <v>46688.001122759</v>
      </c>
      <c r="I23" s="160" t="n">
        <v>33649.0800714534</v>
      </c>
      <c r="J23" s="160" t="n">
        <v>5635.57039047744</v>
      </c>
    </row>
    <row r="24" customFormat="false" ht="12.8" hidden="false" customHeight="false" outlineLevel="0" collapsed="false">
      <c r="A24" s="0" t="n">
        <v>71</v>
      </c>
      <c r="B24" s="160" t="n">
        <v>3065507.58170197</v>
      </c>
      <c r="C24" s="160" t="n">
        <v>1729675.02020796</v>
      </c>
      <c r="D24" s="160" t="n">
        <v>932787.530399061</v>
      </c>
      <c r="E24" s="160" t="n">
        <v>305076.037251467</v>
      </c>
      <c r="F24" s="160" t="n">
        <v>0</v>
      </c>
      <c r="G24" s="160" t="n">
        <v>8897.49108353839</v>
      </c>
      <c r="H24" s="160" t="n">
        <v>46781.2588782254</v>
      </c>
      <c r="I24" s="160" t="n">
        <v>36442.2664954879</v>
      </c>
      <c r="J24" s="160" t="n">
        <v>5779.8143515185</v>
      </c>
    </row>
    <row r="25" customFormat="false" ht="12.8" hidden="false" customHeight="false" outlineLevel="0" collapsed="false">
      <c r="A25" s="0" t="n">
        <v>72</v>
      </c>
      <c r="B25" s="160" t="n">
        <v>3084142.69992405</v>
      </c>
      <c r="C25" s="160" t="n">
        <v>1739367.05837728</v>
      </c>
      <c r="D25" s="160" t="n">
        <v>948757.067862511</v>
      </c>
      <c r="E25" s="160" t="n">
        <v>302818.80984988</v>
      </c>
      <c r="F25" s="160" t="n">
        <v>0</v>
      </c>
      <c r="G25" s="160" t="n">
        <v>7089.07420777106</v>
      </c>
      <c r="H25" s="160" t="n">
        <v>55116.3422084461</v>
      </c>
      <c r="I25" s="160" t="n">
        <v>23740.4284324393</v>
      </c>
      <c r="J25" s="160" t="n">
        <v>7206.23228040346</v>
      </c>
    </row>
    <row r="26" customFormat="false" ht="12.8" hidden="false" customHeight="false" outlineLevel="0" collapsed="false">
      <c r="A26" s="0" t="n">
        <v>73</v>
      </c>
      <c r="B26" s="160" t="n">
        <v>3566011.67417442</v>
      </c>
      <c r="C26" s="160" t="n">
        <v>1622948.8463274</v>
      </c>
      <c r="D26" s="160" t="n">
        <v>914893.798543234</v>
      </c>
      <c r="E26" s="160" t="n">
        <v>288248.248101258</v>
      </c>
      <c r="F26" s="160" t="n">
        <v>635256.153312339</v>
      </c>
      <c r="G26" s="160" t="n">
        <v>7012.79398459516</v>
      </c>
      <c r="H26" s="160" t="n">
        <v>64561.7424585238</v>
      </c>
      <c r="I26" s="160" t="n">
        <v>25454.2223764964</v>
      </c>
      <c r="J26" s="160" t="n">
        <v>8179.36925792787</v>
      </c>
    </row>
    <row r="27" customFormat="false" ht="12.8" hidden="false" customHeight="false" outlineLevel="0" collapsed="false">
      <c r="A27" s="0" t="n">
        <v>74</v>
      </c>
      <c r="B27" s="160" t="n">
        <v>2969145.06653736</v>
      </c>
      <c r="C27" s="160" t="n">
        <v>1670088.39058022</v>
      </c>
      <c r="D27" s="160" t="n">
        <v>903533.535282645</v>
      </c>
      <c r="E27" s="160" t="n">
        <v>286843.62108458</v>
      </c>
      <c r="F27" s="160" t="n">
        <v>0</v>
      </c>
      <c r="G27" s="160" t="n">
        <v>6451.31718913672</v>
      </c>
      <c r="H27" s="160" t="n">
        <v>54370.4176387882</v>
      </c>
      <c r="I27" s="160" t="n">
        <v>41673.0280059875</v>
      </c>
      <c r="J27" s="160" t="n">
        <v>5691.9514917331</v>
      </c>
    </row>
    <row r="28" customFormat="false" ht="12.8" hidden="false" customHeight="false" outlineLevel="0" collapsed="false">
      <c r="A28" s="0" t="n">
        <v>75</v>
      </c>
      <c r="B28" s="160" t="n">
        <v>2978788.22159869</v>
      </c>
      <c r="C28" s="160" t="n">
        <v>1628433.48262032</v>
      </c>
      <c r="D28" s="160" t="n">
        <v>965899.247862479</v>
      </c>
      <c r="E28" s="160" t="n">
        <v>287881.367931992</v>
      </c>
      <c r="F28" s="160" t="n">
        <v>0</v>
      </c>
      <c r="G28" s="160" t="n">
        <v>8685.89054694543</v>
      </c>
      <c r="H28" s="160" t="n">
        <v>52652.9518645509</v>
      </c>
      <c r="I28" s="160" t="n">
        <v>27943.0884267663</v>
      </c>
      <c r="J28" s="160" t="n">
        <v>7225.68948510999</v>
      </c>
    </row>
    <row r="29" customFormat="false" ht="12.8" hidden="false" customHeight="false" outlineLevel="0" collapsed="false">
      <c r="A29" s="0" t="n">
        <v>76</v>
      </c>
      <c r="B29" s="160" t="n">
        <v>3062437.47804451</v>
      </c>
      <c r="C29" s="160" t="n">
        <v>1658343.12226557</v>
      </c>
      <c r="D29" s="160" t="n">
        <v>1001930.92606618</v>
      </c>
      <c r="E29" s="160" t="n">
        <v>291182.520157245</v>
      </c>
      <c r="F29" s="160" t="n">
        <v>0</v>
      </c>
      <c r="G29" s="160" t="n">
        <v>6984.13466821784</v>
      </c>
      <c r="H29" s="160" t="n">
        <v>67631.7015139615</v>
      </c>
      <c r="I29" s="160" t="n">
        <v>28016.7786549867</v>
      </c>
      <c r="J29" s="160" t="n">
        <v>7736.12331465637</v>
      </c>
    </row>
    <row r="30" customFormat="false" ht="12.8" hidden="false" customHeight="false" outlineLevel="0" collapsed="false">
      <c r="A30" s="0" t="n">
        <v>77</v>
      </c>
      <c r="B30" s="160" t="n">
        <v>3740971.69381151</v>
      </c>
      <c r="C30" s="160" t="n">
        <v>1630198.00608311</v>
      </c>
      <c r="D30" s="160" t="n">
        <v>1042783.40463352</v>
      </c>
      <c r="E30" s="160" t="n">
        <v>293868.074851562</v>
      </c>
      <c r="F30" s="160" t="n">
        <v>669745.049290934</v>
      </c>
      <c r="G30" s="160" t="n">
        <v>7806.75574801603</v>
      </c>
      <c r="H30" s="160" t="n">
        <v>56130.7630998566</v>
      </c>
      <c r="I30" s="160" t="n">
        <v>32925.7023127024</v>
      </c>
      <c r="J30" s="160" t="n">
        <v>7609.11809617735</v>
      </c>
    </row>
    <row r="31" customFormat="false" ht="12.8" hidden="false" customHeight="false" outlineLevel="0" collapsed="false">
      <c r="A31" s="0" t="n">
        <v>78</v>
      </c>
      <c r="B31" s="160" t="n">
        <v>3089510.42596504</v>
      </c>
      <c r="C31" s="160" t="n">
        <v>1608991.79215849</v>
      </c>
      <c r="D31" s="160" t="n">
        <v>1073160.78066204</v>
      </c>
      <c r="E31" s="160" t="n">
        <v>292757.378157351</v>
      </c>
      <c r="F31" s="160" t="n">
        <v>0</v>
      </c>
      <c r="G31" s="160" t="n">
        <v>5518.94132160696</v>
      </c>
      <c r="H31" s="160" t="n">
        <v>51612.1947401873</v>
      </c>
      <c r="I31" s="160" t="n">
        <v>51071.7958605306</v>
      </c>
      <c r="J31" s="160" t="n">
        <v>5978.09499792962</v>
      </c>
    </row>
    <row r="32" customFormat="false" ht="12.8" hidden="false" customHeight="false" outlineLevel="0" collapsed="false">
      <c r="A32" s="0" t="n">
        <v>79</v>
      </c>
      <c r="B32" s="160" t="n">
        <v>3019353.64920058</v>
      </c>
      <c r="C32" s="160" t="n">
        <v>1635923.89394283</v>
      </c>
      <c r="D32" s="160" t="n">
        <v>979236.793632036</v>
      </c>
      <c r="E32" s="160" t="n">
        <v>293806.18197509</v>
      </c>
      <c r="F32" s="160" t="n">
        <v>0</v>
      </c>
      <c r="G32" s="160" t="n">
        <v>5969.76167587373</v>
      </c>
      <c r="H32" s="160" t="n">
        <v>60552.5215028366</v>
      </c>
      <c r="I32" s="160" t="n">
        <v>37348.4565450404</v>
      </c>
      <c r="J32" s="160" t="n">
        <v>6539.56214500311</v>
      </c>
    </row>
    <row r="33" customFormat="false" ht="12.8" hidden="false" customHeight="false" outlineLevel="0" collapsed="false">
      <c r="A33" s="0" t="n">
        <v>80</v>
      </c>
      <c r="B33" s="160" t="n">
        <v>3077595.21292777</v>
      </c>
      <c r="C33" s="160" t="n">
        <v>1707369.64303645</v>
      </c>
      <c r="D33" s="160" t="n">
        <v>954779.599689208</v>
      </c>
      <c r="E33" s="160" t="n">
        <v>293684.407817146</v>
      </c>
      <c r="F33" s="160" t="n">
        <v>0</v>
      </c>
      <c r="G33" s="160" t="n">
        <v>4544.39142723143</v>
      </c>
      <c r="H33" s="160" t="n">
        <v>72753.5053632944</v>
      </c>
      <c r="I33" s="160" t="n">
        <v>35547.9988737968</v>
      </c>
      <c r="J33" s="160" t="n">
        <v>7822.38651849626</v>
      </c>
    </row>
    <row r="34" customFormat="false" ht="12.8" hidden="false" customHeight="false" outlineLevel="0" collapsed="false">
      <c r="A34" s="0" t="n">
        <v>81</v>
      </c>
      <c r="B34" s="160" t="n">
        <v>3690875.2538988</v>
      </c>
      <c r="C34" s="160" t="n">
        <v>1687881.90646496</v>
      </c>
      <c r="D34" s="160" t="n">
        <v>940695.734869795</v>
      </c>
      <c r="E34" s="160" t="n">
        <v>291484.506700965</v>
      </c>
      <c r="F34" s="160" t="n">
        <v>658191.823679796</v>
      </c>
      <c r="G34" s="160" t="n">
        <v>5376.65857053731</v>
      </c>
      <c r="H34" s="160" t="n">
        <v>69635.7853298697</v>
      </c>
      <c r="I34" s="160" t="n">
        <v>29177.4733738602</v>
      </c>
      <c r="J34" s="160" t="n">
        <v>7938.27650977315</v>
      </c>
    </row>
    <row r="35" customFormat="false" ht="12.8" hidden="false" customHeight="false" outlineLevel="0" collapsed="false">
      <c r="A35" s="0" t="n">
        <v>82</v>
      </c>
      <c r="B35" s="160" t="n">
        <v>3060529.8935832</v>
      </c>
      <c r="C35" s="160" t="n">
        <v>1692155.15640309</v>
      </c>
      <c r="D35" s="160" t="n">
        <v>953109.307313146</v>
      </c>
      <c r="E35" s="160" t="n">
        <v>287820.058452716</v>
      </c>
      <c r="F35" s="160" t="n">
        <v>0</v>
      </c>
      <c r="G35" s="160" t="n">
        <v>8145.10733839365</v>
      </c>
      <c r="H35" s="160" t="n">
        <v>57521.5024378711</v>
      </c>
      <c r="I35" s="160" t="n">
        <v>49250.5049659913</v>
      </c>
      <c r="J35" s="160" t="n">
        <v>7554.43248977885</v>
      </c>
    </row>
    <row r="36" customFormat="false" ht="12.8" hidden="false" customHeight="false" outlineLevel="0" collapsed="false">
      <c r="A36" s="0" t="n">
        <v>83</v>
      </c>
      <c r="B36" s="160" t="n">
        <v>3042464.46460825</v>
      </c>
      <c r="C36" s="160" t="n">
        <v>1654481.87016277</v>
      </c>
      <c r="D36" s="160" t="n">
        <v>977155.57482743</v>
      </c>
      <c r="E36" s="160" t="n">
        <v>283662.605012441</v>
      </c>
      <c r="F36" s="160" t="n">
        <v>0</v>
      </c>
      <c r="G36" s="160" t="n">
        <v>8440.50110689942</v>
      </c>
      <c r="H36" s="160" t="n">
        <v>65547.3877977634</v>
      </c>
      <c r="I36" s="160" t="n">
        <v>43820.3472579815</v>
      </c>
      <c r="J36" s="160" t="n">
        <v>9858.34668515504</v>
      </c>
    </row>
    <row r="37" customFormat="false" ht="12.8" hidden="false" customHeight="false" outlineLevel="0" collapsed="false">
      <c r="A37" s="0" t="n">
        <v>84</v>
      </c>
      <c r="B37" s="160" t="n">
        <v>3015325.00067598</v>
      </c>
      <c r="C37" s="160" t="n">
        <v>1619777.91640824</v>
      </c>
      <c r="D37" s="160" t="n">
        <v>987458.928603847</v>
      </c>
      <c r="E37" s="160" t="n">
        <v>284961.602043452</v>
      </c>
      <c r="F37" s="160" t="n">
        <v>0</v>
      </c>
      <c r="G37" s="160" t="n">
        <v>6615.20782138857</v>
      </c>
      <c r="H37" s="160" t="n">
        <v>70836.1895977949</v>
      </c>
      <c r="I37" s="160" t="n">
        <v>32028.3648526657</v>
      </c>
      <c r="J37" s="160" t="n">
        <v>9314.37883803926</v>
      </c>
    </row>
    <row r="38" customFormat="false" ht="12.8" hidden="false" customHeight="false" outlineLevel="0" collapsed="false">
      <c r="A38" s="0" t="n">
        <v>85</v>
      </c>
      <c r="B38" s="160" t="n">
        <v>3657528.98843486</v>
      </c>
      <c r="C38" s="160" t="n">
        <v>1654110.07847508</v>
      </c>
      <c r="D38" s="160" t="n">
        <v>943345.804268142</v>
      </c>
      <c r="E38" s="160" t="n">
        <v>282650.231076712</v>
      </c>
      <c r="F38" s="160" t="n">
        <v>657215.342314582</v>
      </c>
      <c r="G38" s="160" t="n">
        <v>8987.22766379896</v>
      </c>
      <c r="H38" s="160" t="n">
        <v>72180.7535783487</v>
      </c>
      <c r="I38" s="160" t="n">
        <v>29646.4551327742</v>
      </c>
      <c r="J38" s="160" t="n">
        <v>8110.70997593103</v>
      </c>
    </row>
    <row r="39" customFormat="false" ht="12.8" hidden="false" customHeight="false" outlineLevel="0" collapsed="false">
      <c r="A39" s="0" t="n">
        <v>86</v>
      </c>
      <c r="B39" s="160" t="n">
        <v>3031764.1890009</v>
      </c>
      <c r="C39" s="160" t="n">
        <v>1681728.32712734</v>
      </c>
      <c r="D39" s="160" t="n">
        <v>941985.378953163</v>
      </c>
      <c r="E39" s="160" t="n">
        <v>281749.076482602</v>
      </c>
      <c r="F39" s="160" t="n">
        <v>0</v>
      </c>
      <c r="G39" s="160" t="n">
        <v>6061.45670510036</v>
      </c>
      <c r="H39" s="160" t="n">
        <v>69026.8279827049</v>
      </c>
      <c r="I39" s="160" t="n">
        <v>39187.2635390765</v>
      </c>
      <c r="J39" s="160" t="n">
        <v>6971.03989416285</v>
      </c>
    </row>
    <row r="40" customFormat="false" ht="12.8" hidden="false" customHeight="false" outlineLevel="0" collapsed="false">
      <c r="A40" s="0" t="n">
        <v>87</v>
      </c>
      <c r="B40" s="160" t="n">
        <v>3022869.03355389</v>
      </c>
      <c r="C40" s="160" t="n">
        <v>1720170.12750933</v>
      </c>
      <c r="D40" s="160" t="n">
        <v>909373.55053122</v>
      </c>
      <c r="E40" s="160" t="n">
        <v>281797.226236893</v>
      </c>
      <c r="F40" s="160" t="n">
        <v>0</v>
      </c>
      <c r="G40" s="160" t="n">
        <v>5798.75137156808</v>
      </c>
      <c r="H40" s="160" t="n">
        <v>58344.5649795319</v>
      </c>
      <c r="I40" s="160" t="n">
        <v>38169.1117932507</v>
      </c>
      <c r="J40" s="160" t="n">
        <v>8448.19641667192</v>
      </c>
    </row>
    <row r="41" customFormat="false" ht="12.8" hidden="false" customHeight="false" outlineLevel="0" collapsed="false">
      <c r="A41" s="0" t="n">
        <v>88</v>
      </c>
      <c r="B41" s="160" t="n">
        <v>3023011.74314268</v>
      </c>
      <c r="C41" s="160" t="n">
        <v>1741736.86449042</v>
      </c>
      <c r="D41" s="160" t="n">
        <v>878783.718686442</v>
      </c>
      <c r="E41" s="160" t="n">
        <v>283043.096750418</v>
      </c>
      <c r="F41" s="160" t="n">
        <v>0</v>
      </c>
      <c r="G41" s="160" t="n">
        <v>6991.22323376312</v>
      </c>
      <c r="H41" s="160" t="n">
        <v>70142.9608052486</v>
      </c>
      <c r="I41" s="160" t="n">
        <v>25800.6476128515</v>
      </c>
      <c r="J41" s="160" t="n">
        <v>12009.5649857125</v>
      </c>
    </row>
    <row r="42" customFormat="false" ht="12.8" hidden="false" customHeight="false" outlineLevel="0" collapsed="false">
      <c r="A42" s="0" t="n">
        <v>89</v>
      </c>
      <c r="B42" s="160" t="n">
        <v>3671622.41870119</v>
      </c>
      <c r="C42" s="160" t="n">
        <v>1738887.21206478</v>
      </c>
      <c r="D42" s="160" t="n">
        <v>877865.506279958</v>
      </c>
      <c r="E42" s="160" t="n">
        <v>279403.895755749</v>
      </c>
      <c r="F42" s="160" t="n">
        <v>662993.105960459</v>
      </c>
      <c r="G42" s="160" t="n">
        <v>8506.46511922749</v>
      </c>
      <c r="H42" s="160" t="n">
        <v>54668.5308105855</v>
      </c>
      <c r="I42" s="160" t="n">
        <v>40645.6655758485</v>
      </c>
      <c r="J42" s="160" t="n">
        <v>8319.14229363383</v>
      </c>
    </row>
    <row r="43" customFormat="false" ht="12.8" hidden="false" customHeight="false" outlineLevel="0" collapsed="false">
      <c r="A43" s="0" t="n">
        <v>90</v>
      </c>
      <c r="B43" s="160" t="n">
        <v>3075504.48679542</v>
      </c>
      <c r="C43" s="160" t="n">
        <v>1792123.01742912</v>
      </c>
      <c r="D43" s="160" t="n">
        <v>880520.480130082</v>
      </c>
      <c r="E43" s="160" t="n">
        <v>281561.452664439</v>
      </c>
      <c r="F43" s="160" t="n">
        <v>0</v>
      </c>
      <c r="G43" s="160" t="n">
        <v>6080.54990021656</v>
      </c>
      <c r="H43" s="160" t="n">
        <v>71904.6231527147</v>
      </c>
      <c r="I43" s="160" t="n">
        <v>27140.411540014</v>
      </c>
      <c r="J43" s="160" t="n">
        <v>11142.425084754</v>
      </c>
    </row>
    <row r="44" customFormat="false" ht="12.8" hidden="false" customHeight="false" outlineLevel="0" collapsed="false">
      <c r="A44" s="0" t="n">
        <v>91</v>
      </c>
      <c r="B44" s="160" t="n">
        <v>3088379.82711201</v>
      </c>
      <c r="C44" s="160" t="n">
        <v>1764709.60818259</v>
      </c>
      <c r="D44" s="160" t="n">
        <v>913450.658765928</v>
      </c>
      <c r="E44" s="160" t="n">
        <v>282745.906596792</v>
      </c>
      <c r="F44" s="160" t="n">
        <v>0</v>
      </c>
      <c r="G44" s="160" t="n">
        <v>7012.67909908176</v>
      </c>
      <c r="H44" s="160" t="n">
        <v>67970.7882458054</v>
      </c>
      <c r="I44" s="160" t="n">
        <v>43391.7408373554</v>
      </c>
      <c r="J44" s="160" t="n">
        <v>8783.99064252873</v>
      </c>
    </row>
    <row r="45" customFormat="false" ht="12.8" hidden="false" customHeight="false" outlineLevel="0" collapsed="false">
      <c r="A45" s="0" t="n">
        <v>92</v>
      </c>
      <c r="B45" s="160" t="n">
        <v>3065110.16035776</v>
      </c>
      <c r="C45" s="160" t="n">
        <v>1736187.43443823</v>
      </c>
      <c r="D45" s="160" t="n">
        <v>916744.703684295</v>
      </c>
      <c r="E45" s="160" t="n">
        <v>283459.573793148</v>
      </c>
      <c r="F45" s="160" t="n">
        <v>0</v>
      </c>
      <c r="G45" s="160" t="n">
        <v>5121.24719370794</v>
      </c>
      <c r="H45" s="160" t="n">
        <v>71987.3571322981</v>
      </c>
      <c r="I45" s="160" t="n">
        <v>37188.3529547746</v>
      </c>
      <c r="J45" s="160" t="n">
        <v>9343.10836441983</v>
      </c>
    </row>
    <row r="46" customFormat="false" ht="12.8" hidden="false" customHeight="false" outlineLevel="0" collapsed="false">
      <c r="A46" s="0" t="n">
        <v>93</v>
      </c>
      <c r="B46" s="160" t="n">
        <v>3767308.20348225</v>
      </c>
      <c r="C46" s="160" t="n">
        <v>1742077.57870025</v>
      </c>
      <c r="D46" s="160" t="n">
        <v>942361.733369932</v>
      </c>
      <c r="E46" s="160" t="n">
        <v>284366.646269533</v>
      </c>
      <c r="F46" s="160" t="n">
        <v>658853.227385315</v>
      </c>
      <c r="G46" s="160" t="n">
        <v>7000.18171818512</v>
      </c>
      <c r="H46" s="160" t="n">
        <v>85048.9202324646</v>
      </c>
      <c r="I46" s="160" t="n">
        <v>36678.8070512781</v>
      </c>
      <c r="J46" s="160" t="n">
        <v>10024.1808781361</v>
      </c>
    </row>
    <row r="47" customFormat="false" ht="12.8" hidden="false" customHeight="false" outlineLevel="0" collapsed="false">
      <c r="A47" s="0" t="n">
        <v>94</v>
      </c>
      <c r="B47" s="160" t="n">
        <v>3161325.37140522</v>
      </c>
      <c r="C47" s="160" t="n">
        <v>1763294.71111895</v>
      </c>
      <c r="D47" s="160" t="n">
        <v>979810.18350682</v>
      </c>
      <c r="E47" s="160" t="n">
        <v>284685.047839773</v>
      </c>
      <c r="F47" s="160" t="n">
        <v>0</v>
      </c>
      <c r="G47" s="160" t="n">
        <v>8285.17393875742</v>
      </c>
      <c r="H47" s="160" t="n">
        <v>67085.9865695331</v>
      </c>
      <c r="I47" s="160" t="n">
        <v>44472.6178991687</v>
      </c>
      <c r="J47" s="160" t="n">
        <v>8892.31086653751</v>
      </c>
    </row>
    <row r="48" customFormat="false" ht="12.8" hidden="false" customHeight="false" outlineLevel="0" collapsed="false">
      <c r="A48" s="0" t="n">
        <v>95</v>
      </c>
      <c r="B48" s="160" t="n">
        <v>3170473.56841334</v>
      </c>
      <c r="C48" s="160" t="n">
        <v>1790645.16419233</v>
      </c>
      <c r="D48" s="160" t="n">
        <v>956802.447015909</v>
      </c>
      <c r="E48" s="160" t="n">
        <v>288277.325695732</v>
      </c>
      <c r="F48" s="160" t="n">
        <v>0</v>
      </c>
      <c r="G48" s="160" t="n">
        <v>8788.44032686298</v>
      </c>
      <c r="H48" s="160" t="n">
        <v>86311.9856695686</v>
      </c>
      <c r="I48" s="160" t="n">
        <v>27688.1072492064</v>
      </c>
      <c r="J48" s="160" t="n">
        <v>11953.3105544152</v>
      </c>
    </row>
    <row r="49" customFormat="false" ht="12.8" hidden="false" customHeight="false" outlineLevel="0" collapsed="false">
      <c r="A49" s="0" t="n">
        <v>96</v>
      </c>
      <c r="B49" s="160" t="n">
        <v>3109362.20488053</v>
      </c>
      <c r="C49" s="160" t="n">
        <v>1800149.24533144</v>
      </c>
      <c r="D49" s="160" t="n">
        <v>895393.827633823</v>
      </c>
      <c r="E49" s="160" t="n">
        <v>283622.469267714</v>
      </c>
      <c r="F49" s="160" t="n">
        <v>0</v>
      </c>
      <c r="G49" s="160" t="n">
        <v>9875.52832787992</v>
      </c>
      <c r="H49" s="160" t="n">
        <v>72009.4346748336</v>
      </c>
      <c r="I49" s="160" t="n">
        <v>34027.1343971515</v>
      </c>
      <c r="J49" s="160" t="n">
        <v>10048.5175290809</v>
      </c>
    </row>
    <row r="50" customFormat="false" ht="12.8" hidden="false" customHeight="false" outlineLevel="0" collapsed="false">
      <c r="A50" s="0" t="n">
        <v>97</v>
      </c>
      <c r="B50" s="160" t="n">
        <v>3752548.41926733</v>
      </c>
      <c r="C50" s="160" t="n">
        <v>1781413.3305318</v>
      </c>
      <c r="D50" s="160" t="n">
        <v>903824.925664571</v>
      </c>
      <c r="E50" s="160" t="n">
        <v>283628.514331647</v>
      </c>
      <c r="F50" s="160" t="n">
        <v>650677.18835132</v>
      </c>
      <c r="G50" s="160" t="n">
        <v>12214.8563719578</v>
      </c>
      <c r="H50" s="160" t="n">
        <v>78560.6692960222</v>
      </c>
      <c r="I50" s="160" t="n">
        <v>31089.7674820084</v>
      </c>
      <c r="J50" s="160" t="n">
        <v>10849.8973179318</v>
      </c>
    </row>
    <row r="51" customFormat="false" ht="12.8" hidden="false" customHeight="false" outlineLevel="0" collapsed="false">
      <c r="A51" s="0" t="n">
        <v>98</v>
      </c>
      <c r="B51" s="160" t="n">
        <v>3081439.30185439</v>
      </c>
      <c r="C51" s="160" t="n">
        <v>1721785.63888741</v>
      </c>
      <c r="D51" s="160" t="n">
        <v>938817.748902279</v>
      </c>
      <c r="E51" s="160" t="n">
        <v>282179.444866237</v>
      </c>
      <c r="F51" s="160" t="n">
        <v>0</v>
      </c>
      <c r="G51" s="160" t="n">
        <v>7315.33405619234</v>
      </c>
      <c r="H51" s="160" t="n">
        <v>76285.214521237</v>
      </c>
      <c r="I51" s="160" t="n">
        <v>40268.0960427403</v>
      </c>
      <c r="J51" s="160" t="n">
        <v>11221.3506948563</v>
      </c>
    </row>
    <row r="52" customFormat="false" ht="12.8" hidden="false" customHeight="false" outlineLevel="0" collapsed="false">
      <c r="A52" s="0" t="n">
        <v>99</v>
      </c>
      <c r="B52" s="160" t="n">
        <v>3082613.17445573</v>
      </c>
      <c r="C52" s="160" t="n">
        <v>1803924.95410375</v>
      </c>
      <c r="D52" s="160" t="n">
        <v>856307.24754471</v>
      </c>
      <c r="E52" s="160" t="n">
        <v>278656.075452571</v>
      </c>
      <c r="F52" s="160" t="n">
        <v>0</v>
      </c>
      <c r="G52" s="160" t="n">
        <v>7980.08849507948</v>
      </c>
      <c r="H52" s="160" t="n">
        <v>90492.1851640457</v>
      </c>
      <c r="I52" s="160" t="n">
        <v>31965.4020135422</v>
      </c>
      <c r="J52" s="160" t="n">
        <v>13837.9930942324</v>
      </c>
    </row>
    <row r="53" customFormat="false" ht="12.8" hidden="false" customHeight="false" outlineLevel="0" collapsed="false">
      <c r="A53" s="0" t="n">
        <v>100</v>
      </c>
      <c r="B53" s="160" t="n">
        <v>3020174.79351111</v>
      </c>
      <c r="C53" s="160" t="n">
        <v>1740864.61675079</v>
      </c>
      <c r="D53" s="160" t="n">
        <v>869912.873216811</v>
      </c>
      <c r="E53" s="160" t="n">
        <v>281231.513084951</v>
      </c>
      <c r="F53" s="160" t="n">
        <v>0</v>
      </c>
      <c r="G53" s="160" t="n">
        <v>8986.47016694802</v>
      </c>
      <c r="H53" s="160" t="n">
        <v>62725.698734858</v>
      </c>
      <c r="I53" s="160" t="n">
        <v>45161.9832562158</v>
      </c>
      <c r="J53" s="160" t="n">
        <v>8615.1117609011</v>
      </c>
    </row>
    <row r="54" customFormat="false" ht="12.8" hidden="false" customHeight="false" outlineLevel="0" collapsed="false">
      <c r="A54" s="0" t="n">
        <v>101</v>
      </c>
      <c r="B54" s="160" t="n">
        <v>3670426.31869439</v>
      </c>
      <c r="C54" s="160" t="n">
        <v>1777467.06447166</v>
      </c>
      <c r="D54" s="160" t="n">
        <v>851200.91082327</v>
      </c>
      <c r="E54" s="160" t="n">
        <v>281699.947282987</v>
      </c>
      <c r="F54" s="160" t="n">
        <v>641989.548222902</v>
      </c>
      <c r="G54" s="160" t="n">
        <v>7396.37569587976</v>
      </c>
      <c r="H54" s="160" t="n">
        <v>72245.2491212364</v>
      </c>
      <c r="I54" s="160" t="n">
        <v>31951.3872720103</v>
      </c>
      <c r="J54" s="160" t="n">
        <v>10222.983095603</v>
      </c>
    </row>
    <row r="55" customFormat="false" ht="12.8" hidden="false" customHeight="false" outlineLevel="0" collapsed="false">
      <c r="A55" s="0" t="n">
        <v>102</v>
      </c>
      <c r="B55" s="160" t="n">
        <v>3045180.21576067</v>
      </c>
      <c r="C55" s="160" t="n">
        <v>1718899.77237555</v>
      </c>
      <c r="D55" s="160" t="n">
        <v>925668.396589642</v>
      </c>
      <c r="E55" s="160" t="n">
        <v>278584.208194008</v>
      </c>
      <c r="F55" s="160" t="n">
        <v>0</v>
      </c>
      <c r="G55" s="160" t="n">
        <v>7348.01863957946</v>
      </c>
      <c r="H55" s="160" t="n">
        <v>55556.6050731673</v>
      </c>
      <c r="I55" s="160" t="n">
        <v>47730.1888695679</v>
      </c>
      <c r="J55" s="160" t="n">
        <v>8454.48428636959</v>
      </c>
    </row>
    <row r="56" customFormat="false" ht="12.8" hidden="false" customHeight="false" outlineLevel="0" collapsed="false">
      <c r="A56" s="0" t="n">
        <v>103</v>
      </c>
      <c r="B56" s="160" t="n">
        <v>3017293.05167263</v>
      </c>
      <c r="C56" s="160" t="n">
        <v>1692132.3335743</v>
      </c>
      <c r="D56" s="160" t="n">
        <v>910156.560605519</v>
      </c>
      <c r="E56" s="160" t="n">
        <v>278452.038120911</v>
      </c>
      <c r="F56" s="160" t="n">
        <v>0</v>
      </c>
      <c r="G56" s="160" t="n">
        <v>10726.4080491325</v>
      </c>
      <c r="H56" s="160" t="n">
        <v>73167.9574719033</v>
      </c>
      <c r="I56" s="160" t="n">
        <v>44921.8344104915</v>
      </c>
      <c r="J56" s="160" t="n">
        <v>10489.4786809669</v>
      </c>
    </row>
    <row r="57" customFormat="false" ht="12.8" hidden="false" customHeight="false" outlineLevel="0" collapsed="false">
      <c r="A57" s="0" t="n">
        <v>104</v>
      </c>
      <c r="B57" s="160" t="n">
        <v>3033487.31457108</v>
      </c>
      <c r="C57" s="160" t="n">
        <v>1752122.40063812</v>
      </c>
      <c r="D57" s="160" t="n">
        <v>878509.080709143</v>
      </c>
      <c r="E57" s="160" t="n">
        <v>278051.268031677</v>
      </c>
      <c r="F57" s="160" t="n">
        <v>0</v>
      </c>
      <c r="G57" s="160" t="n">
        <v>9953.95803349001</v>
      </c>
      <c r="H57" s="160" t="n">
        <v>58798.5016280825</v>
      </c>
      <c r="I57" s="160" t="n">
        <v>45848.5900500038</v>
      </c>
      <c r="J57" s="160" t="n">
        <v>7988.71233749809</v>
      </c>
    </row>
    <row r="58" customFormat="false" ht="12.8" hidden="false" customHeight="false" outlineLevel="0" collapsed="false">
      <c r="A58" s="0" t="n">
        <v>105</v>
      </c>
      <c r="B58" s="160" t="n">
        <v>3619877.93474624</v>
      </c>
      <c r="C58" s="160" t="n">
        <v>1773177.52609538</v>
      </c>
      <c r="D58" s="160" t="n">
        <v>822473.930201997</v>
      </c>
      <c r="E58" s="160" t="n">
        <v>276727.40727102</v>
      </c>
      <c r="F58" s="160" t="n">
        <v>647154.379146685</v>
      </c>
      <c r="G58" s="160" t="n">
        <v>6981.18891350148</v>
      </c>
      <c r="H58" s="160" t="n">
        <v>66032.3867216395</v>
      </c>
      <c r="I58" s="160" t="n">
        <v>22850.7931186407</v>
      </c>
      <c r="J58" s="160" t="n">
        <v>8869.34004301708</v>
      </c>
    </row>
    <row r="59" customFormat="false" ht="12.8" hidden="false" customHeight="false" outlineLevel="0" collapsed="false">
      <c r="A59" s="0" t="n">
        <v>106</v>
      </c>
      <c r="B59" s="160" t="n">
        <v>3013650.92357571</v>
      </c>
      <c r="C59" s="160" t="n">
        <v>1736606.4024533</v>
      </c>
      <c r="D59" s="160" t="n">
        <v>865572.776401061</v>
      </c>
      <c r="E59" s="160" t="n">
        <v>277987.031924771</v>
      </c>
      <c r="F59" s="160" t="n">
        <v>0</v>
      </c>
      <c r="G59" s="160" t="n">
        <v>10037.3072167078</v>
      </c>
      <c r="H59" s="160" t="n">
        <v>73518.2716831445</v>
      </c>
      <c r="I59" s="160" t="n">
        <v>34929.0763613676</v>
      </c>
      <c r="J59" s="160" t="n">
        <v>10720.0437434989</v>
      </c>
    </row>
    <row r="60" customFormat="false" ht="12.8" hidden="false" customHeight="false" outlineLevel="0" collapsed="false">
      <c r="A60" s="0" t="n">
        <v>107</v>
      </c>
      <c r="B60" s="160" t="n">
        <v>2960448.32244549</v>
      </c>
      <c r="C60" s="160" t="n">
        <v>1742317.9264093</v>
      </c>
      <c r="D60" s="160" t="n">
        <v>829775.664392074</v>
      </c>
      <c r="E60" s="160" t="n">
        <v>277150.517009465</v>
      </c>
      <c r="F60" s="160" t="n">
        <v>0</v>
      </c>
      <c r="G60" s="160" t="n">
        <v>8171.44937468768</v>
      </c>
      <c r="H60" s="160" t="n">
        <v>60612.9808163033</v>
      </c>
      <c r="I60" s="160" t="n">
        <v>34667.7243031177</v>
      </c>
      <c r="J60" s="160" t="n">
        <v>8876.70517228535</v>
      </c>
    </row>
    <row r="61" customFormat="false" ht="12.8" hidden="false" customHeight="false" outlineLevel="0" collapsed="false">
      <c r="A61" s="0" t="n">
        <v>108</v>
      </c>
      <c r="B61" s="160" t="n">
        <v>2942383.40451397</v>
      </c>
      <c r="C61" s="160" t="n">
        <v>1771507.24250297</v>
      </c>
      <c r="D61" s="160" t="n">
        <v>788116.525850499</v>
      </c>
      <c r="E61" s="160" t="n">
        <v>278808.745671238</v>
      </c>
      <c r="F61" s="160" t="n">
        <v>0</v>
      </c>
      <c r="G61" s="160" t="n">
        <v>6847.40106142495</v>
      </c>
      <c r="H61" s="160" t="n">
        <v>60855.2302978027</v>
      </c>
      <c r="I61" s="160" t="n">
        <v>26397.3750962781</v>
      </c>
      <c r="J61" s="160" t="n">
        <v>8708.13098627522</v>
      </c>
    </row>
    <row r="62" customFormat="false" ht="12.8" hidden="false" customHeight="false" outlineLevel="0" collapsed="false">
      <c r="A62" s="0" t="n">
        <v>109</v>
      </c>
      <c r="B62" s="160" t="n">
        <v>3574656.21977256</v>
      </c>
      <c r="C62" s="160" t="n">
        <v>1692044.81904693</v>
      </c>
      <c r="D62" s="160" t="n">
        <v>865168.419343453</v>
      </c>
      <c r="E62" s="160" t="n">
        <v>277642.86318015</v>
      </c>
      <c r="F62" s="160" t="n">
        <v>643022.118010377</v>
      </c>
      <c r="G62" s="160" t="n">
        <v>10758.1584236255</v>
      </c>
      <c r="H62" s="160" t="n">
        <v>56816.8981428589</v>
      </c>
      <c r="I62" s="160" t="n">
        <v>23740.6144704201</v>
      </c>
      <c r="J62" s="160" t="n">
        <v>9410.33633152126</v>
      </c>
    </row>
    <row r="63" customFormat="false" ht="12.8" hidden="false" customHeight="false" outlineLevel="0" collapsed="false">
      <c r="A63" s="0" t="n">
        <v>110</v>
      </c>
      <c r="B63" s="160" t="n">
        <v>2977379.83828071</v>
      </c>
      <c r="C63" s="160" t="n">
        <v>1674592.14716185</v>
      </c>
      <c r="D63" s="160" t="n">
        <v>882766.991842015</v>
      </c>
      <c r="E63" s="160" t="n">
        <v>276608.478624666</v>
      </c>
      <c r="F63" s="160" t="n">
        <v>0</v>
      </c>
      <c r="G63" s="160" t="n">
        <v>8617.2760659858</v>
      </c>
      <c r="H63" s="160" t="n">
        <v>74576.9182132565</v>
      </c>
      <c r="I63" s="160" t="n">
        <v>44552.3600375</v>
      </c>
      <c r="J63" s="160" t="n">
        <v>11722.8331363253</v>
      </c>
    </row>
    <row r="64" customFormat="false" ht="12.8" hidden="false" customHeight="false" outlineLevel="0" collapsed="false">
      <c r="A64" s="0" t="n">
        <v>111</v>
      </c>
      <c r="B64" s="160" t="n">
        <v>2932169.06581915</v>
      </c>
      <c r="C64" s="160" t="n">
        <v>1697892.77063269</v>
      </c>
      <c r="D64" s="160" t="n">
        <v>854434.638124089</v>
      </c>
      <c r="E64" s="160" t="n">
        <v>275701.887492511</v>
      </c>
      <c r="F64" s="160" t="n">
        <v>0</v>
      </c>
      <c r="G64" s="160" t="n">
        <v>5720.38385567668</v>
      </c>
      <c r="H64" s="160" t="n">
        <v>57507.8764940002</v>
      </c>
      <c r="I64" s="160" t="n">
        <v>33989.6822846926</v>
      </c>
      <c r="J64" s="160" t="n">
        <v>8825.82902653412</v>
      </c>
    </row>
    <row r="65" customFormat="false" ht="12.8" hidden="false" customHeight="false" outlineLevel="0" collapsed="false">
      <c r="A65" s="0" t="n">
        <v>112</v>
      </c>
      <c r="B65" s="160" t="n">
        <v>2906249.63998742</v>
      </c>
      <c r="C65" s="160" t="n">
        <v>1749865.87101377</v>
      </c>
      <c r="D65" s="160" t="n">
        <v>780461.276985891</v>
      </c>
      <c r="E65" s="160" t="n">
        <v>274777.573934745</v>
      </c>
      <c r="F65" s="160" t="n">
        <v>0</v>
      </c>
      <c r="G65" s="160" t="n">
        <v>8221.17365022483</v>
      </c>
      <c r="H65" s="160" t="n">
        <v>62261.9016723093</v>
      </c>
      <c r="I65" s="160" t="n">
        <v>22147.2710167757</v>
      </c>
      <c r="J65" s="160" t="n">
        <v>10195.552601853</v>
      </c>
    </row>
    <row r="66" customFormat="false" ht="12.8" hidden="false" customHeight="false" outlineLevel="0" collapsed="false">
      <c r="A66" s="0" t="n">
        <v>113</v>
      </c>
      <c r="B66" s="160" t="n">
        <v>3514943.59511353</v>
      </c>
      <c r="C66" s="160" t="n">
        <v>1662889.04586858</v>
      </c>
      <c r="D66" s="160" t="n">
        <v>837801.548637167</v>
      </c>
      <c r="E66" s="160" t="n">
        <v>273406.627650005</v>
      </c>
      <c r="F66" s="160" t="n">
        <v>622148.591728016</v>
      </c>
      <c r="G66" s="160" t="n">
        <v>10850.4364994579</v>
      </c>
      <c r="H66" s="160" t="n">
        <v>68130.9328527149</v>
      </c>
      <c r="I66" s="160" t="n">
        <v>34352.9883373309</v>
      </c>
      <c r="J66" s="160" t="n">
        <v>9104.84197542108</v>
      </c>
    </row>
    <row r="67" customFormat="false" ht="12.8" hidden="false" customHeight="false" outlineLevel="0" collapsed="false">
      <c r="A67" s="0" t="n">
        <v>114</v>
      </c>
      <c r="B67" s="160" t="n">
        <v>2932481.33531976</v>
      </c>
      <c r="C67" s="160" t="n">
        <v>1678981.81935774</v>
      </c>
      <c r="D67" s="160" t="n">
        <v>857843.562508431</v>
      </c>
      <c r="E67" s="160" t="n">
        <v>273950.029523673</v>
      </c>
      <c r="F67" s="160" t="n">
        <v>0</v>
      </c>
      <c r="G67" s="160" t="n">
        <v>7545.2592932563</v>
      </c>
      <c r="H67" s="160" t="n">
        <v>65390.3582562821</v>
      </c>
      <c r="I67" s="160" t="n">
        <v>39980.5119131276</v>
      </c>
      <c r="J67" s="160" t="n">
        <v>9915.91576374426</v>
      </c>
    </row>
    <row r="68" customFormat="false" ht="12.8" hidden="false" customHeight="false" outlineLevel="0" collapsed="false">
      <c r="A68" s="0" t="n">
        <v>115</v>
      </c>
      <c r="B68" s="160" t="n">
        <v>2888658.07317075</v>
      </c>
      <c r="C68" s="160" t="n">
        <v>1686055.8066835</v>
      </c>
      <c r="D68" s="160" t="n">
        <v>807403.144966792</v>
      </c>
      <c r="E68" s="160" t="n">
        <v>274224.809283431</v>
      </c>
      <c r="F68" s="160" t="n">
        <v>0</v>
      </c>
      <c r="G68" s="160" t="n">
        <v>6063.25446487725</v>
      </c>
      <c r="H68" s="160" t="n">
        <v>63725.6201579565</v>
      </c>
      <c r="I68" s="160" t="n">
        <v>42792.4792519703</v>
      </c>
      <c r="J68" s="160" t="n">
        <v>10760.8674493545</v>
      </c>
    </row>
    <row r="69" customFormat="false" ht="12.8" hidden="false" customHeight="false" outlineLevel="0" collapsed="false">
      <c r="A69" s="0" t="n">
        <v>116</v>
      </c>
      <c r="B69" s="160" t="n">
        <v>2838962.77369501</v>
      </c>
      <c r="C69" s="160" t="n">
        <v>1626822.11269177</v>
      </c>
      <c r="D69" s="160" t="n">
        <v>839400.339549552</v>
      </c>
      <c r="E69" s="160" t="n">
        <v>271511.839138534</v>
      </c>
      <c r="F69" s="160" t="n">
        <v>0</v>
      </c>
      <c r="G69" s="160" t="n">
        <v>8989.78291662188</v>
      </c>
      <c r="H69" s="160" t="n">
        <v>52524.4773439221</v>
      </c>
      <c r="I69" s="160" t="n">
        <v>34223.5188383129</v>
      </c>
      <c r="J69" s="160" t="n">
        <v>7317.74494311134</v>
      </c>
    </row>
    <row r="70" customFormat="false" ht="12.8" hidden="false" customHeight="false" outlineLevel="0" collapsed="false">
      <c r="A70" s="0" t="n">
        <v>117</v>
      </c>
      <c r="B70" s="160" t="n">
        <v>3392963.80214341</v>
      </c>
      <c r="C70" s="160" t="n">
        <v>1625197.69566521</v>
      </c>
      <c r="D70" s="160" t="n">
        <v>784914.504689218</v>
      </c>
      <c r="E70" s="160" t="n">
        <v>271506.358025781</v>
      </c>
      <c r="F70" s="160" t="n">
        <v>599331.167626468</v>
      </c>
      <c r="G70" s="160" t="n">
        <v>8166.72078086466</v>
      </c>
      <c r="H70" s="160" t="n">
        <v>66193.3313581943</v>
      </c>
      <c r="I70" s="160" t="n">
        <v>33142.9698352555</v>
      </c>
      <c r="J70" s="160" t="n">
        <v>9300.54504329842</v>
      </c>
    </row>
    <row r="71" customFormat="false" ht="12.8" hidden="false" customHeight="false" outlineLevel="0" collapsed="false">
      <c r="A71" s="0" t="n">
        <v>118</v>
      </c>
      <c r="B71" s="160" t="n">
        <v>2750697.61201878</v>
      </c>
      <c r="C71" s="160" t="n">
        <v>1700931.33759085</v>
      </c>
      <c r="D71" s="160" t="n">
        <v>679386.019138465</v>
      </c>
      <c r="E71" s="160" t="n">
        <v>266292.195096411</v>
      </c>
      <c r="F71" s="160" t="n">
        <v>0</v>
      </c>
      <c r="G71" s="160" t="n">
        <v>12870.3364595426</v>
      </c>
      <c r="H71" s="160" t="n">
        <v>50179.2891088911</v>
      </c>
      <c r="I71" s="160" t="n">
        <v>35476.9055625791</v>
      </c>
      <c r="J71" s="160" t="n">
        <v>8737.63556168439</v>
      </c>
    </row>
    <row r="72" customFormat="false" ht="12.8" hidden="false" customHeight="false" outlineLevel="0" collapsed="false">
      <c r="A72" s="0" t="n">
        <v>119</v>
      </c>
      <c r="B72" s="160" t="n">
        <v>2860277.04983379</v>
      </c>
      <c r="C72" s="160" t="n">
        <v>1733932.34430841</v>
      </c>
      <c r="D72" s="160" t="n">
        <v>738419.488246372</v>
      </c>
      <c r="E72" s="160" t="n">
        <v>270156.981036877</v>
      </c>
      <c r="F72" s="160" t="n">
        <v>0</v>
      </c>
      <c r="G72" s="160" t="n">
        <v>8664.53615569009</v>
      </c>
      <c r="H72" s="160" t="n">
        <v>62946.7699381854</v>
      </c>
      <c r="I72" s="160" t="n">
        <v>37854.9769650225</v>
      </c>
      <c r="J72" s="160" t="n">
        <v>10943.0184913825</v>
      </c>
    </row>
    <row r="73" customFormat="false" ht="12.8" hidden="false" customHeight="false" outlineLevel="0" collapsed="false">
      <c r="A73" s="0" t="n">
        <v>120</v>
      </c>
      <c r="B73" s="160" t="n">
        <v>2826284.82302199</v>
      </c>
      <c r="C73" s="160" t="n">
        <v>1742172.58487041</v>
      </c>
      <c r="D73" s="160" t="n">
        <v>716686.086500088</v>
      </c>
      <c r="E73" s="160" t="n">
        <v>269609.512249245</v>
      </c>
      <c r="F73" s="160" t="n">
        <v>0</v>
      </c>
      <c r="G73" s="160" t="n">
        <v>6723.35262824148</v>
      </c>
      <c r="H73" s="160" t="n">
        <v>48546.9402456613</v>
      </c>
      <c r="I73" s="160" t="n">
        <v>43685.5325096542</v>
      </c>
      <c r="J73" s="160" t="n">
        <v>7408.36810722037</v>
      </c>
    </row>
    <row r="74" customFormat="false" ht="12.8" hidden="false" customHeight="false" outlineLevel="0" collapsed="false">
      <c r="A74" s="0" t="n">
        <v>121</v>
      </c>
      <c r="B74" s="160" t="n">
        <v>3440135.03422406</v>
      </c>
      <c r="C74" s="160" t="n">
        <v>1687927.70332874</v>
      </c>
      <c r="D74" s="160" t="n">
        <v>766647.087341818</v>
      </c>
      <c r="E74" s="160" t="n">
        <v>269696.565747494</v>
      </c>
      <c r="F74" s="160" t="n">
        <v>618806.248211813</v>
      </c>
      <c r="G74" s="160" t="n">
        <v>8917.74901645743</v>
      </c>
      <c r="H74" s="160" t="n">
        <v>57957.5935330306</v>
      </c>
      <c r="I74" s="160" t="n">
        <v>29550.1231461704</v>
      </c>
      <c r="J74" s="160" t="n">
        <v>8107.42344955621</v>
      </c>
    </row>
    <row r="75" customFormat="false" ht="12.8" hidden="false" customHeight="false" outlineLevel="0" collapsed="false">
      <c r="A75" s="0" t="n">
        <v>122</v>
      </c>
      <c r="B75" s="160" t="n">
        <v>2785309.79637435</v>
      </c>
      <c r="C75" s="160" t="n">
        <v>1708229.48924727</v>
      </c>
      <c r="D75" s="160" t="n">
        <v>699550.079474004</v>
      </c>
      <c r="E75" s="160" t="n">
        <v>270406.737046372</v>
      </c>
      <c r="F75" s="160" t="n">
        <v>0</v>
      </c>
      <c r="G75" s="160" t="n">
        <v>7222.66604390761</v>
      </c>
      <c r="H75" s="160" t="n">
        <v>57117.549968777</v>
      </c>
      <c r="I75" s="160" t="n">
        <v>38526.2622941305</v>
      </c>
      <c r="J75" s="160" t="n">
        <v>7163.08468444137</v>
      </c>
    </row>
    <row r="76" customFormat="false" ht="12.8" hidden="false" customHeight="false" outlineLevel="0" collapsed="false">
      <c r="A76" s="0" t="n">
        <v>123</v>
      </c>
      <c r="B76" s="160" t="n">
        <v>2805820.21141213</v>
      </c>
      <c r="C76" s="160" t="n">
        <v>1752997.84016232</v>
      </c>
      <c r="D76" s="160" t="n">
        <v>689128.897848371</v>
      </c>
      <c r="E76" s="160" t="n">
        <v>266133.389896407</v>
      </c>
      <c r="F76" s="160" t="n">
        <v>0</v>
      </c>
      <c r="G76" s="160" t="n">
        <v>6683.15450309323</v>
      </c>
      <c r="H76" s="160" t="n">
        <v>64005.7996805702</v>
      </c>
      <c r="I76" s="160" t="n">
        <v>28408.0427276209</v>
      </c>
      <c r="J76" s="160" t="n">
        <v>10522.856602092</v>
      </c>
    </row>
    <row r="77" customFormat="false" ht="12.8" hidden="false" customHeight="false" outlineLevel="0" collapsed="false">
      <c r="A77" s="0" t="n">
        <v>124</v>
      </c>
      <c r="B77" s="160" t="n">
        <v>2798177.28051521</v>
      </c>
      <c r="C77" s="160" t="n">
        <v>1716628.67418841</v>
      </c>
      <c r="D77" s="160" t="n">
        <v>691035.352299233</v>
      </c>
      <c r="E77" s="160" t="n">
        <v>265718.27441325</v>
      </c>
      <c r="F77" s="160" t="n">
        <v>0</v>
      </c>
      <c r="G77" s="160" t="n">
        <v>8532.08297304142</v>
      </c>
      <c r="H77" s="160" t="n">
        <v>69224.1218835057</v>
      </c>
      <c r="I77" s="160" t="n">
        <v>34011.8377382462</v>
      </c>
      <c r="J77" s="160" t="n">
        <v>8944.76119016815</v>
      </c>
    </row>
    <row r="78" customFormat="false" ht="12.8" hidden="false" customHeight="false" outlineLevel="0" collapsed="false">
      <c r="A78" s="0" t="n">
        <v>125</v>
      </c>
      <c r="B78" s="160" t="n">
        <v>3405258.5441168</v>
      </c>
      <c r="C78" s="160" t="n">
        <v>1684054.45166102</v>
      </c>
      <c r="D78" s="160" t="n">
        <v>751922.648137277</v>
      </c>
      <c r="E78" s="160" t="n">
        <v>266422.323680092</v>
      </c>
      <c r="F78" s="160" t="n">
        <v>608101.729586054</v>
      </c>
      <c r="G78" s="160" t="n">
        <v>7048.66450576106</v>
      </c>
      <c r="H78" s="160" t="n">
        <v>56532.789993484</v>
      </c>
      <c r="I78" s="160" t="n">
        <v>39295.8633912424</v>
      </c>
      <c r="J78" s="160" t="n">
        <v>7018.41155049897</v>
      </c>
    </row>
    <row r="79" customFormat="false" ht="12.8" hidden="false" customHeight="false" outlineLevel="0" collapsed="false">
      <c r="A79" s="0" t="n">
        <v>126</v>
      </c>
      <c r="B79" s="160" t="n">
        <v>2775659.31062475</v>
      </c>
      <c r="C79" s="160" t="n">
        <v>1638751.09293935</v>
      </c>
      <c r="D79" s="160" t="n">
        <v>759642.43012221</v>
      </c>
      <c r="E79" s="160" t="n">
        <v>264492.933875773</v>
      </c>
      <c r="F79" s="160" t="n">
        <v>0</v>
      </c>
      <c r="G79" s="160" t="n">
        <v>9746.79086479904</v>
      </c>
      <c r="H79" s="160" t="n">
        <v>57280.6001369211</v>
      </c>
      <c r="I79" s="160" t="n">
        <v>27824.2223596709</v>
      </c>
      <c r="J79" s="160" t="n">
        <v>10127.5740288395</v>
      </c>
    </row>
    <row r="80" customFormat="false" ht="12.8" hidden="false" customHeight="false" outlineLevel="0" collapsed="false">
      <c r="A80" s="0" t="n">
        <v>127</v>
      </c>
      <c r="B80" s="160" t="n">
        <v>2806693.50736052</v>
      </c>
      <c r="C80" s="160" t="n">
        <v>1684663.70833294</v>
      </c>
      <c r="D80" s="160" t="n">
        <v>736638.91282712</v>
      </c>
      <c r="E80" s="160" t="n">
        <v>262341.74513347</v>
      </c>
      <c r="F80" s="160" t="n">
        <v>0</v>
      </c>
      <c r="G80" s="160" t="n">
        <v>12058.7120016645</v>
      </c>
      <c r="H80" s="160" t="n">
        <v>65857.4087077215</v>
      </c>
      <c r="I80" s="160" t="n">
        <v>29255.4646841791</v>
      </c>
      <c r="J80" s="160" t="n">
        <v>12068.1449445008</v>
      </c>
    </row>
    <row r="81" customFormat="false" ht="12.8" hidden="false" customHeight="false" outlineLevel="0" collapsed="false">
      <c r="A81" s="0" t="n">
        <v>128</v>
      </c>
      <c r="B81" s="160" t="n">
        <v>2715855.48960267</v>
      </c>
      <c r="C81" s="160" t="n">
        <v>1661030.35553905</v>
      </c>
      <c r="D81" s="160" t="n">
        <v>700406.247531392</v>
      </c>
      <c r="E81" s="160" t="n">
        <v>260979.801103586</v>
      </c>
      <c r="F81" s="160" t="n">
        <v>0</v>
      </c>
      <c r="G81" s="160" t="n">
        <v>9585.90992283753</v>
      </c>
      <c r="H81" s="160" t="n">
        <v>60225.3559104974</v>
      </c>
      <c r="I81" s="160" t="n">
        <v>22283.5958495414</v>
      </c>
      <c r="J81" s="160" t="n">
        <v>9906.65115348378</v>
      </c>
    </row>
    <row r="82" customFormat="false" ht="12.8" hidden="false" customHeight="false" outlineLevel="0" collapsed="false">
      <c r="A82" s="0" t="n">
        <v>129</v>
      </c>
      <c r="B82" s="160" t="n">
        <v>3257883.98736498</v>
      </c>
      <c r="C82" s="160" t="n">
        <v>1608800.32153773</v>
      </c>
      <c r="D82" s="160" t="n">
        <v>715080.18775375</v>
      </c>
      <c r="E82" s="160" t="n">
        <v>260789.418407264</v>
      </c>
      <c r="F82" s="160" t="n">
        <v>584188.475697976</v>
      </c>
      <c r="G82" s="160" t="n">
        <v>9709.61205391752</v>
      </c>
      <c r="H82" s="160" t="n">
        <v>40577.9552839425</v>
      </c>
      <c r="I82" s="160" t="n">
        <v>28209.0472062376</v>
      </c>
      <c r="J82" s="160" t="n">
        <v>7212.62420374106</v>
      </c>
    </row>
    <row r="83" customFormat="false" ht="12.8" hidden="false" customHeight="false" outlineLevel="0" collapsed="false">
      <c r="A83" s="0" t="n">
        <v>130</v>
      </c>
      <c r="B83" s="160" t="n">
        <v>2740122.69993922</v>
      </c>
      <c r="C83" s="160" t="n">
        <v>1582349.49237156</v>
      </c>
      <c r="D83" s="160" t="n">
        <v>793201.671384808</v>
      </c>
      <c r="E83" s="160" t="n">
        <v>261878.251641753</v>
      </c>
      <c r="F83" s="160" t="n">
        <v>0</v>
      </c>
      <c r="G83" s="160" t="n">
        <v>5413.53938153368</v>
      </c>
      <c r="H83" s="160" t="n">
        <v>64971.3243941424</v>
      </c>
      <c r="I83" s="160" t="n">
        <v>29938.1643307296</v>
      </c>
      <c r="J83" s="160" t="n">
        <v>9545.54079011446</v>
      </c>
    </row>
    <row r="84" customFormat="false" ht="12.8" hidden="false" customHeight="false" outlineLevel="0" collapsed="false">
      <c r="A84" s="0" t="n">
        <v>131</v>
      </c>
      <c r="B84" s="160" t="n">
        <v>2730273.23426882</v>
      </c>
      <c r="C84" s="160" t="n">
        <v>1602108.08321207</v>
      </c>
      <c r="D84" s="160" t="n">
        <v>758269.356084542</v>
      </c>
      <c r="E84" s="160" t="n">
        <v>264713.052184734</v>
      </c>
      <c r="F84" s="160" t="n">
        <v>0</v>
      </c>
      <c r="G84" s="160" t="n">
        <v>10655.0791839954</v>
      </c>
      <c r="H84" s="160" t="n">
        <v>65569.6822215081</v>
      </c>
      <c r="I84" s="160" t="n">
        <v>14522.2116923494</v>
      </c>
      <c r="J84" s="160" t="n">
        <v>11341.9418837274</v>
      </c>
    </row>
    <row r="85" customFormat="false" ht="12.8" hidden="false" customHeight="false" outlineLevel="0" collapsed="false">
      <c r="A85" s="0" t="n">
        <v>132</v>
      </c>
      <c r="B85" s="160" t="n">
        <v>2714280.08348839</v>
      </c>
      <c r="C85" s="160" t="n">
        <v>1572695.13161214</v>
      </c>
      <c r="D85" s="160" t="n">
        <v>766221.883469016</v>
      </c>
      <c r="E85" s="160" t="n">
        <v>263454.257190522</v>
      </c>
      <c r="F85" s="160" t="n">
        <v>0</v>
      </c>
      <c r="G85" s="160" t="n">
        <v>6087.41033461735</v>
      </c>
      <c r="H85" s="160" t="n">
        <v>77088.3783662472</v>
      </c>
      <c r="I85" s="160" t="n">
        <v>28930.9160589307</v>
      </c>
      <c r="J85" s="160" t="n">
        <v>11572.0853184262</v>
      </c>
    </row>
    <row r="86" customFormat="false" ht="12.8" hidden="false" customHeight="false" outlineLevel="0" collapsed="false">
      <c r="A86" s="0" t="n">
        <v>133</v>
      </c>
      <c r="B86" s="160" t="n">
        <v>3260819.44584883</v>
      </c>
      <c r="C86" s="160" t="n">
        <v>1574197.02483604</v>
      </c>
      <c r="D86" s="160" t="n">
        <v>728149.774111444</v>
      </c>
      <c r="E86" s="160" t="n">
        <v>260374.748524785</v>
      </c>
      <c r="F86" s="160" t="n">
        <v>590420.215729677</v>
      </c>
      <c r="G86" s="160" t="n">
        <v>9089.98026075766</v>
      </c>
      <c r="H86" s="160" t="n">
        <v>62636.2139627204</v>
      </c>
      <c r="I86" s="160" t="n">
        <v>26625.1520199038</v>
      </c>
      <c r="J86" s="160" t="n">
        <v>7163.690725901</v>
      </c>
    </row>
    <row r="87" customFormat="false" ht="12.8" hidden="false" customHeight="false" outlineLevel="0" collapsed="false">
      <c r="A87" s="0" t="n">
        <v>134</v>
      </c>
      <c r="B87" s="160" t="n">
        <v>2650374.89342124</v>
      </c>
      <c r="C87" s="160" t="n">
        <v>1586455.48625714</v>
      </c>
      <c r="D87" s="160" t="n">
        <v>683133.403119375</v>
      </c>
      <c r="E87" s="160" t="n">
        <v>260676.749340588</v>
      </c>
      <c r="F87" s="160" t="n">
        <v>0</v>
      </c>
      <c r="G87" s="160" t="n">
        <v>11713.5457567581</v>
      </c>
      <c r="H87" s="160" t="n">
        <v>70432.3846323233</v>
      </c>
      <c r="I87" s="160" t="n">
        <v>31330.0843004425</v>
      </c>
      <c r="J87" s="160" t="n">
        <v>9706.34524778977</v>
      </c>
    </row>
    <row r="88" customFormat="false" ht="12.8" hidden="false" customHeight="false" outlineLevel="0" collapsed="false">
      <c r="A88" s="0" t="n">
        <v>135</v>
      </c>
      <c r="B88" s="160" t="n">
        <v>2655755.76757642</v>
      </c>
      <c r="C88" s="160" t="n">
        <v>1590004.83214659</v>
      </c>
      <c r="D88" s="160" t="n">
        <v>694224.585298684</v>
      </c>
      <c r="E88" s="160" t="n">
        <v>262115.953687556</v>
      </c>
      <c r="F88" s="160" t="n">
        <v>0</v>
      </c>
      <c r="G88" s="160" t="n">
        <v>8816.05989825329</v>
      </c>
      <c r="H88" s="160" t="n">
        <v>71404.8434687356</v>
      </c>
      <c r="I88" s="160" t="n">
        <v>20175.8061904948</v>
      </c>
      <c r="J88" s="160" t="n">
        <v>9983.90893117106</v>
      </c>
    </row>
    <row r="89" customFormat="false" ht="12.8" hidden="false" customHeight="false" outlineLevel="0" collapsed="false">
      <c r="A89" s="0" t="n">
        <v>136</v>
      </c>
      <c r="B89" s="160" t="n">
        <v>2700225.31326347</v>
      </c>
      <c r="C89" s="160" t="n">
        <v>1614331.41417361</v>
      </c>
      <c r="D89" s="160" t="n">
        <v>731191.21955735</v>
      </c>
      <c r="E89" s="160" t="n">
        <v>260777.081555787</v>
      </c>
      <c r="F89" s="160" t="n">
        <v>0</v>
      </c>
      <c r="G89" s="160" t="n">
        <v>7553.1582386184</v>
      </c>
      <c r="H89" s="160" t="n">
        <v>54057.5344313262</v>
      </c>
      <c r="I89" s="160" t="n">
        <v>35977.8783585025</v>
      </c>
      <c r="J89" s="160" t="n">
        <v>6593.11118902302</v>
      </c>
    </row>
    <row r="90" customFormat="false" ht="12.8" hidden="false" customHeight="false" outlineLevel="0" collapsed="false">
      <c r="A90" s="0" t="n">
        <v>137</v>
      </c>
      <c r="B90" s="160" t="n">
        <v>3236974.39152779</v>
      </c>
      <c r="C90" s="160" t="n">
        <v>1578002.58540641</v>
      </c>
      <c r="D90" s="160" t="n">
        <v>722174.631081881</v>
      </c>
      <c r="E90" s="160" t="n">
        <v>260799.292320616</v>
      </c>
      <c r="F90" s="160" t="n">
        <v>590171.88859934</v>
      </c>
      <c r="G90" s="160" t="n">
        <v>8459.18880690994</v>
      </c>
      <c r="H90" s="160" t="n">
        <v>57362.640423944</v>
      </c>
      <c r="I90" s="160" t="n">
        <v>27774.0679087372</v>
      </c>
      <c r="J90" s="160" t="n">
        <v>7335.46885589955</v>
      </c>
    </row>
    <row r="91" customFormat="false" ht="12.8" hidden="false" customHeight="false" outlineLevel="0" collapsed="false">
      <c r="A91" s="0" t="n">
        <v>138</v>
      </c>
      <c r="B91" s="160" t="n">
        <v>2692115.8776121</v>
      </c>
      <c r="C91" s="160" t="n">
        <v>1585831.80386803</v>
      </c>
      <c r="D91" s="160" t="n">
        <v>739340.871410818</v>
      </c>
      <c r="E91" s="160" t="n">
        <v>262350.749974656</v>
      </c>
      <c r="F91" s="160" t="n">
        <v>0</v>
      </c>
      <c r="G91" s="160" t="n">
        <v>7292.07840540945</v>
      </c>
      <c r="H91" s="160" t="n">
        <v>65795.5973329108</v>
      </c>
      <c r="I91" s="160" t="n">
        <v>25147.2083889452</v>
      </c>
      <c r="J91" s="160" t="n">
        <v>8400.36491696256</v>
      </c>
    </row>
    <row r="92" customFormat="false" ht="12.8" hidden="false" customHeight="false" outlineLevel="0" collapsed="false">
      <c r="A92" s="0" t="n">
        <v>139</v>
      </c>
      <c r="B92" s="160" t="n">
        <v>2730548.18586804</v>
      </c>
      <c r="C92" s="160" t="n">
        <v>1584904.25859019</v>
      </c>
      <c r="D92" s="160" t="n">
        <v>765409.242786221</v>
      </c>
      <c r="E92" s="160" t="n">
        <v>259530.986141915</v>
      </c>
      <c r="F92" s="160" t="n">
        <v>0</v>
      </c>
      <c r="G92" s="160" t="n">
        <v>9104.38052026757</v>
      </c>
      <c r="H92" s="160" t="n">
        <v>64294.7524523141</v>
      </c>
      <c r="I92" s="160" t="n">
        <v>34095.497230083</v>
      </c>
      <c r="J92" s="160" t="n">
        <v>11259.6659001088</v>
      </c>
    </row>
    <row r="93" customFormat="false" ht="12.8" hidden="false" customHeight="false" outlineLevel="0" collapsed="false">
      <c r="A93" s="0" t="n">
        <v>140</v>
      </c>
      <c r="B93" s="160" t="n">
        <v>2665917.81240173</v>
      </c>
      <c r="C93" s="160" t="n">
        <v>1602831.45555081</v>
      </c>
      <c r="D93" s="160" t="n">
        <v>693463.010932217</v>
      </c>
      <c r="E93" s="160" t="n">
        <v>258528.805399411</v>
      </c>
      <c r="F93" s="160" t="n">
        <v>0</v>
      </c>
      <c r="G93" s="160" t="n">
        <v>8678.09283082095</v>
      </c>
      <c r="H93" s="160" t="n">
        <v>59300.9370596351</v>
      </c>
      <c r="I93" s="160" t="n">
        <v>38997.0222082866</v>
      </c>
      <c r="J93" s="160" t="n">
        <v>9320.22745799838</v>
      </c>
    </row>
    <row r="94" customFormat="false" ht="12.8" hidden="false" customHeight="false" outlineLevel="0" collapsed="false">
      <c r="A94" s="0" t="n">
        <v>141</v>
      </c>
      <c r="B94" s="160" t="n">
        <v>3282172.67117861</v>
      </c>
      <c r="C94" s="160" t="n">
        <v>1676019.38832719</v>
      </c>
      <c r="D94" s="160" t="n">
        <v>646848.093358912</v>
      </c>
      <c r="E94" s="160" t="n">
        <v>257838.210442782</v>
      </c>
      <c r="F94" s="160" t="n">
        <v>600646.858459077</v>
      </c>
      <c r="G94" s="160" t="n">
        <v>11268.250698156</v>
      </c>
      <c r="H94" s="160" t="n">
        <v>56188.0572711341</v>
      </c>
      <c r="I94" s="160" t="n">
        <v>25372.8549835054</v>
      </c>
      <c r="J94" s="160" t="n">
        <v>9867.45805876005</v>
      </c>
    </row>
    <row r="95" customFormat="false" ht="12.8" hidden="false" customHeight="false" outlineLevel="0" collapsed="false">
      <c r="A95" s="0" t="n">
        <v>142</v>
      </c>
      <c r="B95" s="160" t="n">
        <v>2615105.82504154</v>
      </c>
      <c r="C95" s="160" t="n">
        <v>1609262.60732966</v>
      </c>
      <c r="D95" s="160" t="n">
        <v>642690.985414502</v>
      </c>
      <c r="E95" s="160" t="n">
        <v>256258.681126503</v>
      </c>
      <c r="F95" s="160" t="n">
        <v>0</v>
      </c>
      <c r="G95" s="160" t="n">
        <v>6614.37272130599</v>
      </c>
      <c r="H95" s="160" t="n">
        <v>60413.4931778819</v>
      </c>
      <c r="I95" s="160" t="n">
        <v>34210.7544032956</v>
      </c>
      <c r="J95" s="160" t="n">
        <v>9691.65262873631</v>
      </c>
    </row>
    <row r="96" customFormat="false" ht="12.8" hidden="false" customHeight="false" outlineLevel="0" collapsed="false">
      <c r="A96" s="0" t="n">
        <v>143</v>
      </c>
      <c r="B96" s="160" t="n">
        <v>2705350.91492279</v>
      </c>
      <c r="C96" s="160" t="n">
        <v>1616233.72661083</v>
      </c>
      <c r="D96" s="160" t="n">
        <v>698588.556585986</v>
      </c>
      <c r="E96" s="160" t="n">
        <v>257674.409591344</v>
      </c>
      <c r="F96" s="160" t="n">
        <v>0</v>
      </c>
      <c r="G96" s="160" t="n">
        <v>7941.98097176905</v>
      </c>
      <c r="H96" s="160" t="n">
        <v>75765.416677609</v>
      </c>
      <c r="I96" s="160" t="n">
        <v>33421.5716450293</v>
      </c>
      <c r="J96" s="160" t="n">
        <v>11877.8659383274</v>
      </c>
    </row>
    <row r="97" customFormat="false" ht="12.8" hidden="false" customHeight="false" outlineLevel="0" collapsed="false">
      <c r="A97" s="0" t="n">
        <v>144</v>
      </c>
      <c r="B97" s="160" t="n">
        <v>2672681.8595865</v>
      </c>
      <c r="C97" s="160" t="n">
        <v>1585631.52089831</v>
      </c>
      <c r="D97" s="160" t="n">
        <v>713924.46603673</v>
      </c>
      <c r="E97" s="160" t="n">
        <v>256934.515541817</v>
      </c>
      <c r="F97" s="160" t="n">
        <v>0</v>
      </c>
      <c r="G97" s="160" t="n">
        <v>10887.7628455117</v>
      </c>
      <c r="H97" s="160" t="n">
        <v>48928.6300735636</v>
      </c>
      <c r="I97" s="160" t="n">
        <v>40071.001681312</v>
      </c>
      <c r="J97" s="160" t="n">
        <v>9848.02981482114</v>
      </c>
    </row>
    <row r="98" customFormat="false" ht="12.8" hidden="false" customHeight="false" outlineLevel="0" collapsed="false">
      <c r="A98" s="0" t="n">
        <v>145</v>
      </c>
      <c r="B98" s="160" t="n">
        <v>3300104.37240089</v>
      </c>
      <c r="C98" s="160" t="n">
        <v>1654212.58267851</v>
      </c>
      <c r="D98" s="160" t="n">
        <v>676221.504479665</v>
      </c>
      <c r="E98" s="160" t="n">
        <v>256719.502154558</v>
      </c>
      <c r="F98" s="160" t="n">
        <v>595304.391332785</v>
      </c>
      <c r="G98" s="160" t="n">
        <v>5629.87936564816</v>
      </c>
      <c r="H98" s="160" t="n">
        <v>54966.7955732074</v>
      </c>
      <c r="I98" s="160" t="n">
        <v>36860.5333166054</v>
      </c>
      <c r="J98" s="160" t="n">
        <v>8706.90913807171</v>
      </c>
    </row>
    <row r="99" customFormat="false" ht="12.8" hidden="false" customHeight="false" outlineLevel="0" collapsed="false">
      <c r="A99" s="0" t="n">
        <v>146</v>
      </c>
      <c r="B99" s="160" t="n">
        <v>2668290.87611487</v>
      </c>
      <c r="C99" s="160" t="n">
        <v>1599387.77470729</v>
      </c>
      <c r="D99" s="160" t="n">
        <v>701899.683613903</v>
      </c>
      <c r="E99" s="160" t="n">
        <v>257553.114164695</v>
      </c>
      <c r="F99" s="160" t="n">
        <v>0</v>
      </c>
      <c r="G99" s="160" t="n">
        <v>8898.4413828663</v>
      </c>
      <c r="H99" s="160" t="n">
        <v>64601.0417216215</v>
      </c>
      <c r="I99" s="160" t="n">
        <v>33484.0092131984</v>
      </c>
      <c r="J99" s="160" t="n">
        <v>9095.61645473962</v>
      </c>
    </row>
    <row r="100" customFormat="false" ht="12.8" hidden="false" customHeight="false" outlineLevel="0" collapsed="false">
      <c r="A100" s="0" t="n">
        <v>147</v>
      </c>
      <c r="B100" s="160" t="n">
        <v>2679364.09894351</v>
      </c>
      <c r="C100" s="160" t="n">
        <v>1595001.36596158</v>
      </c>
      <c r="D100" s="160" t="n">
        <v>697136.171201963</v>
      </c>
      <c r="E100" s="160" t="n">
        <v>257978.909384513</v>
      </c>
      <c r="F100" s="160" t="n">
        <v>0</v>
      </c>
      <c r="G100" s="160" t="n">
        <v>10107.835157714</v>
      </c>
      <c r="H100" s="160" t="n">
        <v>80207.3847574316</v>
      </c>
      <c r="I100" s="160" t="n">
        <v>26249.9279121146</v>
      </c>
      <c r="J100" s="160" t="n">
        <v>11683.9942354383</v>
      </c>
    </row>
    <row r="101" customFormat="false" ht="12.8" hidden="false" customHeight="false" outlineLevel="0" collapsed="false">
      <c r="A101" s="0" t="n">
        <v>148</v>
      </c>
      <c r="B101" s="160" t="n">
        <v>2648716.19863369</v>
      </c>
      <c r="C101" s="160" t="n">
        <v>1647851.57975041</v>
      </c>
      <c r="D101" s="160" t="n">
        <v>639324.045695191</v>
      </c>
      <c r="E101" s="160" t="n">
        <v>259927.628970676</v>
      </c>
      <c r="F101" s="160" t="n">
        <v>0</v>
      </c>
      <c r="G101" s="160" t="n">
        <v>11283.3894983719</v>
      </c>
      <c r="H101" s="160" t="n">
        <v>59649.5643099798</v>
      </c>
      <c r="I101" s="160" t="n">
        <v>27316.5156199626</v>
      </c>
      <c r="J101" s="160" t="n">
        <v>8589.92393102529</v>
      </c>
    </row>
    <row r="102" customFormat="false" ht="12.8" hidden="false" customHeight="false" outlineLevel="0" collapsed="false">
      <c r="A102" s="0" t="n">
        <v>149</v>
      </c>
      <c r="B102" s="160" t="n">
        <v>3255265.98577721</v>
      </c>
      <c r="C102" s="160" t="n">
        <v>1647307.04406267</v>
      </c>
      <c r="D102" s="160" t="n">
        <v>643039.76635921</v>
      </c>
      <c r="E102" s="160" t="n">
        <v>255808.65513577</v>
      </c>
      <c r="F102" s="160" t="n">
        <v>590365.618869653</v>
      </c>
      <c r="G102" s="160" t="n">
        <v>8448.68132175684</v>
      </c>
      <c r="H102" s="160" t="n">
        <v>64582.836478251</v>
      </c>
      <c r="I102" s="160" t="n">
        <v>20636.0480847417</v>
      </c>
      <c r="J102" s="160" t="n">
        <v>9100.82655186008</v>
      </c>
    </row>
    <row r="103" customFormat="false" ht="12.8" hidden="false" customHeight="false" outlineLevel="0" collapsed="false">
      <c r="A103" s="0" t="n">
        <v>150</v>
      </c>
      <c r="B103" s="160" t="n">
        <v>2651552.00495947</v>
      </c>
      <c r="C103" s="160" t="n">
        <v>1667658.09750419</v>
      </c>
      <c r="D103" s="160" t="n">
        <v>624924.077285142</v>
      </c>
      <c r="E103" s="160" t="n">
        <v>256347.080697622</v>
      </c>
      <c r="F103" s="160" t="n">
        <v>0</v>
      </c>
      <c r="G103" s="160" t="n">
        <v>7812.38326916493</v>
      </c>
      <c r="H103" s="160" t="n">
        <v>66213.3681375468</v>
      </c>
      <c r="I103" s="160" t="n">
        <v>21124.760355165</v>
      </c>
      <c r="J103" s="160" t="n">
        <v>10815.5733330008</v>
      </c>
    </row>
    <row r="104" customFormat="false" ht="12.8" hidden="false" customHeight="false" outlineLevel="0" collapsed="false">
      <c r="A104" s="0" t="n">
        <v>151</v>
      </c>
      <c r="B104" s="160" t="n">
        <v>2637994.87935673</v>
      </c>
      <c r="C104" s="160" t="n">
        <v>1668360.33895801</v>
      </c>
      <c r="D104" s="160" t="n">
        <v>599179.35890203</v>
      </c>
      <c r="E104" s="160" t="n">
        <v>255092.838395489</v>
      </c>
      <c r="F104" s="160" t="n">
        <v>0</v>
      </c>
      <c r="G104" s="160" t="n">
        <v>8030.88368488597</v>
      </c>
      <c r="H104" s="160" t="n">
        <v>59607.7326265587</v>
      </c>
      <c r="I104" s="160" t="n">
        <v>31847.9567181433</v>
      </c>
      <c r="J104" s="160" t="n">
        <v>10717.2631559494</v>
      </c>
    </row>
    <row r="105" customFormat="false" ht="12.8" hidden="false" customHeight="false" outlineLevel="0" collapsed="false">
      <c r="A105" s="0" t="n">
        <v>152</v>
      </c>
      <c r="B105" s="160" t="n">
        <v>2685696.50242162</v>
      </c>
      <c r="C105" s="160" t="n">
        <v>1697344.12870237</v>
      </c>
      <c r="D105" s="160" t="n">
        <v>617951.689021965</v>
      </c>
      <c r="E105" s="160" t="n">
        <v>258498.647283465</v>
      </c>
      <c r="F105" s="160" t="n">
        <v>0</v>
      </c>
      <c r="G105" s="160" t="n">
        <v>9011.89558566933</v>
      </c>
      <c r="H105" s="160" t="n">
        <v>64387.8065586624</v>
      </c>
      <c r="I105" s="160" t="n">
        <v>23152.7278344535</v>
      </c>
      <c r="J105" s="160" t="n">
        <v>10930.7024218058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" activeCellId="0" sqref="B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4266185.78561778</v>
      </c>
      <c r="C14" s="0" t="n">
        <v>1928109.02807559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3669626.15930423</v>
      </c>
      <c r="C15" s="0" t="n">
        <v>1953926.88291348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3308086.85509072</v>
      </c>
      <c r="C16" s="0" t="n">
        <v>1717666.98992696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3051570.09390394</v>
      </c>
      <c r="C17" s="0" t="n">
        <v>1602713.66813843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3574954.55984433</v>
      </c>
      <c r="C18" s="0" t="n">
        <v>1571417.01329999</v>
      </c>
      <c r="D18" s="0" t="n">
        <v>977666.919639144</v>
      </c>
      <c r="E18" s="0" t="n">
        <v>280880.070239512</v>
      </c>
      <c r="F18" s="0" t="n">
        <v>636060.860715847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3241818.8586918</v>
      </c>
      <c r="C19" s="0" t="n">
        <v>1537943.47660494</v>
      </c>
      <c r="D19" s="0" t="n">
        <v>1309355.5676</v>
      </c>
      <c r="E19" s="0" t="n">
        <v>286639.62866576</v>
      </c>
      <c r="F19" s="0" t="n">
        <v>0</v>
      </c>
      <c r="G19" s="0" t="n">
        <v>7115.67923992691</v>
      </c>
      <c r="H19" s="0" t="n">
        <v>59642.3841547798</v>
      </c>
      <c r="I19" s="0" t="n">
        <v>33171.0192118789</v>
      </c>
      <c r="J19" s="0" t="n">
        <v>7989.10079569822</v>
      </c>
    </row>
    <row r="20" customFormat="false" ht="12.8" hidden="false" customHeight="false" outlineLevel="0" collapsed="false">
      <c r="A20" s="0" t="n">
        <v>67</v>
      </c>
      <c r="B20" s="0" t="n">
        <v>3172063.40197005</v>
      </c>
      <c r="C20" s="0" t="n">
        <v>1559237.18669482</v>
      </c>
      <c r="D20" s="0" t="n">
        <v>1215158.85636</v>
      </c>
      <c r="E20" s="0" t="n">
        <v>292482.435580968</v>
      </c>
      <c r="F20" s="0" t="n">
        <v>0</v>
      </c>
      <c r="G20" s="0" t="n">
        <v>9776.7028962687</v>
      </c>
      <c r="H20" s="0" t="n">
        <v>47830.4632495755</v>
      </c>
      <c r="I20" s="0" t="n">
        <v>41550.7725055455</v>
      </c>
      <c r="J20" s="0" t="n">
        <v>6813.89568849297</v>
      </c>
    </row>
    <row r="21" customFormat="false" ht="12.8" hidden="false" customHeight="false" outlineLevel="0" collapsed="false">
      <c r="A21" s="0" t="n">
        <v>68</v>
      </c>
      <c r="B21" s="0" t="n">
        <v>3286109.96589504</v>
      </c>
      <c r="C21" s="0" t="n">
        <v>1586646.81004947</v>
      </c>
      <c r="D21" s="0" t="n">
        <v>1318921.70778</v>
      </c>
      <c r="E21" s="0" t="n">
        <v>287586.393257485</v>
      </c>
      <c r="F21" s="0" t="n">
        <v>0</v>
      </c>
      <c r="G21" s="0" t="n">
        <v>4487.77288938125</v>
      </c>
      <c r="H21" s="0" t="n">
        <v>50445.4341277162</v>
      </c>
      <c r="I21" s="0" t="n">
        <v>30789.0045553741</v>
      </c>
      <c r="J21" s="0" t="n">
        <v>7391.85175351364</v>
      </c>
    </row>
    <row r="22" customFormat="false" ht="12.8" hidden="false" customHeight="false" outlineLevel="0" collapsed="false">
      <c r="A22" s="0" t="n">
        <v>69</v>
      </c>
      <c r="B22" s="0" t="n">
        <v>3500415.29003283</v>
      </c>
      <c r="C22" s="0" t="n">
        <v>1503672.19043449</v>
      </c>
      <c r="D22" s="0" t="n">
        <v>990191.197574682</v>
      </c>
      <c r="E22" s="0" t="n">
        <v>284658.45197082</v>
      </c>
      <c r="F22" s="0" t="n">
        <v>630004.757610279</v>
      </c>
      <c r="G22" s="0" t="n">
        <v>5054.01022732985</v>
      </c>
      <c r="H22" s="0" t="n">
        <v>52979.0286802687</v>
      </c>
      <c r="I22" s="0" t="n">
        <v>28039.4282049463</v>
      </c>
      <c r="J22" s="0" t="n">
        <v>5803.97397397151</v>
      </c>
    </row>
    <row r="23" customFormat="false" ht="12.8" hidden="false" customHeight="false" outlineLevel="0" collapsed="false">
      <c r="A23" s="0" t="n">
        <v>70</v>
      </c>
      <c r="B23" s="0" t="n">
        <v>2866544.07564487</v>
      </c>
      <c r="C23" s="0" t="n">
        <v>1638234.29237959</v>
      </c>
      <c r="D23" s="0" t="n">
        <v>852964.920268733</v>
      </c>
      <c r="E23" s="0" t="n">
        <v>287193.50352767</v>
      </c>
      <c r="F23" s="0" t="n">
        <v>0</v>
      </c>
      <c r="G23" s="0" t="n">
        <v>5495.51234723228</v>
      </c>
      <c r="H23" s="0" t="n">
        <v>47259.1993887884</v>
      </c>
      <c r="I23" s="0" t="n">
        <v>28821.5258487481</v>
      </c>
      <c r="J23" s="0" t="n">
        <v>6614.07889430093</v>
      </c>
    </row>
    <row r="24" customFormat="false" ht="12.8" hidden="false" customHeight="false" outlineLevel="0" collapsed="false">
      <c r="A24" s="0" t="n">
        <v>71</v>
      </c>
      <c r="B24" s="0" t="n">
        <v>3184931.2139136</v>
      </c>
      <c r="C24" s="0" t="n">
        <v>1857825.66779023</v>
      </c>
      <c r="D24" s="0" t="n">
        <v>905733.324925641</v>
      </c>
      <c r="E24" s="0" t="n">
        <v>305377.492089459</v>
      </c>
      <c r="F24" s="0" t="n">
        <v>0</v>
      </c>
      <c r="G24" s="0" t="n">
        <v>6570.27781632536</v>
      </c>
      <c r="H24" s="0" t="n">
        <v>60136.2920482813</v>
      </c>
      <c r="I24" s="0" t="n">
        <v>41741.0310189835</v>
      </c>
      <c r="J24" s="0" t="n">
        <v>7478.96518996965</v>
      </c>
    </row>
    <row r="25" customFormat="false" ht="12.8" hidden="false" customHeight="false" outlineLevel="0" collapsed="false">
      <c r="A25" s="0" t="n">
        <v>72</v>
      </c>
      <c r="B25" s="0" t="n">
        <v>3242879.28711594</v>
      </c>
      <c r="C25" s="0" t="n">
        <v>1934428.1199181</v>
      </c>
      <c r="D25" s="0" t="n">
        <v>900087.329307711</v>
      </c>
      <c r="E25" s="0" t="n">
        <v>305380.325492413</v>
      </c>
      <c r="F25" s="0" t="n">
        <v>0</v>
      </c>
      <c r="G25" s="0" t="n">
        <v>8054.05650675909</v>
      </c>
      <c r="H25" s="0" t="n">
        <v>66099.3159692858</v>
      </c>
      <c r="I25" s="0" t="n">
        <v>19813.2886640635</v>
      </c>
      <c r="J25" s="0" t="n">
        <v>8948.18658114674</v>
      </c>
    </row>
    <row r="26" customFormat="false" ht="12.8" hidden="false" customHeight="false" outlineLevel="0" collapsed="false">
      <c r="A26" s="0" t="n">
        <v>73</v>
      </c>
      <c r="B26" s="0" t="n">
        <v>3687857.48360202</v>
      </c>
      <c r="C26" s="0" t="n">
        <v>1707359.50950159</v>
      </c>
      <c r="D26" s="0" t="n">
        <v>924860.337574122</v>
      </c>
      <c r="E26" s="0" t="n">
        <v>293052.198968204</v>
      </c>
      <c r="F26" s="0" t="n">
        <v>663843.745247092</v>
      </c>
      <c r="G26" s="0" t="n">
        <v>4331.41034705249</v>
      </c>
      <c r="H26" s="0" t="n">
        <v>57497.5875491381</v>
      </c>
      <c r="I26" s="0" t="n">
        <v>29638.0489874434</v>
      </c>
      <c r="J26" s="0" t="n">
        <v>7506.64715403283</v>
      </c>
    </row>
    <row r="27" customFormat="false" ht="12.8" hidden="false" customHeight="false" outlineLevel="0" collapsed="false">
      <c r="A27" s="0" t="n">
        <v>74</v>
      </c>
      <c r="B27" s="0" t="n">
        <v>2979467.29260037</v>
      </c>
      <c r="C27" s="0" t="n">
        <v>1685229.81567946</v>
      </c>
      <c r="D27" s="0" t="n">
        <v>892465.911121706</v>
      </c>
      <c r="E27" s="0" t="n">
        <v>285321.8615134</v>
      </c>
      <c r="F27" s="0" t="n">
        <v>0</v>
      </c>
      <c r="G27" s="0" t="n">
        <v>7005.37959527327</v>
      </c>
      <c r="H27" s="0" t="n">
        <v>56115.5936997451</v>
      </c>
      <c r="I27" s="0" t="n">
        <v>44758.0748371297</v>
      </c>
      <c r="J27" s="0" t="n">
        <v>8504.09744527533</v>
      </c>
    </row>
    <row r="28" customFormat="false" ht="12.8" hidden="false" customHeight="false" outlineLevel="0" collapsed="false">
      <c r="A28" s="0" t="n">
        <v>75</v>
      </c>
      <c r="B28" s="0" t="n">
        <v>3021705.24213647</v>
      </c>
      <c r="C28" s="0" t="n">
        <v>1679104.35903103</v>
      </c>
      <c r="D28" s="0" t="n">
        <v>942811.068787906</v>
      </c>
      <c r="E28" s="0" t="n">
        <v>287773.977721142</v>
      </c>
      <c r="F28" s="0" t="n">
        <v>0</v>
      </c>
      <c r="G28" s="0" t="n">
        <v>6679.14965301283</v>
      </c>
      <c r="H28" s="0" t="n">
        <v>63552.5284302314</v>
      </c>
      <c r="I28" s="0" t="n">
        <v>32749.0196901057</v>
      </c>
      <c r="J28" s="0" t="n">
        <v>8967.33340568463</v>
      </c>
    </row>
    <row r="29" customFormat="false" ht="12.8" hidden="false" customHeight="false" outlineLevel="0" collapsed="false">
      <c r="A29" s="0" t="n">
        <v>76</v>
      </c>
      <c r="B29" s="0" t="n">
        <v>3024305.42461091</v>
      </c>
      <c r="C29" s="0" t="n">
        <v>1698302.18723357</v>
      </c>
      <c r="D29" s="0" t="n">
        <v>906638.953503998</v>
      </c>
      <c r="E29" s="0" t="n">
        <v>294254.345273761</v>
      </c>
      <c r="F29" s="0" t="n">
        <v>0</v>
      </c>
      <c r="G29" s="0" t="n">
        <v>9901.37717682939</v>
      </c>
      <c r="H29" s="0" t="n">
        <v>65939.7074107189</v>
      </c>
      <c r="I29" s="0" t="n">
        <v>39469.4039776777</v>
      </c>
      <c r="J29" s="0" t="n">
        <v>9730.57287817136</v>
      </c>
    </row>
    <row r="30" customFormat="false" ht="12.8" hidden="false" customHeight="false" outlineLevel="0" collapsed="false">
      <c r="A30" s="0" t="n">
        <v>77</v>
      </c>
      <c r="B30" s="0" t="n">
        <v>3683695.10382843</v>
      </c>
      <c r="C30" s="0" t="n">
        <v>1656120.00844961</v>
      </c>
      <c r="D30" s="0" t="n">
        <v>950889.946979878</v>
      </c>
      <c r="E30" s="0" t="n">
        <v>294970.561831181</v>
      </c>
      <c r="F30" s="0" t="n">
        <v>664129.221097669</v>
      </c>
      <c r="G30" s="0" t="n">
        <v>6550.01844736545</v>
      </c>
      <c r="H30" s="0" t="n">
        <v>55478.2384629785</v>
      </c>
      <c r="I30" s="0" t="n">
        <v>46695.0882995768</v>
      </c>
      <c r="J30" s="0" t="n">
        <v>8832.96819591719</v>
      </c>
    </row>
    <row r="31" customFormat="false" ht="12.8" hidden="false" customHeight="false" outlineLevel="0" collapsed="false">
      <c r="A31" s="0" t="n">
        <v>78</v>
      </c>
      <c r="B31" s="0" t="n">
        <v>3069857.48672523</v>
      </c>
      <c r="C31" s="0" t="n">
        <v>1640870.82580203</v>
      </c>
      <c r="D31" s="0" t="n">
        <v>1010007.07426752</v>
      </c>
      <c r="E31" s="0" t="n">
        <v>299156.459737956</v>
      </c>
      <c r="F31" s="0" t="n">
        <v>0</v>
      </c>
      <c r="G31" s="0" t="n">
        <v>10625.2946225667</v>
      </c>
      <c r="H31" s="0" t="n">
        <v>61955.8237761392</v>
      </c>
      <c r="I31" s="0" t="n">
        <v>37812.3411875543</v>
      </c>
      <c r="J31" s="0" t="n">
        <v>9472.15810732758</v>
      </c>
    </row>
    <row r="32" customFormat="false" ht="12.8" hidden="false" customHeight="false" outlineLevel="0" collapsed="false">
      <c r="A32" s="0" t="n">
        <v>79</v>
      </c>
      <c r="B32" s="0" t="n">
        <v>3067303.84413985</v>
      </c>
      <c r="C32" s="0" t="n">
        <v>1679515.59836259</v>
      </c>
      <c r="D32" s="0" t="n">
        <v>960692.495840068</v>
      </c>
      <c r="E32" s="0" t="n">
        <v>300767.190996232</v>
      </c>
      <c r="F32" s="0" t="n">
        <v>0</v>
      </c>
      <c r="G32" s="0" t="n">
        <v>5059.10598961163</v>
      </c>
      <c r="H32" s="0" t="n">
        <v>65840.975679563</v>
      </c>
      <c r="I32" s="0" t="n">
        <v>46870.827891685</v>
      </c>
      <c r="J32" s="0" t="n">
        <v>8486.10213866573</v>
      </c>
    </row>
    <row r="33" customFormat="false" ht="12.8" hidden="false" customHeight="false" outlineLevel="0" collapsed="false">
      <c r="A33" s="0" t="n">
        <v>80</v>
      </c>
      <c r="B33" s="0" t="n">
        <v>3085238.54411227</v>
      </c>
      <c r="C33" s="0" t="n">
        <v>1739808.80807515</v>
      </c>
      <c r="D33" s="0" t="n">
        <v>931779.088823393</v>
      </c>
      <c r="E33" s="0" t="n">
        <v>303378.159323222</v>
      </c>
      <c r="F33" s="0" t="n">
        <v>0</v>
      </c>
      <c r="G33" s="0" t="n">
        <v>9650.93801865359</v>
      </c>
      <c r="H33" s="0" t="n">
        <v>58793.4867766233</v>
      </c>
      <c r="I33" s="0" t="n">
        <v>32983.0558436321</v>
      </c>
      <c r="J33" s="0" t="n">
        <v>8772.95115087954</v>
      </c>
    </row>
    <row r="34" customFormat="false" ht="12.8" hidden="false" customHeight="false" outlineLevel="0" collapsed="false">
      <c r="A34" s="0" t="n">
        <v>81</v>
      </c>
      <c r="B34" s="0" t="n">
        <v>3718545.23308339</v>
      </c>
      <c r="C34" s="0" t="n">
        <v>1757109.39000038</v>
      </c>
      <c r="D34" s="0" t="n">
        <v>882127.234660085</v>
      </c>
      <c r="E34" s="0" t="n">
        <v>306969.277706716</v>
      </c>
      <c r="F34" s="0" t="n">
        <v>672881.140275804</v>
      </c>
      <c r="G34" s="0" t="n">
        <v>8672.26003799655</v>
      </c>
      <c r="H34" s="0" t="n">
        <v>57500.0547164359</v>
      </c>
      <c r="I34" s="0" t="n">
        <v>25269.9714078418</v>
      </c>
      <c r="J34" s="0" t="n">
        <v>8117.8663363341</v>
      </c>
    </row>
    <row r="35" customFormat="false" ht="12.8" hidden="false" customHeight="false" outlineLevel="0" collapsed="false">
      <c r="A35" s="0" t="n">
        <v>82</v>
      </c>
      <c r="B35" s="0" t="n">
        <v>3089733.37178268</v>
      </c>
      <c r="C35" s="0" t="n">
        <v>1717584.88310782</v>
      </c>
      <c r="D35" s="0" t="n">
        <v>933607.214433623</v>
      </c>
      <c r="E35" s="0" t="n">
        <v>307799.246270555</v>
      </c>
      <c r="F35" s="0" t="n">
        <v>0</v>
      </c>
      <c r="G35" s="0" t="n">
        <v>8713.23043201604</v>
      </c>
      <c r="H35" s="0" t="n">
        <v>82360.1835907561</v>
      </c>
      <c r="I35" s="0" t="n">
        <v>28441.6792087301</v>
      </c>
      <c r="J35" s="0" t="n">
        <v>11110.577474898</v>
      </c>
    </row>
    <row r="36" customFormat="false" ht="12.8" hidden="false" customHeight="false" outlineLevel="0" collapsed="false">
      <c r="A36" s="0" t="n">
        <v>83</v>
      </c>
      <c r="B36" s="0" t="n">
        <v>3056402.08052919</v>
      </c>
      <c r="C36" s="0" t="n">
        <v>1745825.76944868</v>
      </c>
      <c r="D36" s="0" t="n">
        <v>874288.470468176</v>
      </c>
      <c r="E36" s="0" t="n">
        <v>304694.426311978</v>
      </c>
      <c r="F36" s="0" t="n">
        <v>0</v>
      </c>
      <c r="G36" s="0" t="n">
        <v>6790.17172714268</v>
      </c>
      <c r="H36" s="0" t="n">
        <v>71570.9616969169</v>
      </c>
      <c r="I36" s="0" t="n">
        <v>42472.6031277625</v>
      </c>
      <c r="J36" s="0" t="n">
        <v>10965.3981113353</v>
      </c>
    </row>
    <row r="37" customFormat="false" ht="12.8" hidden="false" customHeight="false" outlineLevel="0" collapsed="false">
      <c r="A37" s="0" t="n">
        <v>84</v>
      </c>
      <c r="B37" s="0" t="n">
        <v>3061310.36890173</v>
      </c>
      <c r="C37" s="0" t="n">
        <v>1793446.76005349</v>
      </c>
      <c r="D37" s="0" t="n">
        <v>855005.278445166</v>
      </c>
      <c r="E37" s="0" t="n">
        <v>307658.724693229</v>
      </c>
      <c r="F37" s="0" t="n">
        <v>0</v>
      </c>
      <c r="G37" s="0" t="n">
        <v>9025.9254786073</v>
      </c>
      <c r="H37" s="0" t="n">
        <v>54278.2757290089</v>
      </c>
      <c r="I37" s="0" t="n">
        <v>34240.7848093762</v>
      </c>
      <c r="J37" s="0" t="n">
        <v>7860.95918230646</v>
      </c>
    </row>
    <row r="38" customFormat="false" ht="12.8" hidden="false" customHeight="false" outlineLevel="0" collapsed="false">
      <c r="A38" s="0" t="n">
        <v>85</v>
      </c>
      <c r="B38" s="0" t="n">
        <v>3715940.44953052</v>
      </c>
      <c r="C38" s="0" t="n">
        <v>1737824.85272864</v>
      </c>
      <c r="D38" s="0" t="n">
        <v>890288.116732081</v>
      </c>
      <c r="E38" s="0" t="n">
        <v>305379.885983003</v>
      </c>
      <c r="F38" s="0" t="n">
        <v>667031.513728809</v>
      </c>
      <c r="G38" s="0" t="n">
        <v>8614.1094036701</v>
      </c>
      <c r="H38" s="0" t="n">
        <v>67740.5549230379</v>
      </c>
      <c r="I38" s="0" t="n">
        <v>30139.9790726092</v>
      </c>
      <c r="J38" s="0" t="n">
        <v>8771.37544518085</v>
      </c>
    </row>
    <row r="39" customFormat="false" ht="12.8" hidden="false" customHeight="false" outlineLevel="0" collapsed="false">
      <c r="A39" s="0" t="n">
        <v>86</v>
      </c>
      <c r="B39" s="0" t="n">
        <v>3038901.72137667</v>
      </c>
      <c r="C39" s="0" t="n">
        <v>1749291.83139214</v>
      </c>
      <c r="D39" s="0" t="n">
        <v>876598.338618884</v>
      </c>
      <c r="E39" s="0" t="n">
        <v>305428.483997623</v>
      </c>
      <c r="F39" s="0" t="n">
        <v>0</v>
      </c>
      <c r="G39" s="0" t="n">
        <v>5169.10448783997</v>
      </c>
      <c r="H39" s="0" t="n">
        <v>51445.908345041</v>
      </c>
      <c r="I39" s="0" t="n">
        <v>44330.9653015448</v>
      </c>
      <c r="J39" s="0" t="n">
        <v>6727.20468098731</v>
      </c>
    </row>
    <row r="40" customFormat="false" ht="12.8" hidden="false" customHeight="false" outlineLevel="0" collapsed="false">
      <c r="A40" s="0" t="n">
        <v>87</v>
      </c>
      <c r="B40" s="0" t="n">
        <v>3053860.71590856</v>
      </c>
      <c r="C40" s="0" t="n">
        <v>1797705.67034839</v>
      </c>
      <c r="D40" s="0" t="n">
        <v>858869.501318543</v>
      </c>
      <c r="E40" s="0" t="n">
        <v>306338.438975927</v>
      </c>
      <c r="F40" s="0" t="n">
        <v>0</v>
      </c>
      <c r="G40" s="0" t="n">
        <v>9120.62273106652</v>
      </c>
      <c r="H40" s="0" t="n">
        <v>55607.3271026125</v>
      </c>
      <c r="I40" s="0" t="n">
        <v>18892.894048728</v>
      </c>
      <c r="J40" s="0" t="n">
        <v>7807.9831842901</v>
      </c>
    </row>
    <row r="41" customFormat="false" ht="12.8" hidden="false" customHeight="false" outlineLevel="0" collapsed="false">
      <c r="A41" s="0" t="n">
        <v>88</v>
      </c>
      <c r="B41" s="0" t="n">
        <v>3042758.88493989</v>
      </c>
      <c r="C41" s="0" t="n">
        <v>1798754.1666036</v>
      </c>
      <c r="D41" s="0" t="n">
        <v>821771.851361264</v>
      </c>
      <c r="E41" s="0" t="n">
        <v>308483.959325441</v>
      </c>
      <c r="F41" s="0" t="n">
        <v>0</v>
      </c>
      <c r="G41" s="0" t="n">
        <v>10806.1015115658</v>
      </c>
      <c r="H41" s="0" t="n">
        <v>59820.7807031705</v>
      </c>
      <c r="I41" s="0" t="n">
        <v>34344.1900326634</v>
      </c>
      <c r="J41" s="0" t="n">
        <v>9260.53383948146</v>
      </c>
    </row>
    <row r="42" customFormat="false" ht="12.8" hidden="false" customHeight="false" outlineLevel="0" collapsed="false">
      <c r="A42" s="0" t="n">
        <v>89</v>
      </c>
      <c r="B42" s="0" t="n">
        <v>3722795.29732393</v>
      </c>
      <c r="C42" s="0" t="n">
        <v>1739959.90130925</v>
      </c>
      <c r="D42" s="0" t="n">
        <v>884776.209709164</v>
      </c>
      <c r="E42" s="0" t="n">
        <v>306947.550902345</v>
      </c>
      <c r="F42" s="0" t="n">
        <v>673506.940730046</v>
      </c>
      <c r="G42" s="0" t="n">
        <v>8969.77422783591</v>
      </c>
      <c r="H42" s="0" t="n">
        <v>61109.8069952857</v>
      </c>
      <c r="I42" s="0" t="n">
        <v>40406.2582760367</v>
      </c>
      <c r="J42" s="0" t="n">
        <v>7831.31435465749</v>
      </c>
    </row>
    <row r="43" customFormat="false" ht="12.8" hidden="false" customHeight="false" outlineLevel="0" collapsed="false">
      <c r="A43" s="0" t="n">
        <v>90</v>
      </c>
      <c r="B43" s="0" t="n">
        <v>3065872.99454518</v>
      </c>
      <c r="C43" s="0" t="n">
        <v>1782551.98313116</v>
      </c>
      <c r="D43" s="0" t="n">
        <v>855613.076803893</v>
      </c>
      <c r="E43" s="0" t="n">
        <v>309098.379599066</v>
      </c>
      <c r="F43" s="0" t="n">
        <v>0</v>
      </c>
      <c r="G43" s="0" t="n">
        <v>11829.3750667342</v>
      </c>
      <c r="H43" s="0" t="n">
        <v>58918.547506663</v>
      </c>
      <c r="I43" s="0" t="n">
        <v>39967.0331315648</v>
      </c>
      <c r="J43" s="0" t="n">
        <v>8251.20174294616</v>
      </c>
    </row>
    <row r="44" customFormat="false" ht="12.8" hidden="false" customHeight="false" outlineLevel="0" collapsed="false">
      <c r="A44" s="0" t="n">
        <v>91</v>
      </c>
      <c r="B44" s="0" t="n">
        <v>3027354.62964859</v>
      </c>
      <c r="C44" s="0" t="n">
        <v>1769340.44929821</v>
      </c>
      <c r="D44" s="0" t="n">
        <v>846741.843137483</v>
      </c>
      <c r="E44" s="0" t="n">
        <v>308425.535122409</v>
      </c>
      <c r="F44" s="0" t="n">
        <v>0</v>
      </c>
      <c r="G44" s="0" t="n">
        <v>10150.8969566749</v>
      </c>
      <c r="H44" s="0" t="n">
        <v>58336.6800722724</v>
      </c>
      <c r="I44" s="0" t="n">
        <v>26247.4489311067</v>
      </c>
      <c r="J44" s="0" t="n">
        <v>8470.07804617241</v>
      </c>
    </row>
    <row r="45" customFormat="false" ht="12.8" hidden="false" customHeight="false" outlineLevel="0" collapsed="false">
      <c r="A45" s="0" t="n">
        <v>92</v>
      </c>
      <c r="B45" s="0" t="n">
        <v>3037669.61720526</v>
      </c>
      <c r="C45" s="0" t="n">
        <v>1768710.06812724</v>
      </c>
      <c r="D45" s="0" t="n">
        <v>837473.095009689</v>
      </c>
      <c r="E45" s="0" t="n">
        <v>307980.279163665</v>
      </c>
      <c r="F45" s="0" t="n">
        <v>0</v>
      </c>
      <c r="G45" s="0" t="n">
        <v>7918.25958759042</v>
      </c>
      <c r="H45" s="0" t="n">
        <v>70893.4522523912</v>
      </c>
      <c r="I45" s="0" t="n">
        <v>33360.3048972757</v>
      </c>
      <c r="J45" s="0" t="n">
        <v>11693.0271963331</v>
      </c>
    </row>
    <row r="46" customFormat="false" ht="12.8" hidden="false" customHeight="false" outlineLevel="0" collapsed="false">
      <c r="A46" s="0" t="n">
        <v>93</v>
      </c>
      <c r="B46" s="0" t="n">
        <v>3603331.85892601</v>
      </c>
      <c r="C46" s="0" t="n">
        <v>1745318.43365735</v>
      </c>
      <c r="D46" s="0" t="n">
        <v>777957.059100016</v>
      </c>
      <c r="E46" s="0" t="n">
        <v>303785.445993496</v>
      </c>
      <c r="F46" s="0" t="n">
        <v>667429.764125609</v>
      </c>
      <c r="G46" s="0" t="n">
        <v>8385.72260176536</v>
      </c>
      <c r="H46" s="0" t="n">
        <v>57490.9364804209</v>
      </c>
      <c r="I46" s="0" t="n">
        <v>34587.923658725</v>
      </c>
      <c r="J46" s="0" t="n">
        <v>8589.44043341026</v>
      </c>
    </row>
    <row r="47" customFormat="false" ht="12.8" hidden="false" customHeight="false" outlineLevel="0" collapsed="false">
      <c r="A47" s="0" t="n">
        <v>94</v>
      </c>
      <c r="B47" s="0" t="n">
        <v>2962509.73401621</v>
      </c>
      <c r="C47" s="0" t="n">
        <v>1809562.91205826</v>
      </c>
      <c r="D47" s="0" t="n">
        <v>745825.235569404</v>
      </c>
      <c r="E47" s="0" t="n">
        <v>307012.159793046</v>
      </c>
      <c r="F47" s="0" t="n">
        <v>0</v>
      </c>
      <c r="G47" s="0" t="n">
        <v>7902.19748504544</v>
      </c>
      <c r="H47" s="0" t="n">
        <v>54797.8415757057</v>
      </c>
      <c r="I47" s="0" t="n">
        <v>29521.7936650307</v>
      </c>
      <c r="J47" s="0" t="n">
        <v>8499.03941282146</v>
      </c>
    </row>
    <row r="48" customFormat="false" ht="12.8" hidden="false" customHeight="false" outlineLevel="0" collapsed="false">
      <c r="A48" s="0" t="n">
        <v>95</v>
      </c>
      <c r="B48" s="0" t="n">
        <v>2926854.52532302</v>
      </c>
      <c r="C48" s="0" t="n">
        <v>1758602.9983563</v>
      </c>
      <c r="D48" s="0" t="n">
        <v>744305.085271733</v>
      </c>
      <c r="E48" s="0" t="n">
        <v>307458.819697141</v>
      </c>
      <c r="F48" s="0" t="n">
        <v>0</v>
      </c>
      <c r="G48" s="0" t="n">
        <v>6314.2848475711</v>
      </c>
      <c r="H48" s="0" t="n">
        <v>70901.9004428022</v>
      </c>
      <c r="I48" s="0" t="n">
        <v>30065.7365139369</v>
      </c>
      <c r="J48" s="0" t="n">
        <v>9422.46684046341</v>
      </c>
    </row>
    <row r="49" customFormat="false" ht="12.8" hidden="false" customHeight="false" outlineLevel="0" collapsed="false">
      <c r="A49" s="0" t="n">
        <v>96</v>
      </c>
      <c r="B49" s="0" t="n">
        <v>2932346.12357043</v>
      </c>
      <c r="C49" s="0" t="n">
        <v>1727273.12713957</v>
      </c>
      <c r="D49" s="0" t="n">
        <v>779488.004361245</v>
      </c>
      <c r="E49" s="0" t="n">
        <v>309130.197522602</v>
      </c>
      <c r="F49" s="0" t="n">
        <v>0</v>
      </c>
      <c r="G49" s="0" t="n">
        <v>7403.63153202132</v>
      </c>
      <c r="H49" s="0" t="n">
        <v>75265.281541127</v>
      </c>
      <c r="I49" s="0" t="n">
        <v>22592.0721144072</v>
      </c>
      <c r="J49" s="0" t="n">
        <v>12332.2010243505</v>
      </c>
    </row>
    <row r="50" customFormat="false" ht="12.8" hidden="false" customHeight="false" outlineLevel="0" collapsed="false">
      <c r="A50" s="0" t="n">
        <v>97</v>
      </c>
      <c r="B50" s="0" t="n">
        <v>3645425.70707383</v>
      </c>
      <c r="C50" s="0" t="n">
        <v>1798573.10668317</v>
      </c>
      <c r="D50" s="0" t="n">
        <v>755827.505917864</v>
      </c>
      <c r="E50" s="0" t="n">
        <v>303599.34624532</v>
      </c>
      <c r="F50" s="0" t="n">
        <v>676438.728642599</v>
      </c>
      <c r="G50" s="0" t="n">
        <v>10948.0210721836</v>
      </c>
      <c r="H50" s="0" t="n">
        <v>68433.7483975764</v>
      </c>
      <c r="I50" s="0" t="n">
        <v>22254.6623495964</v>
      </c>
      <c r="J50" s="0" t="n">
        <v>10687.865119264</v>
      </c>
    </row>
    <row r="51" customFormat="false" ht="12.8" hidden="false" customHeight="false" outlineLevel="0" collapsed="false">
      <c r="A51" s="0" t="n">
        <v>98</v>
      </c>
      <c r="B51" s="0" t="n">
        <v>2937160.27329059</v>
      </c>
      <c r="C51" s="0" t="n">
        <v>1793958.68718333</v>
      </c>
      <c r="D51" s="0" t="n">
        <v>704998.971767413</v>
      </c>
      <c r="E51" s="0" t="n">
        <v>304460.803009332</v>
      </c>
      <c r="F51" s="0" t="n">
        <v>0</v>
      </c>
      <c r="G51" s="0" t="n">
        <v>8663.45848613249</v>
      </c>
      <c r="H51" s="0" t="n">
        <v>84964.0190517438</v>
      </c>
      <c r="I51" s="0" t="n">
        <v>28238.0810930127</v>
      </c>
      <c r="J51" s="0" t="n">
        <v>11970.4067312886</v>
      </c>
    </row>
    <row r="52" customFormat="false" ht="12.8" hidden="false" customHeight="false" outlineLevel="0" collapsed="false">
      <c r="A52" s="0" t="n">
        <v>99</v>
      </c>
      <c r="B52" s="0" t="n">
        <v>2877705.27279224</v>
      </c>
      <c r="C52" s="0" t="n">
        <v>1760814.62329667</v>
      </c>
      <c r="D52" s="0" t="n">
        <v>689959.118724576</v>
      </c>
      <c r="E52" s="0" t="n">
        <v>302569.667667506</v>
      </c>
      <c r="F52" s="0" t="n">
        <v>0</v>
      </c>
      <c r="G52" s="0" t="n">
        <v>7977.79740494188</v>
      </c>
      <c r="H52" s="0" t="n">
        <v>71746.5223333763</v>
      </c>
      <c r="I52" s="0" t="n">
        <v>33177.4935896952</v>
      </c>
      <c r="J52" s="0" t="n">
        <v>12725.1552814071</v>
      </c>
    </row>
    <row r="53" customFormat="false" ht="12.8" hidden="false" customHeight="false" outlineLevel="0" collapsed="false">
      <c r="A53" s="0" t="n">
        <v>100</v>
      </c>
      <c r="B53" s="0" t="n">
        <v>2884226.46850519</v>
      </c>
      <c r="C53" s="0" t="n">
        <v>1816736.96050314</v>
      </c>
      <c r="D53" s="0" t="n">
        <v>657470.970211359</v>
      </c>
      <c r="E53" s="0" t="n">
        <v>301198.79358731</v>
      </c>
      <c r="F53" s="0" t="n">
        <v>0</v>
      </c>
      <c r="G53" s="0" t="n">
        <v>9641.6626440007</v>
      </c>
      <c r="H53" s="0" t="n">
        <v>67689.2858855751</v>
      </c>
      <c r="I53" s="0" t="n">
        <v>21981.4188433426</v>
      </c>
      <c r="J53" s="0" t="n">
        <v>10773.8127808593</v>
      </c>
    </row>
    <row r="54" customFormat="false" ht="12.8" hidden="false" customHeight="false" outlineLevel="0" collapsed="false">
      <c r="A54" s="0" t="n">
        <v>101</v>
      </c>
      <c r="B54" s="0" t="n">
        <v>3541720.76233969</v>
      </c>
      <c r="C54" s="0" t="n">
        <v>1818646.97318066</v>
      </c>
      <c r="D54" s="0" t="n">
        <v>654403.233368237</v>
      </c>
      <c r="E54" s="0" t="n">
        <v>299291.69461238</v>
      </c>
      <c r="F54" s="0" t="n">
        <v>647023.227174896</v>
      </c>
      <c r="G54" s="0" t="n">
        <v>5913.74598849453</v>
      </c>
      <c r="H54" s="0" t="n">
        <v>74510.6476590756</v>
      </c>
      <c r="I54" s="0" t="n">
        <v>31363.873216333</v>
      </c>
      <c r="J54" s="0" t="n">
        <v>11710.9377961266</v>
      </c>
    </row>
    <row r="55" customFormat="false" ht="12.8" hidden="false" customHeight="false" outlineLevel="0" collapsed="false">
      <c r="A55" s="0" t="n">
        <v>102</v>
      </c>
      <c r="B55" s="0" t="n">
        <v>2958760.49508978</v>
      </c>
      <c r="C55" s="0" t="n">
        <v>1872692.67956299</v>
      </c>
      <c r="D55" s="0" t="n">
        <v>641818.837197536</v>
      </c>
      <c r="E55" s="0" t="n">
        <v>303063.206407139</v>
      </c>
      <c r="F55" s="0" t="n">
        <v>0</v>
      </c>
      <c r="G55" s="0" t="n">
        <v>12585.267064216</v>
      </c>
      <c r="H55" s="0" t="n">
        <v>77376.7690574507</v>
      </c>
      <c r="I55" s="0" t="n">
        <v>40486.2120190882</v>
      </c>
      <c r="J55" s="0" t="n">
        <v>11583.4941811518</v>
      </c>
    </row>
    <row r="56" customFormat="false" ht="12.8" hidden="false" customHeight="false" outlineLevel="0" collapsed="false">
      <c r="A56" s="0" t="n">
        <v>103</v>
      </c>
      <c r="B56" s="0" t="n">
        <v>2947379.97078385</v>
      </c>
      <c r="C56" s="0" t="n">
        <v>1863670.61028751</v>
      </c>
      <c r="D56" s="0" t="n">
        <v>662402.296195608</v>
      </c>
      <c r="E56" s="0" t="n">
        <v>302209.453657534</v>
      </c>
      <c r="F56" s="0" t="n">
        <v>0</v>
      </c>
      <c r="G56" s="0" t="n">
        <v>10842.2896826384</v>
      </c>
      <c r="H56" s="0" t="n">
        <v>64371.3840479592</v>
      </c>
      <c r="I56" s="0" t="n">
        <v>35527.5875278562</v>
      </c>
      <c r="J56" s="0" t="n">
        <v>9284.06748732685</v>
      </c>
    </row>
    <row r="57" customFormat="false" ht="12.8" hidden="false" customHeight="false" outlineLevel="0" collapsed="false">
      <c r="A57" s="0" t="n">
        <v>104</v>
      </c>
      <c r="B57" s="0" t="n">
        <v>2845787.81096716</v>
      </c>
      <c r="C57" s="0" t="n">
        <v>1781371.50505104</v>
      </c>
      <c r="D57" s="0" t="n">
        <v>647934.441653402</v>
      </c>
      <c r="E57" s="0" t="n">
        <v>298591.2088228</v>
      </c>
      <c r="F57" s="0" t="n">
        <v>0</v>
      </c>
      <c r="G57" s="0" t="n">
        <v>12131.9581839191</v>
      </c>
      <c r="H57" s="0" t="n">
        <v>72853.4977729761</v>
      </c>
      <c r="I57" s="0" t="n">
        <v>21865.2451137008</v>
      </c>
      <c r="J57" s="0" t="n">
        <v>11144.8824721359</v>
      </c>
    </row>
    <row r="58" customFormat="false" ht="12.8" hidden="false" customHeight="false" outlineLevel="0" collapsed="false">
      <c r="A58" s="0" t="n">
        <v>105</v>
      </c>
      <c r="B58" s="0" t="n">
        <v>3465031.6676041</v>
      </c>
      <c r="C58" s="0" t="n">
        <v>1724681.39999838</v>
      </c>
      <c r="D58" s="0" t="n">
        <v>672819.920446101</v>
      </c>
      <c r="E58" s="0" t="n">
        <v>296353.013841474</v>
      </c>
      <c r="F58" s="0" t="n">
        <v>635118.308262582</v>
      </c>
      <c r="G58" s="0" t="n">
        <v>8961.272409969</v>
      </c>
      <c r="H58" s="0" t="n">
        <v>75804.7222341394</v>
      </c>
      <c r="I58" s="0" t="n">
        <v>43006.3796571252</v>
      </c>
      <c r="J58" s="0" t="n">
        <v>9745.9276559747</v>
      </c>
    </row>
    <row r="59" customFormat="false" ht="12.8" hidden="false" customHeight="false" outlineLevel="0" collapsed="false">
      <c r="A59" s="0" t="n">
        <v>106</v>
      </c>
      <c r="B59" s="0" t="n">
        <v>2828453.98533986</v>
      </c>
      <c r="C59" s="0" t="n">
        <v>1685402.91233855</v>
      </c>
      <c r="D59" s="0" t="n">
        <v>706370.730942773</v>
      </c>
      <c r="E59" s="0" t="n">
        <v>295856.018464267</v>
      </c>
      <c r="F59" s="0" t="n">
        <v>0</v>
      </c>
      <c r="G59" s="0" t="n">
        <v>10419.4164893651</v>
      </c>
      <c r="H59" s="0" t="n">
        <v>81576.6262407191</v>
      </c>
      <c r="I59" s="0" t="n">
        <v>36064.4431978663</v>
      </c>
      <c r="J59" s="0" t="n">
        <v>12351.4931513725</v>
      </c>
    </row>
    <row r="60" customFormat="false" ht="12.8" hidden="false" customHeight="false" outlineLevel="0" collapsed="false">
      <c r="A60" s="0" t="n">
        <v>107</v>
      </c>
      <c r="B60" s="0" t="n">
        <v>2761387.20107741</v>
      </c>
      <c r="C60" s="0" t="n">
        <v>1730245.425172</v>
      </c>
      <c r="D60" s="0" t="n">
        <v>611345.162575002</v>
      </c>
      <c r="E60" s="0" t="n">
        <v>297092.183762308</v>
      </c>
      <c r="F60" s="0" t="n">
        <v>0</v>
      </c>
      <c r="G60" s="0" t="n">
        <v>17087.7307549188</v>
      </c>
      <c r="H60" s="0" t="n">
        <v>73788.8333557225</v>
      </c>
      <c r="I60" s="0" t="n">
        <v>20433.0172632566</v>
      </c>
      <c r="J60" s="0" t="n">
        <v>12545.503660741</v>
      </c>
    </row>
    <row r="61" customFormat="false" ht="12.8" hidden="false" customHeight="false" outlineLevel="0" collapsed="false">
      <c r="A61" s="0" t="n">
        <v>108</v>
      </c>
      <c r="B61" s="0" t="n">
        <v>2728663.35138561</v>
      </c>
      <c r="C61" s="0" t="n">
        <v>1712198.13277063</v>
      </c>
      <c r="D61" s="0" t="n">
        <v>622929.422841818</v>
      </c>
      <c r="E61" s="0" t="n">
        <v>295743.946676775</v>
      </c>
      <c r="F61" s="0" t="n">
        <v>0</v>
      </c>
      <c r="G61" s="0" t="n">
        <v>7771.79182871805</v>
      </c>
      <c r="H61" s="0" t="n">
        <v>60972.8639870859</v>
      </c>
      <c r="I61" s="0" t="n">
        <v>20704.3283136533</v>
      </c>
      <c r="J61" s="0" t="n">
        <v>7983.77106653878</v>
      </c>
    </row>
    <row r="62" customFormat="false" ht="12.8" hidden="false" customHeight="false" outlineLevel="0" collapsed="false">
      <c r="A62" s="0" t="n">
        <v>109</v>
      </c>
      <c r="B62" s="0" t="n">
        <v>3334250.80283628</v>
      </c>
      <c r="C62" s="0" t="n">
        <v>1708656.22956003</v>
      </c>
      <c r="D62" s="0" t="n">
        <v>596514.930084818</v>
      </c>
      <c r="E62" s="0" t="n">
        <v>296103.660317035</v>
      </c>
      <c r="F62" s="0" t="n">
        <v>619612.792750612</v>
      </c>
      <c r="G62" s="0" t="n">
        <v>11746.5340267842</v>
      </c>
      <c r="H62" s="0" t="n">
        <v>70375.4536180543</v>
      </c>
      <c r="I62" s="0" t="n">
        <v>23286.911128409</v>
      </c>
      <c r="J62" s="0" t="n">
        <v>9243.17508988831</v>
      </c>
    </row>
    <row r="63" customFormat="false" ht="12.8" hidden="false" customHeight="false" outlineLevel="0" collapsed="false">
      <c r="A63" s="0" t="n">
        <v>110</v>
      </c>
      <c r="B63" s="0" t="n">
        <v>2720981.85558893</v>
      </c>
      <c r="C63" s="0" t="n">
        <v>1696781.15733973</v>
      </c>
      <c r="D63" s="0" t="n">
        <v>616006.951620961</v>
      </c>
      <c r="E63" s="0" t="n">
        <v>292790.563395248</v>
      </c>
      <c r="F63" s="0" t="n">
        <v>0</v>
      </c>
      <c r="G63" s="0" t="n">
        <v>8792.63777991676</v>
      </c>
      <c r="H63" s="0" t="n">
        <v>58315.8000837266</v>
      </c>
      <c r="I63" s="0" t="n">
        <v>37033.7320856646</v>
      </c>
      <c r="J63" s="0" t="n">
        <v>10242.7955023258</v>
      </c>
    </row>
    <row r="64" customFormat="false" ht="12.8" hidden="false" customHeight="false" outlineLevel="0" collapsed="false">
      <c r="A64" s="0" t="n">
        <v>111</v>
      </c>
      <c r="B64" s="0" t="n">
        <v>2712569.15075887</v>
      </c>
      <c r="C64" s="0" t="n">
        <v>1716231.07442068</v>
      </c>
      <c r="D64" s="0" t="n">
        <v>599502.003509826</v>
      </c>
      <c r="E64" s="0" t="n">
        <v>291213.189314828</v>
      </c>
      <c r="F64" s="0" t="n">
        <v>0</v>
      </c>
      <c r="G64" s="0" t="n">
        <v>9116.87232352321</v>
      </c>
      <c r="H64" s="0" t="n">
        <v>59160.8442170035</v>
      </c>
      <c r="I64" s="0" t="n">
        <v>27478.7784668594</v>
      </c>
      <c r="J64" s="0" t="n">
        <v>9907.01728213986</v>
      </c>
    </row>
    <row r="65" customFormat="false" ht="12.8" hidden="false" customHeight="false" outlineLevel="0" collapsed="false">
      <c r="A65" s="0" t="n">
        <v>112</v>
      </c>
      <c r="B65" s="0" t="n">
        <v>2723934.88896767</v>
      </c>
      <c r="C65" s="0" t="n">
        <v>1744618.38627074</v>
      </c>
      <c r="D65" s="0" t="n">
        <v>595275.637895136</v>
      </c>
      <c r="E65" s="0" t="n">
        <v>290472.327861202</v>
      </c>
      <c r="F65" s="0" t="n">
        <v>0</v>
      </c>
      <c r="G65" s="0" t="n">
        <v>9958.30912735191</v>
      </c>
      <c r="H65" s="0" t="n">
        <v>60909.9353501612</v>
      </c>
      <c r="I65" s="0" t="n">
        <v>12616.3105444633</v>
      </c>
      <c r="J65" s="0" t="n">
        <v>9063.85191057056</v>
      </c>
    </row>
    <row r="66" customFormat="false" ht="12.8" hidden="false" customHeight="false" outlineLevel="0" collapsed="false">
      <c r="A66" s="0" t="n">
        <v>113</v>
      </c>
      <c r="B66" s="0" t="n">
        <v>3301956.57852269</v>
      </c>
      <c r="C66" s="0" t="n">
        <v>1705950.55913736</v>
      </c>
      <c r="D66" s="0" t="n">
        <v>605800.859228837</v>
      </c>
      <c r="E66" s="0" t="n">
        <v>289122.111456508</v>
      </c>
      <c r="F66" s="0" t="n">
        <v>606019.565241322</v>
      </c>
      <c r="G66" s="0" t="n">
        <v>12085.3573387372</v>
      </c>
      <c r="H66" s="0" t="n">
        <v>55387.5765710996</v>
      </c>
      <c r="I66" s="0" t="n">
        <v>19194.1029667616</v>
      </c>
      <c r="J66" s="0" t="n">
        <v>8551.69701024803</v>
      </c>
    </row>
    <row r="67" customFormat="false" ht="12.8" hidden="false" customHeight="false" outlineLevel="0" collapsed="false">
      <c r="A67" s="0" t="n">
        <v>114</v>
      </c>
      <c r="B67" s="0" t="n">
        <v>2689378.04279296</v>
      </c>
      <c r="C67" s="0" t="n">
        <v>1712974.74366776</v>
      </c>
      <c r="D67" s="0" t="n">
        <v>576947.006589566</v>
      </c>
      <c r="E67" s="0" t="n">
        <v>289142.546867358</v>
      </c>
      <c r="F67" s="0" t="n">
        <v>0</v>
      </c>
      <c r="G67" s="0" t="n">
        <v>13204.7929684649</v>
      </c>
      <c r="H67" s="0" t="n">
        <v>56601.2744914884</v>
      </c>
      <c r="I67" s="0" t="n">
        <v>29602.4423742853</v>
      </c>
      <c r="J67" s="0" t="n">
        <v>10338.8896881228</v>
      </c>
    </row>
    <row r="68" customFormat="false" ht="12.8" hidden="false" customHeight="false" outlineLevel="0" collapsed="false">
      <c r="A68" s="0" t="n">
        <v>115</v>
      </c>
      <c r="B68" s="0" t="n">
        <v>2631502.47953643</v>
      </c>
      <c r="C68" s="0" t="n">
        <v>1691304.5543457</v>
      </c>
      <c r="D68" s="0" t="n">
        <v>559592.020236812</v>
      </c>
      <c r="E68" s="0" t="n">
        <v>286918.219168289</v>
      </c>
      <c r="F68" s="0" t="n">
        <v>0</v>
      </c>
      <c r="G68" s="0" t="n">
        <v>10905.3395038339</v>
      </c>
      <c r="H68" s="0" t="n">
        <v>61143.4253772404</v>
      </c>
      <c r="I68" s="0" t="n">
        <v>13853.3565452152</v>
      </c>
      <c r="J68" s="0" t="n">
        <v>10086.5749347918</v>
      </c>
    </row>
    <row r="69" customFormat="false" ht="12.8" hidden="false" customHeight="false" outlineLevel="0" collapsed="false">
      <c r="A69" s="0" t="n">
        <v>116</v>
      </c>
      <c r="B69" s="0" t="n">
        <v>2622191.191045</v>
      </c>
      <c r="C69" s="0" t="n">
        <v>1671998.03116549</v>
      </c>
      <c r="D69" s="0" t="n">
        <v>570681.006914203</v>
      </c>
      <c r="E69" s="0" t="n">
        <v>287126.210440977</v>
      </c>
      <c r="F69" s="0" t="n">
        <v>0</v>
      </c>
      <c r="G69" s="0" t="n">
        <v>7247.95712178678</v>
      </c>
      <c r="H69" s="0" t="n">
        <v>57608.606920745</v>
      </c>
      <c r="I69" s="0" t="n">
        <v>21903.9153301788</v>
      </c>
      <c r="J69" s="0" t="n">
        <v>8207.07128037336</v>
      </c>
    </row>
    <row r="70" customFormat="false" ht="12.8" hidden="false" customHeight="false" outlineLevel="0" collapsed="false">
      <c r="A70" s="0" t="n">
        <v>117</v>
      </c>
      <c r="B70" s="0" t="n">
        <v>3191522.5510884</v>
      </c>
      <c r="C70" s="0" t="n">
        <v>1632591.88050709</v>
      </c>
      <c r="D70" s="0" t="n">
        <v>569201.846533857</v>
      </c>
      <c r="E70" s="0" t="n">
        <v>286712.105419131</v>
      </c>
      <c r="F70" s="0" t="n">
        <v>607867.123613632</v>
      </c>
      <c r="G70" s="0" t="n">
        <v>7414.63526518791</v>
      </c>
      <c r="H70" s="0" t="n">
        <v>62830.0014691777</v>
      </c>
      <c r="I70" s="0" t="n">
        <v>22329.364997717</v>
      </c>
      <c r="J70" s="0" t="n">
        <v>8328.65896849495</v>
      </c>
    </row>
    <row r="71" customFormat="false" ht="12.8" hidden="false" customHeight="false" outlineLevel="0" collapsed="false">
      <c r="A71" s="0" t="n">
        <v>118</v>
      </c>
      <c r="B71" s="0" t="n">
        <v>2563540.75985777</v>
      </c>
      <c r="C71" s="0" t="n">
        <v>1658021.16817976</v>
      </c>
      <c r="D71" s="0" t="n">
        <v>531195.99530365</v>
      </c>
      <c r="E71" s="0" t="n">
        <v>284175.60728817</v>
      </c>
      <c r="F71" s="0" t="n">
        <v>0</v>
      </c>
      <c r="G71" s="0" t="n">
        <v>10157.8940960579</v>
      </c>
      <c r="H71" s="0" t="n">
        <v>55227.7656300319</v>
      </c>
      <c r="I71" s="0" t="n">
        <v>17876.9476487743</v>
      </c>
      <c r="J71" s="0" t="n">
        <v>7731.85968245955</v>
      </c>
    </row>
    <row r="72" customFormat="false" ht="12.8" hidden="false" customHeight="false" outlineLevel="0" collapsed="false">
      <c r="A72" s="0" t="n">
        <v>119</v>
      </c>
      <c r="B72" s="0" t="n">
        <v>2615169.64403508</v>
      </c>
      <c r="C72" s="0" t="n">
        <v>1675244.79857182</v>
      </c>
      <c r="D72" s="0" t="n">
        <v>557547.537745055</v>
      </c>
      <c r="E72" s="0" t="n">
        <v>286827.233746022</v>
      </c>
      <c r="F72" s="0" t="n">
        <v>0</v>
      </c>
      <c r="G72" s="0" t="n">
        <v>10665.6894080019</v>
      </c>
      <c r="H72" s="0" t="n">
        <v>62306.0021622027</v>
      </c>
      <c r="I72" s="0" t="n">
        <v>15012.2401868607</v>
      </c>
      <c r="J72" s="0" t="n">
        <v>11070.0532750427</v>
      </c>
    </row>
    <row r="73" customFormat="false" ht="12.8" hidden="false" customHeight="false" outlineLevel="0" collapsed="false">
      <c r="A73" s="0" t="n">
        <v>120</v>
      </c>
      <c r="B73" s="0" t="n">
        <v>2592035.32872275</v>
      </c>
      <c r="C73" s="0" t="n">
        <v>1667616.96092698</v>
      </c>
      <c r="D73" s="0" t="n">
        <v>555925.714715067</v>
      </c>
      <c r="E73" s="0" t="n">
        <v>286422.99565198</v>
      </c>
      <c r="F73" s="0" t="n">
        <v>0</v>
      </c>
      <c r="G73" s="0" t="n">
        <v>10387.9155794045</v>
      </c>
      <c r="H73" s="0" t="n">
        <v>47296.8557309326</v>
      </c>
      <c r="I73" s="0" t="n">
        <v>17843.2702810098</v>
      </c>
      <c r="J73" s="0" t="n">
        <v>6868.38350800774</v>
      </c>
    </row>
    <row r="74" customFormat="false" ht="12.8" hidden="false" customHeight="false" outlineLevel="0" collapsed="false">
      <c r="A74" s="0" t="n">
        <v>121</v>
      </c>
      <c r="B74" s="0" t="n">
        <v>3167791.52968347</v>
      </c>
      <c r="C74" s="0" t="n">
        <v>1673643.6122883</v>
      </c>
      <c r="D74" s="0" t="n">
        <v>510306.414193363</v>
      </c>
      <c r="E74" s="0" t="n">
        <v>283834.453217913</v>
      </c>
      <c r="F74" s="0" t="n">
        <v>606721.583709994</v>
      </c>
      <c r="G74" s="0" t="n">
        <v>10279.2508758859</v>
      </c>
      <c r="H74" s="0" t="n">
        <v>63736.7238270068</v>
      </c>
      <c r="I74" s="0" t="n">
        <v>14053.1350553341</v>
      </c>
      <c r="J74" s="0" t="n">
        <v>8872.16637653871</v>
      </c>
    </row>
    <row r="75" customFormat="false" ht="12.8" hidden="false" customHeight="false" outlineLevel="0" collapsed="false">
      <c r="A75" s="0" t="n">
        <v>122</v>
      </c>
      <c r="B75" s="0" t="n">
        <v>2519001.66588354</v>
      </c>
      <c r="C75" s="0" t="n">
        <v>1631279.61283589</v>
      </c>
      <c r="D75" s="0" t="n">
        <v>500635.323302279</v>
      </c>
      <c r="E75" s="0" t="n">
        <v>283651.219433257</v>
      </c>
      <c r="F75" s="0" t="n">
        <v>0</v>
      </c>
      <c r="G75" s="0" t="n">
        <v>9769.85664544245</v>
      </c>
      <c r="H75" s="0" t="n">
        <v>71013.7795738124</v>
      </c>
      <c r="I75" s="0" t="n">
        <v>14670.5509476725</v>
      </c>
      <c r="J75" s="0" t="n">
        <v>11305.3213303565</v>
      </c>
    </row>
    <row r="76" customFormat="false" ht="12.8" hidden="false" customHeight="false" outlineLevel="0" collapsed="false">
      <c r="A76" s="0" t="n">
        <v>123</v>
      </c>
      <c r="B76" s="0" t="n">
        <v>2474383.90894395</v>
      </c>
      <c r="C76" s="0" t="n">
        <v>1639102.88253004</v>
      </c>
      <c r="D76" s="0" t="n">
        <v>452457.117598563</v>
      </c>
      <c r="E76" s="0" t="n">
        <v>281313.540318776</v>
      </c>
      <c r="F76" s="0" t="n">
        <v>0</v>
      </c>
      <c r="G76" s="0" t="n">
        <v>14911.4185011254</v>
      </c>
      <c r="H76" s="0" t="n">
        <v>67586.0974359988</v>
      </c>
      <c r="I76" s="0" t="n">
        <v>13138.6844848154</v>
      </c>
      <c r="J76" s="0" t="n">
        <v>11975.2894291644</v>
      </c>
    </row>
    <row r="77" customFormat="false" ht="12.8" hidden="false" customHeight="false" outlineLevel="0" collapsed="false">
      <c r="A77" s="0" t="n">
        <v>124</v>
      </c>
      <c r="B77" s="0" t="n">
        <v>2477462.09122294</v>
      </c>
      <c r="C77" s="0" t="n">
        <v>1639352.46503712</v>
      </c>
      <c r="D77" s="0" t="n">
        <v>469406.714294334</v>
      </c>
      <c r="E77" s="0" t="n">
        <v>282199.665026414</v>
      </c>
      <c r="F77" s="0" t="n">
        <v>0</v>
      </c>
      <c r="G77" s="0" t="n">
        <v>10869.950874634</v>
      </c>
      <c r="H77" s="0" t="n">
        <v>54219.7445043176</v>
      </c>
      <c r="I77" s="0" t="n">
        <v>11739.3336961434</v>
      </c>
      <c r="J77" s="0" t="n">
        <v>11021.4417921818</v>
      </c>
    </row>
    <row r="78" customFormat="false" ht="12.8" hidden="false" customHeight="false" outlineLevel="0" collapsed="false">
      <c r="A78" s="0" t="n">
        <v>125</v>
      </c>
      <c r="B78" s="0" t="n">
        <v>3051853.79812317</v>
      </c>
      <c r="C78" s="0" t="n">
        <v>1631847.81887415</v>
      </c>
      <c r="D78" s="0" t="n">
        <v>436371.357546073</v>
      </c>
      <c r="E78" s="0" t="n">
        <v>280301.886510996</v>
      </c>
      <c r="F78" s="0" t="n">
        <v>600905.046880632</v>
      </c>
      <c r="G78" s="0" t="n">
        <v>9924.5177861926</v>
      </c>
      <c r="H78" s="0" t="n">
        <v>61829.8010326218</v>
      </c>
      <c r="I78" s="0" t="n">
        <v>25234.1705133891</v>
      </c>
      <c r="J78" s="0" t="n">
        <v>9875.01937887543</v>
      </c>
    </row>
    <row r="79" customFormat="false" ht="12.8" hidden="false" customHeight="false" outlineLevel="0" collapsed="false">
      <c r="A79" s="0" t="n">
        <v>126</v>
      </c>
      <c r="B79" s="0" t="n">
        <v>2368267.71576403</v>
      </c>
      <c r="C79" s="0" t="n">
        <v>1559110.36729798</v>
      </c>
      <c r="D79" s="0" t="n">
        <v>449042.663806967</v>
      </c>
      <c r="E79" s="0" t="n">
        <v>277604.989114484</v>
      </c>
      <c r="F79" s="0" t="n">
        <v>0</v>
      </c>
      <c r="G79" s="0" t="n">
        <v>9583.28312787141</v>
      </c>
      <c r="H79" s="0" t="n">
        <v>51941.7902108456</v>
      </c>
      <c r="I79" s="0" t="n">
        <v>11675.4514884796</v>
      </c>
      <c r="J79" s="0" t="n">
        <v>10570.1394984915</v>
      </c>
    </row>
    <row r="80" customFormat="false" ht="12.8" hidden="false" customHeight="false" outlineLevel="0" collapsed="false">
      <c r="A80" s="0" t="n">
        <v>127</v>
      </c>
      <c r="B80" s="0" t="n">
        <v>2376962.66221606</v>
      </c>
      <c r="C80" s="0" t="n">
        <v>1579019.92369701</v>
      </c>
      <c r="D80" s="0" t="n">
        <v>425958.766948549</v>
      </c>
      <c r="E80" s="0" t="n">
        <v>280112.186880399</v>
      </c>
      <c r="F80" s="0" t="n">
        <v>0</v>
      </c>
      <c r="G80" s="0" t="n">
        <v>9805.49965272036</v>
      </c>
      <c r="H80" s="0" t="n">
        <v>65031.2987353489</v>
      </c>
      <c r="I80" s="0" t="n">
        <v>7821.32005822614</v>
      </c>
      <c r="J80" s="0" t="n">
        <v>12560.2490704234</v>
      </c>
    </row>
    <row r="81" customFormat="false" ht="12.8" hidden="false" customHeight="false" outlineLevel="0" collapsed="false">
      <c r="A81" s="0" t="n">
        <v>128</v>
      </c>
      <c r="B81" s="0" t="n">
        <v>2358675.69617506</v>
      </c>
      <c r="C81" s="0" t="n">
        <v>1539788.47351694</v>
      </c>
      <c r="D81" s="0" t="n">
        <v>440137.864263126</v>
      </c>
      <c r="E81" s="0" t="n">
        <v>278651.745385009</v>
      </c>
      <c r="F81" s="0" t="n">
        <v>0</v>
      </c>
      <c r="G81" s="0" t="n">
        <v>13402.6714805359</v>
      </c>
      <c r="H81" s="0" t="n">
        <v>61856.3522648453</v>
      </c>
      <c r="I81" s="0" t="n">
        <v>15682.8746874836</v>
      </c>
      <c r="J81" s="0" t="n">
        <v>9889.89001362011</v>
      </c>
    </row>
    <row r="82" customFormat="false" ht="12.8" hidden="false" customHeight="false" outlineLevel="0" collapsed="false">
      <c r="A82" s="0" t="n">
        <v>129</v>
      </c>
      <c r="B82" s="0" t="n">
        <v>2959343.0248328</v>
      </c>
      <c r="C82" s="0" t="n">
        <v>1555642.81610761</v>
      </c>
      <c r="D82" s="0" t="n">
        <v>447969.273552258</v>
      </c>
      <c r="E82" s="0" t="n">
        <v>280775.529866294</v>
      </c>
      <c r="F82" s="0" t="n">
        <v>596993.087166793</v>
      </c>
      <c r="G82" s="0" t="n">
        <v>11538.4163830022</v>
      </c>
      <c r="H82" s="0" t="n">
        <v>60319.4392601038</v>
      </c>
      <c r="I82" s="0" t="n">
        <v>11067.2816898384</v>
      </c>
      <c r="J82" s="0" t="n">
        <v>11127.4757463299</v>
      </c>
    </row>
    <row r="83" customFormat="false" ht="12.8" hidden="false" customHeight="false" outlineLevel="0" collapsed="false">
      <c r="A83" s="0" t="n">
        <v>130</v>
      </c>
      <c r="B83" s="0" t="n">
        <v>2364712.62921836</v>
      </c>
      <c r="C83" s="0" t="n">
        <v>1598478.13562045</v>
      </c>
      <c r="D83" s="0" t="n">
        <v>404818.300049848</v>
      </c>
      <c r="E83" s="0" t="n">
        <v>277621.377533691</v>
      </c>
      <c r="F83" s="0" t="n">
        <v>0</v>
      </c>
      <c r="G83" s="0" t="n">
        <v>11745.0257809745</v>
      </c>
      <c r="H83" s="0" t="n">
        <v>58548.5901292614</v>
      </c>
      <c r="I83" s="0" t="n">
        <v>8733.25860624469</v>
      </c>
      <c r="J83" s="0" t="n">
        <v>9727.54336395685</v>
      </c>
    </row>
    <row r="84" customFormat="false" ht="12.8" hidden="false" customHeight="false" outlineLevel="0" collapsed="false">
      <c r="A84" s="0" t="n">
        <v>131</v>
      </c>
      <c r="B84" s="0" t="n">
        <v>2345949.30776603</v>
      </c>
      <c r="C84" s="0" t="n">
        <v>1586361.10276262</v>
      </c>
      <c r="D84" s="0" t="n">
        <v>395017.478829004</v>
      </c>
      <c r="E84" s="0" t="n">
        <v>276896.941973539</v>
      </c>
      <c r="F84" s="0" t="n">
        <v>0</v>
      </c>
      <c r="G84" s="0" t="n">
        <v>10512.74721559</v>
      </c>
      <c r="H84" s="0" t="n">
        <v>60704.3099408369</v>
      </c>
      <c r="I84" s="0" t="n">
        <v>16830.8387057242</v>
      </c>
      <c r="J84" s="0" t="n">
        <v>10791.1826822786</v>
      </c>
    </row>
    <row r="85" customFormat="false" ht="12.8" hidden="false" customHeight="false" outlineLevel="0" collapsed="false">
      <c r="A85" s="0" t="n">
        <v>132</v>
      </c>
      <c r="B85" s="0" t="n">
        <v>2308356.66314465</v>
      </c>
      <c r="C85" s="0" t="n">
        <v>1582326.02861245</v>
      </c>
      <c r="D85" s="0" t="n">
        <v>356903.727975537</v>
      </c>
      <c r="E85" s="0" t="n">
        <v>275583.020408173</v>
      </c>
      <c r="F85" s="0" t="n">
        <v>0</v>
      </c>
      <c r="G85" s="0" t="n">
        <v>12285.2347365806</v>
      </c>
      <c r="H85" s="0" t="n">
        <v>63359.0992868564</v>
      </c>
      <c r="I85" s="0" t="n">
        <v>16041.3241793891</v>
      </c>
      <c r="J85" s="0" t="n">
        <v>7800.38606550817</v>
      </c>
    </row>
    <row r="86" customFormat="false" ht="12.8" hidden="false" customHeight="false" outlineLevel="0" collapsed="false">
      <c r="A86" s="0" t="n">
        <v>133</v>
      </c>
      <c r="B86" s="0" t="n">
        <v>2843152.66909372</v>
      </c>
      <c r="C86" s="0" t="n">
        <v>1589797.64046639</v>
      </c>
      <c r="D86" s="0" t="n">
        <v>314209.558663802</v>
      </c>
      <c r="E86" s="0" t="n">
        <v>275480.580880264</v>
      </c>
      <c r="F86" s="0" t="n">
        <v>571756.293068499</v>
      </c>
      <c r="G86" s="0" t="n">
        <v>12363.3793474963</v>
      </c>
      <c r="H86" s="0" t="n">
        <v>61021.87131543</v>
      </c>
      <c r="I86" s="0" t="n">
        <v>15655.5278354889</v>
      </c>
      <c r="J86" s="0" t="n">
        <v>10735.9336304837</v>
      </c>
    </row>
    <row r="87" customFormat="false" ht="12.8" hidden="false" customHeight="false" outlineLevel="0" collapsed="false">
      <c r="A87" s="0" t="n">
        <v>134</v>
      </c>
      <c r="B87" s="0" t="n">
        <v>2280381.35256848</v>
      </c>
      <c r="C87" s="0" t="n">
        <v>1591368.6883661</v>
      </c>
      <c r="D87" s="0" t="n">
        <v>311114.647847326</v>
      </c>
      <c r="E87" s="0" t="n">
        <v>273137.411249843</v>
      </c>
      <c r="F87" s="0" t="n">
        <v>0</v>
      </c>
      <c r="G87" s="0" t="n">
        <v>13025.2092468501</v>
      </c>
      <c r="H87" s="0" t="n">
        <v>73126.183356928</v>
      </c>
      <c r="I87" s="0" t="n">
        <v>8043.5318415373</v>
      </c>
      <c r="J87" s="0" t="n">
        <v>11725.0801364867</v>
      </c>
    </row>
    <row r="88" customFormat="false" ht="12.8" hidden="false" customHeight="false" outlineLevel="0" collapsed="false">
      <c r="A88" s="0" t="n">
        <v>135</v>
      </c>
      <c r="B88" s="0" t="n">
        <v>2264813.64454393</v>
      </c>
      <c r="C88" s="0" t="n">
        <v>1572424.62406415</v>
      </c>
      <c r="D88" s="0" t="n">
        <v>320143.385242144</v>
      </c>
      <c r="E88" s="0" t="n">
        <v>271938.827914262</v>
      </c>
      <c r="F88" s="0" t="n">
        <v>0</v>
      </c>
      <c r="G88" s="0" t="n">
        <v>13650.2873502154</v>
      </c>
      <c r="H88" s="0" t="n">
        <v>67840.1244606905</v>
      </c>
      <c r="I88" s="0" t="n">
        <v>11571.1182021987</v>
      </c>
      <c r="J88" s="0" t="n">
        <v>11372.8671930921</v>
      </c>
    </row>
    <row r="89" customFormat="false" ht="12.8" hidden="false" customHeight="false" outlineLevel="0" collapsed="false">
      <c r="A89" s="0" t="n">
        <v>136</v>
      </c>
      <c r="B89" s="0" t="n">
        <v>2308481.83163816</v>
      </c>
      <c r="C89" s="0" t="n">
        <v>1555466.88352556</v>
      </c>
      <c r="D89" s="0" t="n">
        <v>377618.690741001</v>
      </c>
      <c r="E89" s="0" t="n">
        <v>270703.694871469</v>
      </c>
      <c r="F89" s="0" t="n">
        <v>0</v>
      </c>
      <c r="G89" s="0" t="n">
        <v>14348.7877032069</v>
      </c>
      <c r="H89" s="0" t="n">
        <v>73809.9064005058</v>
      </c>
      <c r="I89" s="0" t="n">
        <v>5931.05134465217</v>
      </c>
      <c r="J89" s="0" t="n">
        <v>10999.9393287563</v>
      </c>
    </row>
    <row r="90" customFormat="false" ht="12.8" hidden="false" customHeight="false" outlineLevel="0" collapsed="false">
      <c r="A90" s="0" t="n">
        <v>137</v>
      </c>
      <c r="B90" s="0" t="n">
        <v>2879899.09951656</v>
      </c>
      <c r="C90" s="0" t="n">
        <v>1560090.29628384</v>
      </c>
      <c r="D90" s="0" t="n">
        <v>377953.943733986</v>
      </c>
      <c r="E90" s="0" t="n">
        <v>269504.995452284</v>
      </c>
      <c r="F90" s="0" t="n">
        <v>575944.137962452</v>
      </c>
      <c r="G90" s="0" t="n">
        <v>7181.16373045945</v>
      </c>
      <c r="H90" s="0" t="n">
        <v>64762.961465915</v>
      </c>
      <c r="I90" s="0" t="n">
        <v>18692.9597526553</v>
      </c>
      <c r="J90" s="0" t="n">
        <v>11939.4921544557</v>
      </c>
    </row>
    <row r="91" customFormat="false" ht="12.8" hidden="false" customHeight="false" outlineLevel="0" collapsed="false">
      <c r="A91" s="0" t="n">
        <v>138</v>
      </c>
      <c r="B91" s="0" t="n">
        <v>2326886.07444115</v>
      </c>
      <c r="C91" s="0" t="n">
        <v>1566733.31085275</v>
      </c>
      <c r="D91" s="0" t="n">
        <v>392265.898206611</v>
      </c>
      <c r="E91" s="0" t="n">
        <v>273442.810232301</v>
      </c>
      <c r="F91" s="0" t="n">
        <v>0</v>
      </c>
      <c r="G91" s="0" t="n">
        <v>11001.3802592097</v>
      </c>
      <c r="H91" s="0" t="n">
        <v>55162.5251608469</v>
      </c>
      <c r="I91" s="0" t="n">
        <v>16481.305502898</v>
      </c>
      <c r="J91" s="0" t="n">
        <v>8942.72561228454</v>
      </c>
    </row>
    <row r="92" customFormat="false" ht="12.8" hidden="false" customHeight="false" outlineLevel="0" collapsed="false">
      <c r="A92" s="0" t="n">
        <v>139</v>
      </c>
      <c r="B92" s="0" t="n">
        <v>2326107.74554163</v>
      </c>
      <c r="C92" s="0" t="n">
        <v>1504859.64565447</v>
      </c>
      <c r="D92" s="0" t="n">
        <v>436699.999959664</v>
      </c>
      <c r="E92" s="0" t="n">
        <v>268335.770017559</v>
      </c>
      <c r="F92" s="0" t="n">
        <v>0</v>
      </c>
      <c r="G92" s="0" t="n">
        <v>13278.8715655391</v>
      </c>
      <c r="H92" s="0" t="n">
        <v>72251.4724393504</v>
      </c>
      <c r="I92" s="0" t="n">
        <v>22949.2517476644</v>
      </c>
      <c r="J92" s="0" t="n">
        <v>11365.3100556062</v>
      </c>
    </row>
    <row r="93" customFormat="false" ht="12.8" hidden="false" customHeight="false" outlineLevel="0" collapsed="false">
      <c r="A93" s="0" t="n">
        <v>140</v>
      </c>
      <c r="B93" s="0" t="n">
        <v>2302667.71577515</v>
      </c>
      <c r="C93" s="0" t="n">
        <v>1534162.33425431</v>
      </c>
      <c r="D93" s="0" t="n">
        <v>397843.495892294</v>
      </c>
      <c r="E93" s="0" t="n">
        <v>267505.18782992</v>
      </c>
      <c r="F93" s="0" t="n">
        <v>0</v>
      </c>
      <c r="G93" s="0" t="n">
        <v>15005.5138418453</v>
      </c>
      <c r="H93" s="0" t="n">
        <v>66932.7558406399</v>
      </c>
      <c r="I93" s="0" t="n">
        <v>6816.00891005517</v>
      </c>
      <c r="J93" s="0" t="n">
        <v>11210.9385426342</v>
      </c>
    </row>
    <row r="94" customFormat="false" ht="12.8" hidden="false" customHeight="false" outlineLevel="0" collapsed="false">
      <c r="A94" s="0" t="n">
        <v>141</v>
      </c>
      <c r="B94" s="0" t="n">
        <v>2810484.8513842</v>
      </c>
      <c r="C94" s="0" t="n">
        <v>1516656.12891305</v>
      </c>
      <c r="D94" s="0" t="n">
        <v>356627.147468683</v>
      </c>
      <c r="E94" s="0" t="n">
        <v>266478.439195077</v>
      </c>
      <c r="F94" s="0" t="n">
        <v>576015.577477869</v>
      </c>
      <c r="G94" s="0" t="n">
        <v>16203.8787049815</v>
      </c>
      <c r="H94" s="0" t="n">
        <v>42986.6103902084</v>
      </c>
      <c r="I94" s="0" t="n">
        <v>20799.1381420508</v>
      </c>
      <c r="J94" s="0" t="n">
        <v>9117.97203476895</v>
      </c>
    </row>
    <row r="95" customFormat="false" ht="12.8" hidden="false" customHeight="false" outlineLevel="0" collapsed="false">
      <c r="A95" s="0" t="n">
        <v>142</v>
      </c>
      <c r="B95" s="0" t="n">
        <v>2241172.45780778</v>
      </c>
      <c r="C95" s="0" t="n">
        <v>1555181.75018284</v>
      </c>
      <c r="D95" s="0" t="n">
        <v>320595.152832471</v>
      </c>
      <c r="E95" s="0" t="n">
        <v>266056.548537516</v>
      </c>
      <c r="F95" s="0" t="n">
        <v>0</v>
      </c>
      <c r="G95" s="0" t="n">
        <v>18113.5876712263</v>
      </c>
      <c r="H95" s="0" t="n">
        <v>64821.2528928049</v>
      </c>
      <c r="I95" s="0" t="n">
        <v>6546.51619271694</v>
      </c>
      <c r="J95" s="0" t="n">
        <v>11051.9482482959</v>
      </c>
    </row>
    <row r="96" customFormat="false" ht="12.8" hidden="false" customHeight="false" outlineLevel="0" collapsed="false">
      <c r="A96" s="0" t="n">
        <v>143</v>
      </c>
      <c r="B96" s="0" t="n">
        <v>2196356.59681417</v>
      </c>
      <c r="C96" s="0" t="n">
        <v>1510181.83644277</v>
      </c>
      <c r="D96" s="0" t="n">
        <v>299444.196605506</v>
      </c>
      <c r="E96" s="0" t="n">
        <v>271154.331876735</v>
      </c>
      <c r="F96" s="0" t="n">
        <v>0</v>
      </c>
      <c r="G96" s="0" t="n">
        <v>13702.7967492256</v>
      </c>
      <c r="H96" s="0" t="n">
        <v>73623.7001882998</v>
      </c>
      <c r="I96" s="0" t="n">
        <v>8070.33960509719</v>
      </c>
      <c r="J96" s="0" t="n">
        <v>12143.6850008496</v>
      </c>
    </row>
    <row r="97" customFormat="false" ht="12.8" hidden="false" customHeight="false" outlineLevel="0" collapsed="false">
      <c r="A97" s="0" t="n">
        <v>144</v>
      </c>
      <c r="B97" s="0" t="n">
        <v>2230102.52616211</v>
      </c>
      <c r="C97" s="0" t="n">
        <v>1548776.83126564</v>
      </c>
      <c r="D97" s="0" t="n">
        <v>302592.444587323</v>
      </c>
      <c r="E97" s="0" t="n">
        <v>273560.506447122</v>
      </c>
      <c r="F97" s="0" t="n">
        <v>0</v>
      </c>
      <c r="G97" s="0" t="n">
        <v>12308.8536935683</v>
      </c>
      <c r="H97" s="0" t="n">
        <v>59230.7745794998</v>
      </c>
      <c r="I97" s="0" t="n">
        <v>22832.0319019877</v>
      </c>
      <c r="J97" s="0" t="n">
        <v>10423.2282540839</v>
      </c>
    </row>
    <row r="98" customFormat="false" ht="12.8" hidden="false" customHeight="false" outlineLevel="0" collapsed="false">
      <c r="A98" s="0" t="n">
        <v>145</v>
      </c>
      <c r="B98" s="0" t="n">
        <v>2767948.53195912</v>
      </c>
      <c r="C98" s="0" t="n">
        <v>1504278.76777202</v>
      </c>
      <c r="D98" s="0" t="n">
        <v>311074.577060771</v>
      </c>
      <c r="E98" s="0" t="n">
        <v>270798.138339486</v>
      </c>
      <c r="F98" s="0" t="n">
        <v>561758.88063747</v>
      </c>
      <c r="G98" s="0" t="n">
        <v>9351.14522553518</v>
      </c>
      <c r="H98" s="0" t="n">
        <v>78776.0994524415</v>
      </c>
      <c r="I98" s="0" t="n">
        <v>11578.2896974047</v>
      </c>
      <c r="J98" s="0" t="n">
        <v>12921.2249568096</v>
      </c>
    </row>
    <row r="99" customFormat="false" ht="12.8" hidden="false" customHeight="false" outlineLevel="0" collapsed="false">
      <c r="A99" s="0" t="n">
        <v>146</v>
      </c>
      <c r="B99" s="0" t="n">
        <v>2250332.55461517</v>
      </c>
      <c r="C99" s="0" t="n">
        <v>1555185.59520414</v>
      </c>
      <c r="D99" s="0" t="n">
        <v>312924.01172032</v>
      </c>
      <c r="E99" s="0" t="n">
        <v>272788.140011201</v>
      </c>
      <c r="F99" s="0" t="n">
        <v>0</v>
      </c>
      <c r="G99" s="0" t="n">
        <v>15294.381606163</v>
      </c>
      <c r="H99" s="0" t="n">
        <v>56338.3487309812</v>
      </c>
      <c r="I99" s="0" t="n">
        <v>15856.7101295929</v>
      </c>
      <c r="J99" s="0" t="n">
        <v>10980.016157955</v>
      </c>
    </row>
    <row r="100" customFormat="false" ht="12.8" hidden="false" customHeight="false" outlineLevel="0" collapsed="false">
      <c r="A100" s="0" t="n">
        <v>147</v>
      </c>
      <c r="B100" s="0" t="n">
        <v>2174729.22509127</v>
      </c>
      <c r="C100" s="0" t="n">
        <v>1442983.23367478</v>
      </c>
      <c r="D100" s="0" t="n">
        <v>346402.477038403</v>
      </c>
      <c r="E100" s="0" t="n">
        <v>269322.088229232</v>
      </c>
      <c r="F100" s="0" t="n">
        <v>0</v>
      </c>
      <c r="G100" s="0" t="n">
        <v>8518.77942283881</v>
      </c>
      <c r="H100" s="0" t="n">
        <v>72239.0115480818</v>
      </c>
      <c r="I100" s="0" t="n">
        <v>14991.0211966906</v>
      </c>
      <c r="J100" s="0" t="n">
        <v>11472.6759024032</v>
      </c>
    </row>
    <row r="101" customFormat="false" ht="12.8" hidden="false" customHeight="false" outlineLevel="0" collapsed="false">
      <c r="A101" s="0" t="n">
        <v>148</v>
      </c>
      <c r="B101" s="0" t="n">
        <v>2190725.03633038</v>
      </c>
      <c r="C101" s="0" t="n">
        <v>1518986.09097415</v>
      </c>
      <c r="D101" s="0" t="n">
        <v>289685.864582741</v>
      </c>
      <c r="E101" s="0" t="n">
        <v>266719.695048006</v>
      </c>
      <c r="F101" s="0" t="n">
        <v>0</v>
      </c>
      <c r="G101" s="0" t="n">
        <v>11262.416559565</v>
      </c>
      <c r="H101" s="0" t="n">
        <v>69122.8651622235</v>
      </c>
      <c r="I101" s="0" t="n">
        <v>13858.0839843132</v>
      </c>
      <c r="J101" s="0" t="n">
        <v>13379.84129895</v>
      </c>
    </row>
    <row r="102" customFormat="false" ht="12.8" hidden="false" customHeight="false" outlineLevel="0" collapsed="false">
      <c r="A102" s="0" t="n">
        <v>149</v>
      </c>
      <c r="B102" s="0" t="n">
        <v>2745909.94284643</v>
      </c>
      <c r="C102" s="0" t="n">
        <v>1518268.55091415</v>
      </c>
      <c r="D102" s="0" t="n">
        <v>294835.338921047</v>
      </c>
      <c r="E102" s="0" t="n">
        <v>266355.034846277</v>
      </c>
      <c r="F102" s="0" t="n">
        <v>560573.797160349</v>
      </c>
      <c r="G102" s="0" t="n">
        <v>12745.3778055879</v>
      </c>
      <c r="H102" s="0" t="n">
        <v>63660.4305222592</v>
      </c>
      <c r="I102" s="0" t="n">
        <v>10357.2781397792</v>
      </c>
      <c r="J102" s="0" t="n">
        <v>12679.6580796279</v>
      </c>
    </row>
    <row r="103" customFormat="false" ht="12.8" hidden="false" customHeight="false" outlineLevel="0" collapsed="false">
      <c r="A103" s="0" t="n">
        <v>150</v>
      </c>
      <c r="B103" s="0" t="n">
        <v>2190067.57195065</v>
      </c>
      <c r="C103" s="0" t="n">
        <v>1520986.14114182</v>
      </c>
      <c r="D103" s="0" t="n">
        <v>277286.786711019</v>
      </c>
      <c r="E103" s="0" t="n">
        <v>267271.251412519</v>
      </c>
      <c r="F103" s="0" t="n">
        <v>0</v>
      </c>
      <c r="G103" s="0" t="n">
        <v>12143.2239097702</v>
      </c>
      <c r="H103" s="0" t="n">
        <v>64322.1279104989</v>
      </c>
      <c r="I103" s="0" t="n">
        <v>23757.4531560964</v>
      </c>
      <c r="J103" s="0" t="n">
        <v>10614.4395552362</v>
      </c>
    </row>
    <row r="104" customFormat="false" ht="12.8" hidden="false" customHeight="false" outlineLevel="0" collapsed="false">
      <c r="A104" s="0" t="n">
        <v>151</v>
      </c>
      <c r="B104" s="0" t="n">
        <v>2115850.92562602</v>
      </c>
      <c r="C104" s="0" t="n">
        <v>1461265.64664028</v>
      </c>
      <c r="D104" s="0" t="n">
        <v>274034.227771907</v>
      </c>
      <c r="E104" s="0" t="n">
        <v>271460.058266871</v>
      </c>
      <c r="F104" s="0" t="n">
        <v>0</v>
      </c>
      <c r="G104" s="0" t="n">
        <v>18123.0673380285</v>
      </c>
      <c r="H104" s="0" t="n">
        <v>56073.3850887906</v>
      </c>
      <c r="I104" s="0" t="n">
        <v>17556.4351656792</v>
      </c>
      <c r="J104" s="0" t="n">
        <v>8752.60463723869</v>
      </c>
    </row>
    <row r="105" customFormat="false" ht="12.8" hidden="false" customHeight="false" outlineLevel="0" collapsed="false">
      <c r="A105" s="0" t="n">
        <v>152</v>
      </c>
      <c r="B105" s="0" t="n">
        <v>2105679.24197201</v>
      </c>
      <c r="C105" s="0" t="n">
        <v>1491196.24703901</v>
      </c>
      <c r="D105" s="0" t="n">
        <v>234049.194575816</v>
      </c>
      <c r="E105" s="0" t="n">
        <v>273363.819356623</v>
      </c>
      <c r="F105" s="0" t="n">
        <v>0</v>
      </c>
      <c r="G105" s="0" t="n">
        <v>11515.1595630634</v>
      </c>
      <c r="H105" s="0" t="n">
        <v>55061.5924239895</v>
      </c>
      <c r="I105" s="0" t="n">
        <v>15277.6282392526</v>
      </c>
      <c r="J105" s="0" t="n">
        <v>11144.7105950537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84" colorId="64" zoomScale="65" zoomScaleNormal="65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cols>
    <col collapsed="false" customWidth="true" hidden="false" outlineLevel="0" max="64" min="1" style="160" width="11.64"/>
  </cols>
  <sheetData>
    <row r="1" customFormat="false" ht="12.8" hidden="false" customHeight="false" outlineLevel="0" collapsed="false">
      <c r="A1" s="160" t="s">
        <v>222</v>
      </c>
      <c r="B1" s="160" t="s">
        <v>206</v>
      </c>
      <c r="C1" s="160" t="s">
        <v>251</v>
      </c>
      <c r="D1" s="160" t="s">
        <v>252</v>
      </c>
      <c r="E1" s="160" t="s">
        <v>253</v>
      </c>
      <c r="F1" s="160" t="s">
        <v>254</v>
      </c>
      <c r="G1" s="160" t="s">
        <v>255</v>
      </c>
      <c r="H1" s="160" t="s">
        <v>256</v>
      </c>
      <c r="I1" s="160" t="s">
        <v>207</v>
      </c>
    </row>
    <row r="2" customFormat="false" ht="12.8" hidden="false" customHeight="false" outlineLevel="0" collapsed="false">
      <c r="A2" s="160" t="n">
        <v>49</v>
      </c>
      <c r="B2" s="160" t="n">
        <v>18004034.2271816</v>
      </c>
      <c r="C2" s="160" t="n">
        <v>17351947.9127592</v>
      </c>
      <c r="D2" s="160" t="n">
        <v>61294383.3095153</v>
      </c>
      <c r="E2" s="160" t="n">
        <v>61294383.3095153</v>
      </c>
      <c r="F2" s="160" t="n">
        <v>0</v>
      </c>
      <c r="G2" s="160" t="n">
        <v>371077.892968079</v>
      </c>
      <c r="H2" s="160" t="n">
        <v>186193.971362136</v>
      </c>
      <c r="I2" s="160" t="n">
        <v>135449.214417351</v>
      </c>
    </row>
    <row r="3" customFormat="false" ht="12.8" hidden="false" customHeight="false" outlineLevel="0" collapsed="false">
      <c r="A3" s="160" t="n">
        <v>50</v>
      </c>
      <c r="B3" s="160" t="n">
        <v>22160667.1184206</v>
      </c>
      <c r="C3" s="160" t="n">
        <v>21424014.2421674</v>
      </c>
      <c r="D3" s="160" t="n">
        <v>75698211.0792046</v>
      </c>
      <c r="E3" s="160" t="n">
        <v>64884180.9250325</v>
      </c>
      <c r="F3" s="160" t="n">
        <v>10814030.1541721</v>
      </c>
      <c r="G3" s="160" t="n">
        <v>449590.592220506</v>
      </c>
      <c r="H3" s="160" t="n">
        <v>181303.384351026</v>
      </c>
      <c r="I3" s="160" t="n">
        <v>151084.142402353</v>
      </c>
    </row>
    <row r="4" customFormat="false" ht="12.8" hidden="false" customHeight="false" outlineLevel="0" collapsed="false">
      <c r="A4" s="160" t="n">
        <v>51</v>
      </c>
      <c r="B4" s="160" t="n">
        <v>20241475.2040363</v>
      </c>
      <c r="C4" s="160" t="n">
        <v>19488563.744322</v>
      </c>
      <c r="D4" s="160" t="n">
        <v>68948168.7444157</v>
      </c>
      <c r="E4" s="160" t="n">
        <v>68948168.7444157</v>
      </c>
      <c r="F4" s="160" t="n">
        <v>0</v>
      </c>
      <c r="G4" s="160" t="n">
        <v>479075.444673333</v>
      </c>
      <c r="H4" s="160" t="n">
        <v>169295.89556962</v>
      </c>
      <c r="I4" s="160" t="n">
        <v>149343.027816335</v>
      </c>
    </row>
    <row r="5" customFormat="false" ht="12.8" hidden="false" customHeight="false" outlineLevel="0" collapsed="false">
      <c r="A5" s="160" t="n">
        <v>52</v>
      </c>
      <c r="B5" s="160" t="n">
        <v>23722644.8086565</v>
      </c>
      <c r="C5" s="160" t="n">
        <v>22941053.6384898</v>
      </c>
      <c r="D5" s="160" t="n">
        <v>81128439.104295</v>
      </c>
      <c r="E5" s="160" t="n">
        <v>69538662.0893957</v>
      </c>
      <c r="F5" s="160" t="n">
        <v>11589777.0148993</v>
      </c>
      <c r="G5" s="160" t="n">
        <v>516987.680878167</v>
      </c>
      <c r="H5" s="160" t="n">
        <v>162008.72253143</v>
      </c>
      <c r="I5" s="160" t="n">
        <v>146563.952510206</v>
      </c>
    </row>
    <row r="6" customFormat="false" ht="12.8" hidden="false" customHeight="false" outlineLevel="0" collapsed="false">
      <c r="A6" s="160" t="n">
        <v>53</v>
      </c>
      <c r="B6" s="160" t="n">
        <v>19331318.9269655</v>
      </c>
      <c r="C6" s="160" t="n">
        <v>18665596.8309008</v>
      </c>
      <c r="D6" s="160" t="n">
        <v>66019109.634082</v>
      </c>
      <c r="E6" s="160" t="n">
        <v>66019109.634082</v>
      </c>
      <c r="F6" s="160" t="n">
        <v>0</v>
      </c>
      <c r="G6" s="160" t="n">
        <v>425976.651435597</v>
      </c>
      <c r="H6" s="160" t="n">
        <v>141481.176969882</v>
      </c>
      <c r="I6" s="160" t="n">
        <v>140377.525227439</v>
      </c>
    </row>
    <row r="7" customFormat="false" ht="12.8" hidden="false" customHeight="false" outlineLevel="0" collapsed="false">
      <c r="A7" s="160" t="n">
        <v>54</v>
      </c>
      <c r="B7" s="160" t="n">
        <v>22042352.8766765</v>
      </c>
      <c r="C7" s="160" t="n">
        <v>21400729.4931198</v>
      </c>
      <c r="D7" s="160" t="n">
        <v>75696584.2068533</v>
      </c>
      <c r="E7" s="160" t="n">
        <v>64882786.4630171</v>
      </c>
      <c r="F7" s="160" t="n">
        <v>10813797.7438362</v>
      </c>
      <c r="G7" s="160" t="n">
        <v>415298.321746476</v>
      </c>
      <c r="H7" s="160" t="n">
        <v>127089.694721227</v>
      </c>
      <c r="I7" s="160" t="n">
        <v>141764.810127232</v>
      </c>
    </row>
    <row r="8" customFormat="false" ht="12.8" hidden="false" customHeight="false" outlineLevel="0" collapsed="false">
      <c r="A8" s="160" t="n">
        <v>55</v>
      </c>
      <c r="B8" s="160" t="n">
        <v>19232651.4142766</v>
      </c>
      <c r="C8" s="160" t="n">
        <v>18611010.5636667</v>
      </c>
      <c r="D8" s="160" t="n">
        <v>65799884.3882005</v>
      </c>
      <c r="E8" s="160" t="n">
        <v>65799884.3882005</v>
      </c>
      <c r="F8" s="160" t="n">
        <v>0</v>
      </c>
      <c r="G8" s="160" t="n">
        <v>399075.404357142</v>
      </c>
      <c r="H8" s="160" t="n">
        <v>121633.121774462</v>
      </c>
      <c r="I8" s="160" t="n">
        <v>144189.0349691</v>
      </c>
    </row>
    <row r="9" customFormat="false" ht="12.8" hidden="false" customHeight="false" outlineLevel="0" collapsed="false">
      <c r="A9" s="160" t="n">
        <v>56</v>
      </c>
      <c r="B9" s="160" t="n">
        <v>22573512.1008919</v>
      </c>
      <c r="C9" s="160" t="n">
        <v>21912021.938732</v>
      </c>
      <c r="D9" s="160" t="n">
        <v>77437977.0286537</v>
      </c>
      <c r="E9" s="160" t="n">
        <v>66375408.8817032</v>
      </c>
      <c r="F9" s="160" t="n">
        <v>11062568.1469505</v>
      </c>
      <c r="G9" s="160" t="n">
        <v>439140.631379141</v>
      </c>
      <c r="H9" s="160" t="n">
        <v>116461.810362377</v>
      </c>
      <c r="I9" s="160" t="n">
        <v>151268.17202623</v>
      </c>
    </row>
    <row r="10" customFormat="false" ht="12.8" hidden="false" customHeight="false" outlineLevel="0" collapsed="false">
      <c r="A10" s="160" t="n">
        <v>57</v>
      </c>
      <c r="B10" s="160" t="n">
        <v>19517575.3041269</v>
      </c>
      <c r="C10" s="160" t="n">
        <v>18779486.4214554</v>
      </c>
      <c r="D10" s="160" t="n">
        <v>66351902.7083651</v>
      </c>
      <c r="E10" s="160" t="n">
        <v>66351902.7083651</v>
      </c>
      <c r="F10" s="160" t="n">
        <v>0</v>
      </c>
      <c r="G10" s="160" t="n">
        <v>413586.258336625</v>
      </c>
      <c r="H10" s="160" t="n">
        <v>238137.823326839</v>
      </c>
      <c r="I10" s="160" t="n">
        <v>123378.287154311</v>
      </c>
    </row>
    <row r="11" customFormat="false" ht="12.8" hidden="false" customHeight="false" outlineLevel="0" collapsed="false">
      <c r="A11" s="160" t="n">
        <v>58</v>
      </c>
      <c r="B11" s="160" t="n">
        <v>23345722.4547066</v>
      </c>
      <c r="C11" s="160" t="n">
        <v>22607547.935007</v>
      </c>
      <c r="D11" s="160" t="n">
        <v>79882706.2211742</v>
      </c>
      <c r="E11" s="160" t="n">
        <v>68470891.0467207</v>
      </c>
      <c r="F11" s="160" t="n">
        <v>11411815.1744534</v>
      </c>
      <c r="G11" s="160" t="n">
        <v>415889.735639967</v>
      </c>
      <c r="H11" s="160" t="n">
        <v>230582.912895283</v>
      </c>
      <c r="I11" s="160" t="n">
        <v>131002.673091904</v>
      </c>
    </row>
    <row r="12" customFormat="false" ht="12.8" hidden="false" customHeight="false" outlineLevel="0" collapsed="false">
      <c r="A12" s="160" t="n">
        <v>59</v>
      </c>
      <c r="B12" s="160" t="n">
        <v>20685758.7576831</v>
      </c>
      <c r="C12" s="160" t="n">
        <v>19996764.9761664</v>
      </c>
      <c r="D12" s="160" t="n">
        <v>70658358.7383324</v>
      </c>
      <c r="E12" s="160" t="n">
        <v>70658358.7383324</v>
      </c>
      <c r="F12" s="160" t="n">
        <v>0</v>
      </c>
      <c r="G12" s="160" t="n">
        <v>367663.677083727</v>
      </c>
      <c r="H12" s="160" t="n">
        <v>225108.785774441</v>
      </c>
      <c r="I12" s="160" t="n">
        <v>137459.026655012</v>
      </c>
    </row>
    <row r="13" customFormat="false" ht="12.8" hidden="false" customHeight="false" outlineLevel="0" collapsed="false">
      <c r="A13" s="160" t="n">
        <v>60</v>
      </c>
      <c r="B13" s="160" t="n">
        <v>24447912.8962081</v>
      </c>
      <c r="C13" s="160" t="n">
        <v>23723572.9013232</v>
      </c>
      <c r="D13" s="160" t="n">
        <v>83772244.5237371</v>
      </c>
      <c r="E13" s="160" t="n">
        <v>71804781.020346</v>
      </c>
      <c r="F13" s="160" t="n">
        <v>11967463.503391</v>
      </c>
      <c r="G13" s="160" t="n">
        <v>396743.97044938</v>
      </c>
      <c r="H13" s="160" t="n">
        <v>227007.358244038</v>
      </c>
      <c r="I13" s="160" t="n">
        <v>143698.094559182</v>
      </c>
    </row>
    <row r="14" customFormat="false" ht="12.8" hidden="false" customHeight="false" outlineLevel="0" collapsed="false">
      <c r="A14" s="160" t="n">
        <v>61</v>
      </c>
      <c r="B14" s="160" t="n">
        <v>19429037.4839305</v>
      </c>
      <c r="C14" s="160" t="n">
        <v>18697921.1657436</v>
      </c>
      <c r="D14" s="160" t="n">
        <v>62655549.6102329</v>
      </c>
      <c r="E14" s="160" t="n">
        <v>70961222.6214461</v>
      </c>
      <c r="F14" s="160" t="n">
        <v>0</v>
      </c>
      <c r="G14" s="160" t="n">
        <v>385120.323093544</v>
      </c>
      <c r="H14" s="160" t="n">
        <v>255380.671773609</v>
      </c>
      <c r="I14" s="160" t="n">
        <v>129450.461885458</v>
      </c>
    </row>
    <row r="15" customFormat="false" ht="12.8" hidden="false" customHeight="false" outlineLevel="0" collapsed="false">
      <c r="A15" s="160" t="n">
        <v>62</v>
      </c>
      <c r="B15" s="160" t="n">
        <v>22132191.5725256</v>
      </c>
      <c r="C15" s="160" t="n">
        <v>21413633.3085185</v>
      </c>
      <c r="D15" s="160" t="n">
        <v>71778714.4057313</v>
      </c>
      <c r="E15" s="160" t="n">
        <v>69714099.3486738</v>
      </c>
      <c r="F15" s="160" t="n">
        <v>11619016.5581123</v>
      </c>
      <c r="G15" s="160" t="n">
        <v>396657.897900116</v>
      </c>
      <c r="H15" s="160" t="n">
        <v>234931.164644349</v>
      </c>
      <c r="I15" s="160" t="n">
        <v>124241.716375217</v>
      </c>
    </row>
    <row r="16" customFormat="false" ht="12.8" hidden="false" customHeight="false" outlineLevel="0" collapsed="false">
      <c r="A16" s="160" t="n">
        <v>63</v>
      </c>
      <c r="B16" s="160" t="n">
        <v>18149047.2019723</v>
      </c>
      <c r="C16" s="160" t="n">
        <v>17511560.561399</v>
      </c>
      <c r="D16" s="160" t="n">
        <v>58906927.6239573</v>
      </c>
      <c r="E16" s="160" t="n">
        <v>66038620.5698344</v>
      </c>
      <c r="F16" s="160" t="n">
        <v>0</v>
      </c>
      <c r="G16" s="160" t="n">
        <v>349907.588704731</v>
      </c>
      <c r="H16" s="160" t="n">
        <v>208838.907550347</v>
      </c>
      <c r="I16" s="160" t="n">
        <v>112485.920454584</v>
      </c>
    </row>
    <row r="17" customFormat="false" ht="12.8" hidden="false" customHeight="false" outlineLevel="0" collapsed="false">
      <c r="A17" s="160" t="n">
        <v>64</v>
      </c>
      <c r="B17" s="160" t="n">
        <v>19841429.2629577</v>
      </c>
      <c r="C17" s="160" t="n">
        <v>19245367.5143533</v>
      </c>
      <c r="D17" s="160" t="n">
        <v>64744975.4296404</v>
      </c>
      <c r="E17" s="160" t="n">
        <v>62201099.778605</v>
      </c>
      <c r="F17" s="160" t="n">
        <v>10366849.9631008</v>
      </c>
      <c r="G17" s="160" t="n">
        <v>316139.72116797</v>
      </c>
      <c r="H17" s="160" t="n">
        <v>201450.048869671</v>
      </c>
      <c r="I17" s="160" t="n">
        <v>112102.826524005</v>
      </c>
    </row>
    <row r="18" customFormat="false" ht="12.8" hidden="false" customHeight="false" outlineLevel="0" collapsed="false">
      <c r="A18" s="160" t="n">
        <v>65</v>
      </c>
      <c r="B18" s="160" t="n">
        <v>15844822.3562126</v>
      </c>
      <c r="C18" s="160" t="n">
        <v>15273328.3516633</v>
      </c>
      <c r="D18" s="160" t="n">
        <v>48722220.7070428</v>
      </c>
      <c r="E18" s="160" t="n">
        <v>61869622.9419318</v>
      </c>
      <c r="F18" s="160" t="n">
        <v>0</v>
      </c>
      <c r="G18" s="160" t="n">
        <v>293358.556230833</v>
      </c>
      <c r="H18" s="160" t="n">
        <v>200443.796049829</v>
      </c>
      <c r="I18" s="160" t="n">
        <v>110988.074669527</v>
      </c>
    </row>
    <row r="19" customFormat="false" ht="12.8" hidden="false" customHeight="false" outlineLevel="0" collapsed="false">
      <c r="A19" s="160" t="n">
        <v>66</v>
      </c>
      <c r="B19" s="160" t="n">
        <v>18787233.2278504</v>
      </c>
      <c r="C19" s="160" t="n">
        <v>18221346.1108987</v>
      </c>
      <c r="D19" s="160" t="n">
        <v>58758310.1698221</v>
      </c>
      <c r="E19" s="160" t="n">
        <v>62353425.0747698</v>
      </c>
      <c r="F19" s="160" t="n">
        <v>10392237.5124616</v>
      </c>
      <c r="G19" s="160" t="n">
        <v>294460.186874524</v>
      </c>
      <c r="H19" s="160" t="n">
        <v>196186.538477386</v>
      </c>
      <c r="I19" s="160" t="n">
        <v>107486.273713936</v>
      </c>
    </row>
    <row r="20" customFormat="false" ht="12.8" hidden="false" customHeight="false" outlineLevel="0" collapsed="false">
      <c r="A20" s="160" t="n">
        <v>67</v>
      </c>
      <c r="B20" s="160" t="n">
        <v>15864743.8177851</v>
      </c>
      <c r="C20" s="160" t="n">
        <v>15270891.7793153</v>
      </c>
      <c r="D20" s="160" t="n">
        <v>49437145.1843315</v>
      </c>
      <c r="E20" s="160" t="n">
        <v>60559005.7924842</v>
      </c>
      <c r="F20" s="160" t="n">
        <v>0</v>
      </c>
      <c r="G20" s="160" t="n">
        <v>310256.129758465</v>
      </c>
      <c r="H20" s="160" t="n">
        <v>207049.283705519</v>
      </c>
      <c r="I20" s="160" t="n">
        <v>109352.321436835</v>
      </c>
    </row>
    <row r="21" customFormat="false" ht="12.8" hidden="false" customHeight="false" outlineLevel="0" collapsed="false">
      <c r="A21" s="160" t="n">
        <v>68</v>
      </c>
      <c r="B21" s="160" t="n">
        <v>18038345.9788101</v>
      </c>
      <c r="C21" s="160" t="n">
        <v>17434377.5024643</v>
      </c>
      <c r="D21" s="160" t="n">
        <v>56931853.5348079</v>
      </c>
      <c r="E21" s="160" t="n">
        <v>58594550.2898636</v>
      </c>
      <c r="F21" s="160" t="n">
        <v>9765758.38164393</v>
      </c>
      <c r="G21" s="160" t="n">
        <v>322478.108124877</v>
      </c>
      <c r="H21" s="160" t="n">
        <v>204660.127476656</v>
      </c>
      <c r="I21" s="160" t="n">
        <v>109757.486777464</v>
      </c>
    </row>
    <row r="22" customFormat="false" ht="12.8" hidden="false" customHeight="false" outlineLevel="0" collapsed="false">
      <c r="A22" s="160" t="n">
        <v>69</v>
      </c>
      <c r="B22" s="160" t="n">
        <v>14928749.9885575</v>
      </c>
      <c r="C22" s="160" t="n">
        <v>14356813.3249845</v>
      </c>
      <c r="D22" s="160" t="n">
        <v>43677384.5825056</v>
      </c>
      <c r="E22" s="160" t="n">
        <v>61544065.8247029</v>
      </c>
      <c r="F22" s="160" t="n">
        <v>0</v>
      </c>
      <c r="G22" s="160" t="n">
        <v>288795.94933407</v>
      </c>
      <c r="H22" s="160" t="n">
        <v>205086.792036595</v>
      </c>
      <c r="I22" s="160" t="n">
        <v>111505.603146125</v>
      </c>
    </row>
    <row r="23" customFormat="false" ht="12.8" hidden="false" customHeight="false" outlineLevel="0" collapsed="false">
      <c r="A23" s="160" t="n">
        <v>70</v>
      </c>
      <c r="B23" s="160" t="n">
        <v>17459145.5246851</v>
      </c>
      <c r="C23" s="160" t="n">
        <v>16851055.646892</v>
      </c>
      <c r="D23" s="160" t="n">
        <v>52011721.2714829</v>
      </c>
      <c r="E23" s="160" t="n">
        <v>60862859.4474226</v>
      </c>
      <c r="F23" s="160" t="n">
        <v>10143809.9079038</v>
      </c>
      <c r="G23" s="160" t="n">
        <v>341927.707834438</v>
      </c>
      <c r="H23" s="160" t="n">
        <v>199965.975485504</v>
      </c>
      <c r="I23" s="160" t="n">
        <v>94565.9921044603</v>
      </c>
    </row>
    <row r="24" customFormat="false" ht="12.8" hidden="false" customHeight="false" outlineLevel="0" collapsed="false">
      <c r="A24" s="160" t="n">
        <v>71</v>
      </c>
      <c r="B24" s="160" t="n">
        <v>14877399.7606661</v>
      </c>
      <c r="C24" s="160" t="n">
        <v>14257224.9470231</v>
      </c>
      <c r="D24" s="160" t="n">
        <v>44112049.2408741</v>
      </c>
      <c r="E24" s="160" t="n">
        <v>59797528.2467849</v>
      </c>
      <c r="F24" s="160" t="n">
        <v>0</v>
      </c>
      <c r="G24" s="160" t="n">
        <v>351671.624744583</v>
      </c>
      <c r="H24" s="160" t="n">
        <v>205337.366718145</v>
      </c>
      <c r="I24" s="160" t="n">
        <v>90236.8888289768</v>
      </c>
    </row>
    <row r="25" customFormat="false" ht="12.8" hidden="false" customHeight="false" outlineLevel="0" collapsed="false">
      <c r="A25" s="160" t="n">
        <v>72</v>
      </c>
      <c r="B25" s="160" t="n">
        <v>17821177.0671439</v>
      </c>
      <c r="C25" s="160" t="n">
        <v>17190408.9716964</v>
      </c>
      <c r="D25" s="160" t="n">
        <v>54021177.2589915</v>
      </c>
      <c r="E25" s="160" t="n">
        <v>60684493.4738994</v>
      </c>
      <c r="F25" s="160" t="n">
        <v>10114082.2456499</v>
      </c>
      <c r="G25" s="160" t="n">
        <v>363590.991356879</v>
      </c>
      <c r="H25" s="160" t="n">
        <v>202424.378605995</v>
      </c>
      <c r="I25" s="160" t="n">
        <v>92503.8935493927</v>
      </c>
    </row>
    <row r="26" customFormat="false" ht="12.8" hidden="false" customHeight="false" outlineLevel="0" collapsed="false">
      <c r="A26" s="160" t="n">
        <v>73</v>
      </c>
      <c r="B26" s="160" t="n">
        <v>14358020.5968824</v>
      </c>
      <c r="C26" s="160" t="n">
        <v>13708815.1537747</v>
      </c>
      <c r="D26" s="160" t="n">
        <v>39617925.8666452</v>
      </c>
      <c r="E26" s="160" t="n">
        <v>62210534.5546975</v>
      </c>
      <c r="F26" s="160" t="n">
        <v>0</v>
      </c>
      <c r="G26" s="160" t="n">
        <v>376343.757846325</v>
      </c>
      <c r="H26" s="160" t="n">
        <v>204885.629309835</v>
      </c>
      <c r="I26" s="160" t="n">
        <v>97108.6513593102</v>
      </c>
    </row>
    <row r="27" customFormat="false" ht="12.8" hidden="false" customHeight="false" outlineLevel="0" collapsed="false">
      <c r="A27" s="160" t="n">
        <v>74</v>
      </c>
      <c r="B27" s="160" t="n">
        <v>17334687.1283932</v>
      </c>
      <c r="C27" s="160" t="n">
        <v>16686435.6787218</v>
      </c>
      <c r="D27" s="160" t="n">
        <v>49395897.5416408</v>
      </c>
      <c r="E27" s="160" t="n">
        <v>63271679.2864377</v>
      </c>
      <c r="F27" s="160" t="n">
        <v>10545279.8810729</v>
      </c>
      <c r="G27" s="160" t="n">
        <v>366816.273623495</v>
      </c>
      <c r="H27" s="160" t="n">
        <v>209996.640957018</v>
      </c>
      <c r="I27" s="160" t="n">
        <v>102055.050129754</v>
      </c>
    </row>
    <row r="28" customFormat="false" ht="12.8" hidden="false" customHeight="false" outlineLevel="0" collapsed="false">
      <c r="A28" s="160" t="n">
        <v>75</v>
      </c>
      <c r="B28" s="160" t="n">
        <v>15323004.0782687</v>
      </c>
      <c r="C28" s="160" t="n">
        <v>14649635.6770464</v>
      </c>
      <c r="D28" s="160" t="n">
        <v>43488610.8478361</v>
      </c>
      <c r="E28" s="160" t="n">
        <v>64543220.5698498</v>
      </c>
      <c r="F28" s="160" t="n">
        <v>0</v>
      </c>
      <c r="G28" s="160" t="n">
        <v>384936.48785819</v>
      </c>
      <c r="H28" s="160" t="n">
        <v>213765.113254948</v>
      </c>
      <c r="I28" s="160" t="n">
        <v>106666.857298772</v>
      </c>
    </row>
    <row r="29" customFormat="false" ht="12.8" hidden="false" customHeight="false" outlineLevel="0" collapsed="false">
      <c r="A29" s="160" t="n">
        <v>76</v>
      </c>
      <c r="B29" s="160" t="n">
        <v>18572538.3311008</v>
      </c>
      <c r="C29" s="160" t="n">
        <v>17897191.0471121</v>
      </c>
      <c r="D29" s="160" t="n">
        <v>54218289.297554</v>
      </c>
      <c r="E29" s="160" t="n">
        <v>66117420.2010288</v>
      </c>
      <c r="F29" s="160" t="n">
        <v>11019570.0335048</v>
      </c>
      <c r="G29" s="160" t="n">
        <v>387625.886962801</v>
      </c>
      <c r="H29" s="160" t="n">
        <v>212276.647104873</v>
      </c>
      <c r="I29" s="160" t="n">
        <v>107778.214172903</v>
      </c>
    </row>
    <row r="30" customFormat="false" ht="12.8" hidden="false" customHeight="false" outlineLevel="0" collapsed="false">
      <c r="A30" s="160" t="n">
        <v>77</v>
      </c>
      <c r="B30" s="160" t="n">
        <v>14857677.8661279</v>
      </c>
      <c r="C30" s="160" t="n">
        <v>14163042.8837588</v>
      </c>
      <c r="D30" s="160" t="n">
        <v>39472458.5445318</v>
      </c>
      <c r="E30" s="160" t="n">
        <v>66744809.6391589</v>
      </c>
      <c r="F30" s="160" t="n">
        <v>0</v>
      </c>
      <c r="G30" s="160" t="n">
        <v>397451.099421622</v>
      </c>
      <c r="H30" s="160" t="n">
        <v>217904.025734318</v>
      </c>
      <c r="I30" s="160" t="n">
        <v>113256.938875934</v>
      </c>
    </row>
    <row r="31" customFormat="false" ht="12.8" hidden="false" customHeight="false" outlineLevel="0" collapsed="false">
      <c r="A31" s="160" t="n">
        <v>78</v>
      </c>
      <c r="B31" s="160" t="n">
        <v>17933957.7767413</v>
      </c>
      <c r="C31" s="160" t="n">
        <v>17246436.4997635</v>
      </c>
      <c r="D31" s="160" t="n">
        <v>49325728.7224221</v>
      </c>
      <c r="E31" s="160" t="n">
        <v>67982569.5833572</v>
      </c>
      <c r="F31" s="160" t="n">
        <v>11330428.2638929</v>
      </c>
      <c r="G31" s="160" t="n">
        <v>395936.751845977</v>
      </c>
      <c r="H31" s="160" t="n">
        <v>215112.215325541</v>
      </c>
      <c r="I31" s="160" t="n">
        <v>109246.156866183</v>
      </c>
    </row>
    <row r="32" customFormat="false" ht="12.8" hidden="false" customHeight="false" outlineLevel="0" collapsed="false">
      <c r="A32" s="160" t="n">
        <v>79</v>
      </c>
      <c r="B32" s="160" t="n">
        <v>15712737.2170851</v>
      </c>
      <c r="C32" s="160" t="n">
        <v>15048642.5931307</v>
      </c>
      <c r="D32" s="160" t="n">
        <v>43124420.9710391</v>
      </c>
      <c r="E32" s="160" t="n">
        <v>69015918.1872779</v>
      </c>
      <c r="F32" s="160" t="n">
        <v>0</v>
      </c>
      <c r="G32" s="160" t="n">
        <v>363695.780685177</v>
      </c>
      <c r="H32" s="160" t="n">
        <v>221136.385117486</v>
      </c>
      <c r="I32" s="160" t="n">
        <v>113232.083073915</v>
      </c>
    </row>
    <row r="33" customFormat="false" ht="12.8" hidden="false" customHeight="false" outlineLevel="0" collapsed="false">
      <c r="A33" s="160" t="n">
        <v>80</v>
      </c>
      <c r="B33" s="160" t="n">
        <v>19090477.7244666</v>
      </c>
      <c r="C33" s="160" t="n">
        <v>18393829.9155931</v>
      </c>
      <c r="D33" s="160" t="n">
        <v>53886806.4174467</v>
      </c>
      <c r="E33" s="160" t="n">
        <v>70717638.9006175</v>
      </c>
      <c r="F33" s="160" t="n">
        <v>11786273.1501029</v>
      </c>
      <c r="G33" s="160" t="n">
        <v>396539.285648908</v>
      </c>
      <c r="H33" s="160" t="n">
        <v>221573.509966365</v>
      </c>
      <c r="I33" s="160" t="n">
        <v>112192.876083276</v>
      </c>
    </row>
    <row r="34" customFormat="false" ht="12.8" hidden="false" customHeight="false" outlineLevel="0" collapsed="false">
      <c r="A34" s="160" t="n">
        <v>81</v>
      </c>
      <c r="B34" s="160" t="n">
        <v>15921394.8837227</v>
      </c>
      <c r="C34" s="160" t="n">
        <v>15216364.16141</v>
      </c>
      <c r="D34" s="160" t="n">
        <v>42705344.3495302</v>
      </c>
      <c r="E34" s="160" t="n">
        <v>71301673.3975451</v>
      </c>
      <c r="F34" s="160" t="n">
        <v>0</v>
      </c>
      <c r="G34" s="160" t="n">
        <v>400648.415488605</v>
      </c>
      <c r="H34" s="160" t="n">
        <v>223991.990248721</v>
      </c>
      <c r="I34" s="160" t="n">
        <v>114843.309393388</v>
      </c>
    </row>
    <row r="35" customFormat="false" ht="12.8" hidden="false" customHeight="false" outlineLevel="0" collapsed="false">
      <c r="A35" s="160" t="n">
        <v>82</v>
      </c>
      <c r="B35" s="160" t="n">
        <v>19105286.1253389</v>
      </c>
      <c r="C35" s="160" t="n">
        <v>18422612.2766457</v>
      </c>
      <c r="D35" s="160" t="n">
        <v>52804429.4077266</v>
      </c>
      <c r="E35" s="160" t="n">
        <v>72468327.7176443</v>
      </c>
      <c r="F35" s="160" t="n">
        <v>12078054.6196074</v>
      </c>
      <c r="G35" s="160" t="n">
        <v>375724.878462731</v>
      </c>
      <c r="H35" s="160" t="n">
        <v>227474.859165476</v>
      </c>
      <c r="I35" s="160" t="n">
        <v>113534.444378567</v>
      </c>
    </row>
    <row r="36" customFormat="false" ht="12.8" hidden="false" customHeight="false" outlineLevel="0" collapsed="false">
      <c r="A36" s="160" t="n">
        <v>83</v>
      </c>
      <c r="B36" s="160" t="n">
        <v>16709185.6560088</v>
      </c>
      <c r="C36" s="160" t="n">
        <v>16009744.4212155</v>
      </c>
      <c r="D36" s="160" t="n">
        <v>45856842.5230303</v>
      </c>
      <c r="E36" s="160" t="n">
        <v>73438818.9817066</v>
      </c>
      <c r="F36" s="160" t="n">
        <v>0</v>
      </c>
      <c r="G36" s="160" t="n">
        <v>400927.893206014</v>
      </c>
      <c r="H36" s="160" t="n">
        <v>219880.81352363</v>
      </c>
      <c r="I36" s="160" t="n">
        <v>112332.182948001</v>
      </c>
    </row>
    <row r="37" customFormat="false" ht="12.8" hidden="false" customHeight="false" outlineLevel="0" collapsed="false">
      <c r="A37" s="160" t="n">
        <v>84</v>
      </c>
      <c r="B37" s="160" t="n">
        <v>19760525.3971706</v>
      </c>
      <c r="C37" s="160" t="n">
        <v>19100040.4432767</v>
      </c>
      <c r="D37" s="160" t="n">
        <v>55766650.0190163</v>
      </c>
      <c r="E37" s="160" t="n">
        <v>73656439.6320708</v>
      </c>
      <c r="F37" s="160" t="n">
        <v>12276073.2720118</v>
      </c>
      <c r="G37" s="160" t="n">
        <v>358610.277335479</v>
      </c>
      <c r="H37" s="160" t="n">
        <v>222771.228167802</v>
      </c>
      <c r="I37" s="160" t="n">
        <v>113004.926272425</v>
      </c>
    </row>
    <row r="38" customFormat="false" ht="12.8" hidden="false" customHeight="false" outlineLevel="0" collapsed="false">
      <c r="A38" s="160" t="n">
        <v>85</v>
      </c>
      <c r="B38" s="160" t="n">
        <v>16599729.0435713</v>
      </c>
      <c r="C38" s="160" t="n">
        <v>15905988.2089393</v>
      </c>
      <c r="D38" s="160" t="n">
        <v>44640780.519195</v>
      </c>
      <c r="E38" s="160" t="n">
        <v>74467978.7590089</v>
      </c>
      <c r="F38" s="160" t="n">
        <v>0</v>
      </c>
      <c r="G38" s="160" t="n">
        <v>387341.801122862</v>
      </c>
      <c r="H38" s="160" t="n">
        <v>224753.146033145</v>
      </c>
      <c r="I38" s="160" t="n">
        <v>116636.982108625</v>
      </c>
    </row>
    <row r="39" customFormat="false" ht="12.8" hidden="false" customHeight="false" outlineLevel="0" collapsed="false">
      <c r="A39" s="160" t="n">
        <v>86</v>
      </c>
      <c r="B39" s="160" t="n">
        <v>19873152.8300647</v>
      </c>
      <c r="C39" s="160" t="n">
        <v>19154014.0777831</v>
      </c>
      <c r="D39" s="160" t="n">
        <v>54825760.1399966</v>
      </c>
      <c r="E39" s="160" t="n">
        <v>75381654.2109819</v>
      </c>
      <c r="F39" s="160" t="n">
        <v>12563609.0351636</v>
      </c>
      <c r="G39" s="160" t="n">
        <v>410873.785915262</v>
      </c>
      <c r="H39" s="160" t="n">
        <v>227204.222100154</v>
      </c>
      <c r="I39" s="160" t="n">
        <v>115801.063237479</v>
      </c>
    </row>
    <row r="40" customFormat="false" ht="12.8" hidden="false" customHeight="false" outlineLevel="0" collapsed="false">
      <c r="A40" s="160" t="n">
        <v>87</v>
      </c>
      <c r="B40" s="160" t="n">
        <v>17163925.1934866</v>
      </c>
      <c r="C40" s="160" t="n">
        <v>16461104.6652835</v>
      </c>
      <c r="D40" s="160" t="n">
        <v>46976850.4334347</v>
      </c>
      <c r="E40" s="160" t="n">
        <v>75749603.7742984</v>
      </c>
      <c r="F40" s="160" t="n">
        <v>0</v>
      </c>
      <c r="G40" s="160" t="n">
        <v>398306.641947586</v>
      </c>
      <c r="H40" s="160" t="n">
        <v>224549.486332419</v>
      </c>
      <c r="I40" s="160" t="n">
        <v>114234.857033113</v>
      </c>
    </row>
    <row r="41" customFormat="false" ht="12.8" hidden="false" customHeight="false" outlineLevel="0" collapsed="false">
      <c r="A41" s="160" t="n">
        <v>88</v>
      </c>
      <c r="B41" s="160" t="n">
        <v>20510690.1318437</v>
      </c>
      <c r="C41" s="160" t="n">
        <v>19780133.0469485</v>
      </c>
      <c r="D41" s="160" t="n">
        <v>57419386.8699199</v>
      </c>
      <c r="E41" s="160" t="n">
        <v>76695593.1498736</v>
      </c>
      <c r="F41" s="160" t="n">
        <v>12782598.8583123</v>
      </c>
      <c r="G41" s="160" t="n">
        <v>407147.487311353</v>
      </c>
      <c r="H41" s="160" t="n">
        <v>239003.275703427</v>
      </c>
      <c r="I41" s="160" t="n">
        <v>120580.459829156</v>
      </c>
    </row>
    <row r="42" customFormat="false" ht="12.8" hidden="false" customHeight="false" outlineLevel="0" collapsed="false">
      <c r="A42" s="160" t="n">
        <v>89</v>
      </c>
      <c r="B42" s="160" t="n">
        <v>17267568.2932766</v>
      </c>
      <c r="C42" s="160" t="n">
        <v>16557297.0121944</v>
      </c>
      <c r="D42" s="160" t="n">
        <v>46472290.3256326</v>
      </c>
      <c r="E42" s="160" t="n">
        <v>77506250.4897388</v>
      </c>
      <c r="F42" s="160" t="n">
        <v>0</v>
      </c>
      <c r="G42" s="160" t="n">
        <v>390811.924797148</v>
      </c>
      <c r="H42" s="160" t="n">
        <v>234681.795363878</v>
      </c>
      <c r="I42" s="160" t="n">
        <v>121110.801315926</v>
      </c>
    </row>
    <row r="43" customFormat="false" ht="12.8" hidden="false" customHeight="false" outlineLevel="0" collapsed="false">
      <c r="A43" s="160" t="n">
        <v>90</v>
      </c>
      <c r="B43" s="160" t="n">
        <v>20534631.3808635</v>
      </c>
      <c r="C43" s="160" t="n">
        <v>19778351.4827774</v>
      </c>
      <c r="D43" s="160" t="n">
        <v>56410662.5076106</v>
      </c>
      <c r="E43" s="160" t="n">
        <v>78077480.8783484</v>
      </c>
      <c r="F43" s="160" t="n">
        <v>13012913.4797247</v>
      </c>
      <c r="G43" s="160" t="n">
        <v>439678.314302932</v>
      </c>
      <c r="H43" s="160" t="n">
        <v>234135.801262751</v>
      </c>
      <c r="I43" s="160" t="n">
        <v>117808.260743363</v>
      </c>
    </row>
    <row r="44" customFormat="false" ht="12.8" hidden="false" customHeight="false" outlineLevel="0" collapsed="false">
      <c r="A44" s="160" t="n">
        <v>91</v>
      </c>
      <c r="B44" s="160" t="n">
        <v>17811504.4816081</v>
      </c>
      <c r="C44" s="160" t="n">
        <v>17048502.9601834</v>
      </c>
      <c r="D44" s="160" t="n">
        <v>48395765.501869</v>
      </c>
      <c r="E44" s="160" t="n">
        <v>78789297.6774986</v>
      </c>
      <c r="F44" s="160" t="n">
        <v>0</v>
      </c>
      <c r="G44" s="160" t="n">
        <v>444918.198606424</v>
      </c>
      <c r="H44" s="160" t="n">
        <v>237319.666910488</v>
      </c>
      <c r="I44" s="160" t="n">
        <v>115376.651296917</v>
      </c>
    </row>
    <row r="45" customFormat="false" ht="12.8" hidden="false" customHeight="false" outlineLevel="0" collapsed="false">
      <c r="A45" s="160" t="n">
        <v>92</v>
      </c>
      <c r="B45" s="160" t="n">
        <v>21031570.761283</v>
      </c>
      <c r="C45" s="160" t="n">
        <v>20227884.6964954</v>
      </c>
      <c r="D45" s="160" t="n">
        <v>58287745.1117688</v>
      </c>
      <c r="E45" s="160" t="n">
        <v>78947299.9551261</v>
      </c>
      <c r="F45" s="160" t="n">
        <v>13157883.3258544</v>
      </c>
      <c r="G45" s="160" t="n">
        <v>476456.982835816</v>
      </c>
      <c r="H45" s="160" t="n">
        <v>242814.416581558</v>
      </c>
      <c r="I45" s="160" t="n">
        <v>120592.379100287</v>
      </c>
    </row>
    <row r="46" customFormat="false" ht="12.8" hidden="false" customHeight="false" outlineLevel="0" collapsed="false">
      <c r="A46" s="160" t="n">
        <v>93</v>
      </c>
      <c r="B46" s="160" t="n">
        <v>17805710.0931051</v>
      </c>
      <c r="C46" s="160" t="n">
        <v>16983830.6233194</v>
      </c>
      <c r="D46" s="160" t="n">
        <v>47687611.7706296</v>
      </c>
      <c r="E46" s="160" t="n">
        <v>79370571.3443935</v>
      </c>
      <c r="F46" s="160" t="n">
        <v>0</v>
      </c>
      <c r="G46" s="160" t="n">
        <v>487856.787426612</v>
      </c>
      <c r="H46" s="160" t="n">
        <v>247663.972863622</v>
      </c>
      <c r="I46" s="160" t="n">
        <v>123369.584993402</v>
      </c>
    </row>
    <row r="47" customFormat="false" ht="12.8" hidden="false" customHeight="false" outlineLevel="0" collapsed="false">
      <c r="A47" s="160" t="n">
        <v>94</v>
      </c>
      <c r="B47" s="160" t="n">
        <v>21340426.1133376</v>
      </c>
      <c r="C47" s="160" t="n">
        <v>20542833.9232582</v>
      </c>
      <c r="D47" s="160" t="n">
        <v>58455829.2880786</v>
      </c>
      <c r="E47" s="160" t="n">
        <v>81207178.9066425</v>
      </c>
      <c r="F47" s="160" t="n">
        <v>13534529.8177738</v>
      </c>
      <c r="G47" s="160" t="n">
        <v>460113.373638712</v>
      </c>
      <c r="H47" s="160" t="n">
        <v>251382.847704197</v>
      </c>
      <c r="I47" s="160" t="n">
        <v>122994.241052093</v>
      </c>
    </row>
    <row r="48" customFormat="false" ht="12.8" hidden="false" customHeight="false" outlineLevel="0" collapsed="false">
      <c r="A48" s="160" t="n">
        <v>95</v>
      </c>
      <c r="B48" s="160" t="n">
        <v>18460406.181769</v>
      </c>
      <c r="C48" s="160" t="n">
        <v>17669790.7977304</v>
      </c>
      <c r="D48" s="160" t="n">
        <v>49936197.6851217</v>
      </c>
      <c r="E48" s="160" t="n">
        <v>81997822.7845515</v>
      </c>
      <c r="F48" s="160" t="n">
        <v>0</v>
      </c>
      <c r="G48" s="160" t="n">
        <v>436576.525272964</v>
      </c>
      <c r="H48" s="160" t="n">
        <v>263490.964040754</v>
      </c>
      <c r="I48" s="160" t="n">
        <v>129354.135321239</v>
      </c>
    </row>
    <row r="49" customFormat="false" ht="12.8" hidden="false" customHeight="false" outlineLevel="0" collapsed="false">
      <c r="A49" s="160" t="n">
        <v>96</v>
      </c>
      <c r="B49" s="160" t="n">
        <v>21936365.9714614</v>
      </c>
      <c r="C49" s="160" t="n">
        <v>21155122.659578</v>
      </c>
      <c r="D49" s="160" t="n">
        <v>60686385.506162</v>
      </c>
      <c r="E49" s="160" t="n">
        <v>83044807.9353477</v>
      </c>
      <c r="F49" s="160" t="n">
        <v>13840801.3225579</v>
      </c>
      <c r="G49" s="160" t="n">
        <v>441698.582029463</v>
      </c>
      <c r="H49" s="160" t="n">
        <v>253660.451001569</v>
      </c>
      <c r="I49" s="160" t="n">
        <v>122691.82693187</v>
      </c>
    </row>
    <row r="50" customFormat="false" ht="12.8" hidden="false" customHeight="false" outlineLevel="0" collapsed="false">
      <c r="A50" s="160" t="n">
        <v>97</v>
      </c>
      <c r="B50" s="160" t="n">
        <v>18650983.8021789</v>
      </c>
      <c r="C50" s="160" t="n">
        <v>17907967.7718058</v>
      </c>
      <c r="D50" s="160" t="n">
        <v>50506067.3885445</v>
      </c>
      <c r="E50" s="160" t="n">
        <v>83407475.7697601</v>
      </c>
      <c r="F50" s="160" t="n">
        <v>0</v>
      </c>
      <c r="G50" s="160" t="n">
        <v>412662.775412759</v>
      </c>
      <c r="H50" s="160" t="n">
        <v>247311.737418885</v>
      </c>
      <c r="I50" s="160" t="n">
        <v>118630.739344912</v>
      </c>
    </row>
    <row r="51" customFormat="false" ht="12.8" hidden="false" customHeight="false" outlineLevel="0" collapsed="false">
      <c r="A51" s="160" t="n">
        <v>98</v>
      </c>
      <c r="B51" s="160" t="n">
        <v>22018347.9961393</v>
      </c>
      <c r="C51" s="160" t="n">
        <v>21252377.6846863</v>
      </c>
      <c r="D51" s="160" t="n">
        <v>60736265.0227904</v>
      </c>
      <c r="E51" s="160" t="n">
        <v>83789830.8010747</v>
      </c>
      <c r="F51" s="160" t="n">
        <v>13964971.8001791</v>
      </c>
      <c r="G51" s="160" t="n">
        <v>425146.90871896</v>
      </c>
      <c r="H51" s="160" t="n">
        <v>254655.527623052</v>
      </c>
      <c r="I51" s="160" t="n">
        <v>123096.964444228</v>
      </c>
    </row>
    <row r="52" customFormat="false" ht="12.8" hidden="false" customHeight="false" outlineLevel="0" collapsed="false">
      <c r="A52" s="160" t="n">
        <v>99</v>
      </c>
      <c r="B52" s="160" t="n">
        <v>19091124.4824968</v>
      </c>
      <c r="C52" s="160" t="n">
        <v>18312306.8151878</v>
      </c>
      <c r="D52" s="160" t="n">
        <v>51942011.5095975</v>
      </c>
      <c r="E52" s="160" t="n">
        <v>84757381.3316102</v>
      </c>
      <c r="F52" s="160" t="n">
        <v>0</v>
      </c>
      <c r="G52" s="160" t="n">
        <v>442068.631442133</v>
      </c>
      <c r="H52" s="160" t="n">
        <v>250349.472339562</v>
      </c>
      <c r="I52" s="160" t="n">
        <v>123427.94789618</v>
      </c>
    </row>
    <row r="53" customFormat="false" ht="12.8" hidden="false" customHeight="false" outlineLevel="0" collapsed="false">
      <c r="A53" s="160" t="n">
        <v>100</v>
      </c>
      <c r="B53" s="160" t="n">
        <v>22413127.9216909</v>
      </c>
      <c r="C53" s="160" t="n">
        <v>21621283.9771567</v>
      </c>
      <c r="D53" s="160" t="n">
        <v>62106439.8529261</v>
      </c>
      <c r="E53" s="160" t="n">
        <v>84767324.3818376</v>
      </c>
      <c r="F53" s="160" t="n">
        <v>14127887.3969729</v>
      </c>
      <c r="G53" s="160" t="n">
        <v>451316.658016621</v>
      </c>
      <c r="H53" s="160" t="n">
        <v>253525.17296345</v>
      </c>
      <c r="I53" s="160" t="n">
        <v>124288.733648804</v>
      </c>
    </row>
    <row r="54" customFormat="false" ht="12.8" hidden="false" customHeight="false" outlineLevel="0" collapsed="false">
      <c r="A54" s="160" t="n">
        <v>101</v>
      </c>
      <c r="B54" s="160" t="n">
        <v>19200579.0698887</v>
      </c>
      <c r="C54" s="160" t="n">
        <v>18408784.2687305</v>
      </c>
      <c r="D54" s="160" t="n">
        <v>51957964.8879818</v>
      </c>
      <c r="E54" s="160" t="n">
        <v>85627081.5493</v>
      </c>
      <c r="F54" s="160" t="n">
        <v>0</v>
      </c>
      <c r="G54" s="160" t="n">
        <v>452906.588681245</v>
      </c>
      <c r="H54" s="160" t="n">
        <v>253173.811740172</v>
      </c>
      <c r="I54" s="160" t="n">
        <v>122449.143909575</v>
      </c>
    </row>
    <row r="55" customFormat="false" ht="12.8" hidden="false" customHeight="false" outlineLevel="0" collapsed="false">
      <c r="A55" s="160" t="n">
        <v>102</v>
      </c>
      <c r="B55" s="160" t="n">
        <v>22579713.1034095</v>
      </c>
      <c r="C55" s="160" t="n">
        <v>21762483.9835548</v>
      </c>
      <c r="D55" s="160" t="n">
        <v>62194148.0863758</v>
      </c>
      <c r="E55" s="160" t="n">
        <v>85748728.345088</v>
      </c>
      <c r="F55" s="160" t="n">
        <v>14291454.7241813</v>
      </c>
      <c r="G55" s="160" t="n">
        <v>465396.574122126</v>
      </c>
      <c r="H55" s="160" t="n">
        <v>261712.805141978</v>
      </c>
      <c r="I55" s="160" t="n">
        <v>128742.486557953</v>
      </c>
    </row>
    <row r="56" customFormat="false" ht="12.8" hidden="false" customHeight="false" outlineLevel="0" collapsed="false">
      <c r="A56" s="160" t="n">
        <v>103</v>
      </c>
      <c r="B56" s="160" t="n">
        <v>19471172.9023152</v>
      </c>
      <c r="C56" s="160" t="n">
        <v>18611814.1071588</v>
      </c>
      <c r="D56" s="160" t="n">
        <v>52765479.1393432</v>
      </c>
      <c r="E56" s="160" t="n">
        <v>86131979.1322983</v>
      </c>
      <c r="F56" s="160" t="n">
        <v>0</v>
      </c>
      <c r="G56" s="160" t="n">
        <v>501849.519871713</v>
      </c>
      <c r="H56" s="160" t="n">
        <v>265619.17670189</v>
      </c>
      <c r="I56" s="160" t="n">
        <v>131271.569403987</v>
      </c>
    </row>
    <row r="57" customFormat="false" ht="12.8" hidden="false" customHeight="false" outlineLevel="0" collapsed="false">
      <c r="A57" s="160" t="n">
        <v>104</v>
      </c>
      <c r="B57" s="160" t="n">
        <v>23125497.7188383</v>
      </c>
      <c r="C57" s="160" t="n">
        <v>22260909.615463</v>
      </c>
      <c r="D57" s="160" t="n">
        <v>63969074.7021477</v>
      </c>
      <c r="E57" s="160" t="n">
        <v>87142042.973724</v>
      </c>
      <c r="F57" s="160" t="n">
        <v>14523673.828954</v>
      </c>
      <c r="G57" s="160" t="n">
        <v>515056.998581359</v>
      </c>
      <c r="H57" s="160" t="n">
        <v>259556.239609699</v>
      </c>
      <c r="I57" s="160" t="n">
        <v>128535.521691779</v>
      </c>
    </row>
    <row r="58" customFormat="false" ht="12.8" hidden="false" customHeight="false" outlineLevel="0" collapsed="false">
      <c r="A58" s="160" t="n">
        <v>105</v>
      </c>
      <c r="B58" s="160" t="n">
        <v>20040463.1411718</v>
      </c>
      <c r="C58" s="160" t="n">
        <v>19175198.7655826</v>
      </c>
      <c r="D58" s="160" t="n">
        <v>54216232.5371028</v>
      </c>
      <c r="E58" s="160" t="n">
        <v>88980825.2886215</v>
      </c>
      <c r="F58" s="160" t="n">
        <v>0</v>
      </c>
      <c r="G58" s="160" t="n">
        <v>511675.659983323</v>
      </c>
      <c r="H58" s="160" t="n">
        <v>263365.546207179</v>
      </c>
      <c r="I58" s="160" t="n">
        <v>128890.241998184</v>
      </c>
    </row>
    <row r="59" customFormat="false" ht="12.8" hidden="false" customHeight="false" outlineLevel="0" collapsed="false">
      <c r="A59" s="160" t="n">
        <v>106</v>
      </c>
      <c r="B59" s="160" t="n">
        <v>23720331.909535</v>
      </c>
      <c r="C59" s="160" t="n">
        <v>22865838.6285065</v>
      </c>
      <c r="D59" s="160" t="n">
        <v>65527943.1993516</v>
      </c>
      <c r="E59" s="160" t="n">
        <v>89783566.2944538</v>
      </c>
      <c r="F59" s="160" t="n">
        <v>14963927.7157423</v>
      </c>
      <c r="G59" s="160" t="n">
        <v>495710.56248555</v>
      </c>
      <c r="H59" s="160" t="n">
        <v>265348.466958757</v>
      </c>
      <c r="I59" s="160" t="n">
        <v>133477.502263062</v>
      </c>
    </row>
    <row r="60" customFormat="false" ht="12.8" hidden="false" customHeight="false" outlineLevel="0" collapsed="false">
      <c r="A60" s="160" t="n">
        <v>107</v>
      </c>
      <c r="B60" s="160" t="n">
        <v>20470073.4902898</v>
      </c>
      <c r="C60" s="160" t="n">
        <v>19635532.431273</v>
      </c>
      <c r="D60" s="160" t="n">
        <v>55769301.4024936</v>
      </c>
      <c r="E60" s="160" t="n">
        <v>90658704.3852641</v>
      </c>
      <c r="F60" s="160" t="n">
        <v>0</v>
      </c>
      <c r="G60" s="160" t="n">
        <v>468465.264647833</v>
      </c>
      <c r="H60" s="160" t="n">
        <v>271115.130513322</v>
      </c>
      <c r="I60" s="160" t="n">
        <v>135658.091222339</v>
      </c>
    </row>
    <row r="61" customFormat="false" ht="12.8" hidden="false" customHeight="false" outlineLevel="0" collapsed="false">
      <c r="A61" s="160" t="n">
        <v>108</v>
      </c>
      <c r="B61" s="160" t="n">
        <v>24117597.0162258</v>
      </c>
      <c r="C61" s="160" t="n">
        <v>23256573.8982093</v>
      </c>
      <c r="D61" s="160" t="n">
        <v>67018187.4490868</v>
      </c>
      <c r="E61" s="160" t="n">
        <v>90777893.5072979</v>
      </c>
      <c r="F61" s="160" t="n">
        <v>15129648.917883</v>
      </c>
      <c r="G61" s="160" t="n">
        <v>488822.846870536</v>
      </c>
      <c r="H61" s="160" t="n">
        <v>273874.708258351</v>
      </c>
      <c r="I61" s="160" t="n">
        <v>140465.089839472</v>
      </c>
    </row>
    <row r="62" customFormat="false" ht="12.8" hidden="false" customHeight="false" outlineLevel="0" collapsed="false">
      <c r="A62" s="160" t="n">
        <v>109</v>
      </c>
      <c r="B62" s="160" t="n">
        <v>20432205.0381525</v>
      </c>
      <c r="C62" s="160" t="n">
        <v>19569466.6912209</v>
      </c>
      <c r="D62" s="160" t="n">
        <v>55379688.0777547</v>
      </c>
      <c r="E62" s="160" t="n">
        <v>90721121.8584708</v>
      </c>
      <c r="F62" s="160" t="n">
        <v>0</v>
      </c>
      <c r="G62" s="160" t="n">
        <v>503046.887666307</v>
      </c>
      <c r="H62" s="160" t="n">
        <v>265404.990460482</v>
      </c>
      <c r="I62" s="160" t="n">
        <v>134694.955435467</v>
      </c>
    </row>
    <row r="63" customFormat="false" ht="12.8" hidden="false" customHeight="false" outlineLevel="0" collapsed="false">
      <c r="A63" s="160" t="n">
        <v>110</v>
      </c>
      <c r="B63" s="160" t="n">
        <v>24191709.1515761</v>
      </c>
      <c r="C63" s="160" t="n">
        <v>23334338.7564858</v>
      </c>
      <c r="D63" s="160" t="n">
        <v>66886929.583773</v>
      </c>
      <c r="E63" s="160" t="n">
        <v>91586978.8269625</v>
      </c>
      <c r="F63" s="160" t="n">
        <v>15264496.4711604</v>
      </c>
      <c r="G63" s="160" t="n">
        <v>493604.875164399</v>
      </c>
      <c r="H63" s="160" t="n">
        <v>268874.043986545</v>
      </c>
      <c r="I63" s="160" t="n">
        <v>135559.251341938</v>
      </c>
    </row>
    <row r="64" customFormat="false" ht="12.8" hidden="false" customHeight="false" outlineLevel="0" collapsed="false">
      <c r="A64" s="160" t="n">
        <v>111</v>
      </c>
      <c r="B64" s="160" t="n">
        <v>20963343.7063477</v>
      </c>
      <c r="C64" s="160" t="n">
        <v>20093481.2048478</v>
      </c>
      <c r="D64" s="160" t="n">
        <v>57184700.8841825</v>
      </c>
      <c r="E64" s="160" t="n">
        <v>92592337.9144038</v>
      </c>
      <c r="F64" s="160" t="n">
        <v>0</v>
      </c>
      <c r="G64" s="160" t="n">
        <v>503332.464633808</v>
      </c>
      <c r="H64" s="160" t="n">
        <v>269840.694009824</v>
      </c>
      <c r="I64" s="160" t="n">
        <v>138127.632651821</v>
      </c>
    </row>
    <row r="65" customFormat="false" ht="12.8" hidden="false" customHeight="false" outlineLevel="0" collapsed="false">
      <c r="A65" s="160" t="n">
        <v>112</v>
      </c>
      <c r="B65" s="160" t="n">
        <v>24812085.815593</v>
      </c>
      <c r="C65" s="160" t="n">
        <v>23963925.1502345</v>
      </c>
      <c r="D65" s="160" t="n">
        <v>69128660.0016591</v>
      </c>
      <c r="E65" s="160" t="n">
        <v>93443380.437588</v>
      </c>
      <c r="F65" s="160" t="n">
        <v>15573896.739598</v>
      </c>
      <c r="G65" s="160" t="n">
        <v>484811.927721635</v>
      </c>
      <c r="H65" s="160" t="n">
        <v>267330.788795885</v>
      </c>
      <c r="I65" s="160" t="n">
        <v>137168.498344182</v>
      </c>
    </row>
    <row r="66" customFormat="false" ht="12.8" hidden="false" customHeight="false" outlineLevel="0" collapsed="false">
      <c r="A66" s="160" t="n">
        <v>113</v>
      </c>
      <c r="B66" s="160" t="n">
        <v>21201930.6423437</v>
      </c>
      <c r="C66" s="160" t="n">
        <v>20363463.8859019</v>
      </c>
      <c r="D66" s="160" t="n">
        <v>57824634.1819856</v>
      </c>
      <c r="E66" s="160" t="n">
        <v>94138268.7361901</v>
      </c>
      <c r="F66" s="160" t="n">
        <v>0</v>
      </c>
      <c r="G66" s="160" t="n">
        <v>471703.568077526</v>
      </c>
      <c r="H66" s="160" t="n">
        <v>270832.282468704</v>
      </c>
      <c r="I66" s="160" t="n">
        <v>137044.151279356</v>
      </c>
    </row>
    <row r="67" customFormat="false" ht="12.8" hidden="false" customHeight="false" outlineLevel="0" collapsed="false">
      <c r="A67" s="160" t="n">
        <v>114</v>
      </c>
      <c r="B67" s="160" t="n">
        <v>25093738.2473911</v>
      </c>
      <c r="C67" s="160" t="n">
        <v>24251663.2006896</v>
      </c>
      <c r="D67" s="160" t="n">
        <v>69790520.6240114</v>
      </c>
      <c r="E67" s="160" t="n">
        <v>94855425.8097124</v>
      </c>
      <c r="F67" s="160" t="n">
        <v>15809237.6349521</v>
      </c>
      <c r="G67" s="160" t="n">
        <v>471354.082979043</v>
      </c>
      <c r="H67" s="160" t="n">
        <v>274144.984140739</v>
      </c>
      <c r="I67" s="160" t="n">
        <v>137965.685116714</v>
      </c>
    </row>
    <row r="68" customFormat="false" ht="12.8" hidden="false" customHeight="false" outlineLevel="0" collapsed="false">
      <c r="A68" s="160" t="n">
        <v>115</v>
      </c>
      <c r="B68" s="160" t="n">
        <v>21673108.6360297</v>
      </c>
      <c r="C68" s="160" t="n">
        <v>20846180.77449</v>
      </c>
      <c r="D68" s="160" t="n">
        <v>59597456.8041267</v>
      </c>
      <c r="E68" s="160" t="n">
        <v>95751324.1600146</v>
      </c>
      <c r="F68" s="160" t="n">
        <v>0</v>
      </c>
      <c r="G68" s="160" t="n">
        <v>453505.845810965</v>
      </c>
      <c r="H68" s="160" t="n">
        <v>276551.932788962</v>
      </c>
      <c r="I68" s="160" t="n">
        <v>138385.832771176</v>
      </c>
    </row>
    <row r="69" customFormat="false" ht="12.8" hidden="false" customHeight="false" outlineLevel="0" collapsed="false">
      <c r="A69" s="160" t="n">
        <v>116</v>
      </c>
      <c r="B69" s="160" t="n">
        <v>25779972.5220905</v>
      </c>
      <c r="C69" s="160" t="n">
        <v>24948522.0768263</v>
      </c>
      <c r="D69" s="160" t="n">
        <v>72162393.5059577</v>
      </c>
      <c r="E69" s="160" t="n">
        <v>97076149.7515994</v>
      </c>
      <c r="F69" s="160" t="n">
        <v>16179358.2919332</v>
      </c>
      <c r="G69" s="160" t="n">
        <v>465119.591234085</v>
      </c>
      <c r="H69" s="160" t="n">
        <v>270922.998483291</v>
      </c>
      <c r="I69" s="160" t="n">
        <v>136296.936495355</v>
      </c>
    </row>
    <row r="70" customFormat="false" ht="12.8" hidden="false" customHeight="false" outlineLevel="0" collapsed="false">
      <c r="A70" s="160" t="n">
        <v>117</v>
      </c>
      <c r="B70" s="160" t="n">
        <v>21885110.679557</v>
      </c>
      <c r="C70" s="160" t="n">
        <v>21066931.3531933</v>
      </c>
      <c r="D70" s="160" t="n">
        <v>59847752.5112654</v>
      </c>
      <c r="E70" s="160" t="n">
        <v>97318117.1527612</v>
      </c>
      <c r="F70" s="160" t="n">
        <v>0</v>
      </c>
      <c r="G70" s="160" t="n">
        <v>449582.507480774</v>
      </c>
      <c r="H70" s="160" t="n">
        <v>272143.934702471</v>
      </c>
      <c r="I70" s="160" t="n">
        <v>137789.834543493</v>
      </c>
    </row>
    <row r="71" customFormat="false" ht="12.8" hidden="false" customHeight="false" outlineLevel="0" collapsed="false">
      <c r="A71" s="160" t="n">
        <v>118</v>
      </c>
      <c r="B71" s="160" t="n">
        <v>25907556.9914353</v>
      </c>
      <c r="C71" s="160" t="n">
        <v>25059950.2790906</v>
      </c>
      <c r="D71" s="160" t="n">
        <v>72195323.8645749</v>
      </c>
      <c r="E71" s="160" t="n">
        <v>97929351.7723823</v>
      </c>
      <c r="F71" s="160" t="n">
        <v>16321558.6287304</v>
      </c>
      <c r="G71" s="160" t="n">
        <v>476878.441748902</v>
      </c>
      <c r="H71" s="160" t="n">
        <v>271935.754803842</v>
      </c>
      <c r="I71" s="160" t="n">
        <v>141132.165417143</v>
      </c>
    </row>
    <row r="72" customFormat="false" ht="12.8" hidden="false" customHeight="false" outlineLevel="0" collapsed="false">
      <c r="A72" s="160" t="n">
        <v>119</v>
      </c>
      <c r="B72" s="160" t="n">
        <v>22113762.2328177</v>
      </c>
      <c r="C72" s="160" t="n">
        <v>21304797.952975</v>
      </c>
      <c r="D72" s="160" t="n">
        <v>60882054.2773974</v>
      </c>
      <c r="E72" s="160" t="n">
        <v>97826058.6441026</v>
      </c>
      <c r="F72" s="160" t="n">
        <v>0</v>
      </c>
      <c r="G72" s="160" t="n">
        <v>434067.93697168</v>
      </c>
      <c r="H72" s="160" t="n">
        <v>275526.852364772</v>
      </c>
      <c r="I72" s="160" t="n">
        <v>141956.415008846</v>
      </c>
    </row>
    <row r="73" customFormat="false" ht="12.8" hidden="false" customHeight="false" outlineLevel="0" collapsed="false">
      <c r="A73" s="160" t="n">
        <v>120</v>
      </c>
      <c r="B73" s="160" t="n">
        <v>26282515.7560697</v>
      </c>
      <c r="C73" s="160" t="n">
        <v>25434655.4082774</v>
      </c>
      <c r="D73" s="160" t="n">
        <v>73608146.7617199</v>
      </c>
      <c r="E73" s="160" t="n">
        <v>98855739.9786288</v>
      </c>
      <c r="F73" s="160" t="n">
        <v>16475956.6631048</v>
      </c>
      <c r="G73" s="160" t="n">
        <v>474409.629865697</v>
      </c>
      <c r="H73" s="160" t="n">
        <v>274768.297199269</v>
      </c>
      <c r="I73" s="160" t="n">
        <v>140974.886753436</v>
      </c>
    </row>
    <row r="74" customFormat="false" ht="12.8" hidden="false" customHeight="false" outlineLevel="0" collapsed="false">
      <c r="A74" s="160" t="n">
        <v>121</v>
      </c>
      <c r="B74" s="160" t="n">
        <v>22596908.5292452</v>
      </c>
      <c r="C74" s="160" t="n">
        <v>21739270.0443511</v>
      </c>
      <c r="D74" s="160" t="n">
        <v>61925579.0144045</v>
      </c>
      <c r="E74" s="160" t="n">
        <v>100156494.876905</v>
      </c>
      <c r="F74" s="160" t="n">
        <v>0</v>
      </c>
      <c r="G74" s="160" t="n">
        <v>487330.123193265</v>
      </c>
      <c r="H74" s="160" t="n">
        <v>273209.29337178</v>
      </c>
      <c r="I74" s="160" t="n">
        <v>138712.95475576</v>
      </c>
    </row>
    <row r="75" customFormat="false" ht="12.8" hidden="false" customHeight="false" outlineLevel="0" collapsed="false">
      <c r="A75" s="160" t="n">
        <v>122</v>
      </c>
      <c r="B75" s="160" t="n">
        <v>26747894.568372</v>
      </c>
      <c r="C75" s="160" t="n">
        <v>25914460.334221</v>
      </c>
      <c r="D75" s="160" t="n">
        <v>74841988.2575691</v>
      </c>
      <c r="E75" s="160" t="n">
        <v>100993375.943275</v>
      </c>
      <c r="F75" s="160" t="n">
        <v>16832229.3238793</v>
      </c>
      <c r="G75" s="160" t="n">
        <v>460810.650996934</v>
      </c>
      <c r="H75" s="160" t="n">
        <v>276520.347340055</v>
      </c>
      <c r="I75" s="160" t="n">
        <v>137290.336877082</v>
      </c>
    </row>
    <row r="76" customFormat="false" ht="12.8" hidden="false" customHeight="false" outlineLevel="0" collapsed="false">
      <c r="A76" s="160" t="n">
        <v>123</v>
      </c>
      <c r="B76" s="160" t="n">
        <v>22850196.2640783</v>
      </c>
      <c r="C76" s="160" t="n">
        <v>21998804.7170495</v>
      </c>
      <c r="D76" s="160" t="n">
        <v>63048955.6539056</v>
      </c>
      <c r="E76" s="160" t="n">
        <v>100752758.182284</v>
      </c>
      <c r="F76" s="160" t="n">
        <v>0</v>
      </c>
      <c r="G76" s="160" t="n">
        <v>483184.179921664</v>
      </c>
      <c r="H76" s="160" t="n">
        <v>273902.601489362</v>
      </c>
      <c r="I76" s="160" t="n">
        <v>134721.093739743</v>
      </c>
    </row>
    <row r="77" customFormat="false" ht="12.8" hidden="false" customHeight="false" outlineLevel="0" collapsed="false">
      <c r="A77" s="160" t="n">
        <v>124</v>
      </c>
      <c r="B77" s="160" t="n">
        <v>27070569.2588209</v>
      </c>
      <c r="C77" s="160" t="n">
        <v>26160552.3072774</v>
      </c>
      <c r="D77" s="160" t="n">
        <v>75999523.7884369</v>
      </c>
      <c r="E77" s="160" t="n">
        <v>101343492.806969</v>
      </c>
      <c r="F77" s="160" t="n">
        <v>16890582.1344949</v>
      </c>
      <c r="G77" s="160" t="n">
        <v>536347.00125434</v>
      </c>
      <c r="H77" s="160" t="n">
        <v>274837.009648204</v>
      </c>
      <c r="I77" s="160" t="n">
        <v>141189.91520144</v>
      </c>
    </row>
    <row r="78" customFormat="false" ht="12.8" hidden="false" customHeight="false" outlineLevel="0" collapsed="false">
      <c r="A78" s="160" t="n">
        <v>125</v>
      </c>
      <c r="B78" s="160" t="n">
        <v>23020683.3440745</v>
      </c>
      <c r="C78" s="160" t="n">
        <v>22137142.5848928</v>
      </c>
      <c r="D78" s="160" t="n">
        <v>63229741.6624301</v>
      </c>
      <c r="E78" s="160" t="n">
        <v>101766406.484425</v>
      </c>
      <c r="F78" s="160" t="n">
        <v>0</v>
      </c>
      <c r="G78" s="160" t="n">
        <v>508434.409234225</v>
      </c>
      <c r="H78" s="160" t="n">
        <v>277619.538271425</v>
      </c>
      <c r="I78" s="160" t="n">
        <v>139266.873822944</v>
      </c>
    </row>
    <row r="79" customFormat="false" ht="12.8" hidden="false" customHeight="false" outlineLevel="0" collapsed="false">
      <c r="A79" s="160" t="n">
        <v>126</v>
      </c>
      <c r="B79" s="160" t="n">
        <v>27061399.485313</v>
      </c>
      <c r="C79" s="160" t="n">
        <v>26155333.1254927</v>
      </c>
      <c r="D79" s="160" t="n">
        <v>75659834.2124015</v>
      </c>
      <c r="E79" s="160" t="n">
        <v>101800991.790061</v>
      </c>
      <c r="F79" s="160" t="n">
        <v>16966831.9650102</v>
      </c>
      <c r="G79" s="160" t="n">
        <v>519858.676856882</v>
      </c>
      <c r="H79" s="160" t="n">
        <v>283882.410722207</v>
      </c>
      <c r="I79" s="160" t="n">
        <v>146178.96034467</v>
      </c>
    </row>
    <row r="80" customFormat="false" ht="12.8" hidden="false" customHeight="false" outlineLevel="0" collapsed="false">
      <c r="A80" s="160" t="n">
        <v>127</v>
      </c>
      <c r="B80" s="160" t="n">
        <v>23478647.6419375</v>
      </c>
      <c r="C80" s="160" t="n">
        <v>22559486.1947552</v>
      </c>
      <c r="D80" s="160" t="n">
        <v>64729908.1998913</v>
      </c>
      <c r="E80" s="160" t="n">
        <v>103188522.071926</v>
      </c>
      <c r="F80" s="160" t="n">
        <v>0</v>
      </c>
      <c r="G80" s="160" t="n">
        <v>542144.600991412</v>
      </c>
      <c r="H80" s="160" t="n">
        <v>278493.892639388</v>
      </c>
      <c r="I80" s="160" t="n">
        <v>140747.0765021</v>
      </c>
    </row>
    <row r="81" customFormat="false" ht="12.8" hidden="false" customHeight="false" outlineLevel="0" collapsed="false">
      <c r="A81" s="160" t="n">
        <v>128</v>
      </c>
      <c r="B81" s="160" t="n">
        <v>27745048.0362462</v>
      </c>
      <c r="C81" s="160" t="n">
        <v>26815944.5669417</v>
      </c>
      <c r="D81" s="160" t="n">
        <v>78019368.2138369</v>
      </c>
      <c r="E81" s="160" t="n">
        <v>103747202.450777</v>
      </c>
      <c r="F81" s="160" t="n">
        <v>17291200.4084628</v>
      </c>
      <c r="G81" s="160" t="n">
        <v>545419.935849807</v>
      </c>
      <c r="H81" s="160" t="n">
        <v>282408.210700853</v>
      </c>
      <c r="I81" s="160" t="n">
        <v>144679.032505418</v>
      </c>
    </row>
    <row r="82" customFormat="false" ht="12.8" hidden="false" customHeight="false" outlineLevel="0" collapsed="false">
      <c r="A82" s="160" t="n">
        <v>129</v>
      </c>
      <c r="B82" s="160" t="n">
        <v>23755107.3680217</v>
      </c>
      <c r="C82" s="160" t="n">
        <v>22873578.0401169</v>
      </c>
      <c r="D82" s="160" t="n">
        <v>65435431.4883082</v>
      </c>
      <c r="E82" s="160" t="n">
        <v>105005131.985027</v>
      </c>
      <c r="F82" s="160" t="n">
        <v>0</v>
      </c>
      <c r="G82" s="160" t="n">
        <v>500650.572095848</v>
      </c>
      <c r="H82" s="160" t="n">
        <v>281346.739149611</v>
      </c>
      <c r="I82" s="160" t="n">
        <v>142188.595227507</v>
      </c>
    </row>
    <row r="83" customFormat="false" ht="12.8" hidden="false" customHeight="false" outlineLevel="0" collapsed="false">
      <c r="A83" s="160" t="n">
        <v>130</v>
      </c>
      <c r="B83" s="160" t="n">
        <v>28015521.0955499</v>
      </c>
      <c r="C83" s="160" t="n">
        <v>27137048.0596554</v>
      </c>
      <c r="D83" s="160" t="n">
        <v>78658807.9357524</v>
      </c>
      <c r="E83" s="160" t="n">
        <v>105383634.686822</v>
      </c>
      <c r="F83" s="160" t="n">
        <v>17563939.1144703</v>
      </c>
      <c r="G83" s="160" t="n">
        <v>493088.403314316</v>
      </c>
      <c r="H83" s="160" t="n">
        <v>284414.629276296</v>
      </c>
      <c r="I83" s="160" t="n">
        <v>144242.861862743</v>
      </c>
    </row>
    <row r="84" customFormat="false" ht="12.8" hidden="false" customHeight="false" outlineLevel="0" collapsed="false">
      <c r="A84" s="160" t="n">
        <v>131</v>
      </c>
      <c r="B84" s="160" t="n">
        <v>24150323.2980544</v>
      </c>
      <c r="C84" s="160" t="n">
        <v>23244325.0758648</v>
      </c>
      <c r="D84" s="160" t="n">
        <v>66803586.9627151</v>
      </c>
      <c r="E84" s="160" t="n">
        <v>106149241.092059</v>
      </c>
      <c r="F84" s="160" t="n">
        <v>0</v>
      </c>
      <c r="G84" s="160" t="n">
        <v>520642.964633161</v>
      </c>
      <c r="H84" s="160" t="n">
        <v>285515.60976147</v>
      </c>
      <c r="I84" s="160" t="n">
        <v>142628.068278501</v>
      </c>
    </row>
    <row r="85" customFormat="false" ht="12.8" hidden="false" customHeight="false" outlineLevel="0" collapsed="false">
      <c r="A85" s="160" t="n">
        <v>132</v>
      </c>
      <c r="B85" s="160" t="n">
        <v>28650456.5613927</v>
      </c>
      <c r="C85" s="160" t="n">
        <v>27753267.0629752</v>
      </c>
      <c r="D85" s="160" t="n">
        <v>80772825.0679033</v>
      </c>
      <c r="E85" s="160" t="n">
        <v>107290620.664612</v>
      </c>
      <c r="F85" s="160" t="n">
        <v>17881770.1107687</v>
      </c>
      <c r="G85" s="160" t="n">
        <v>510171.161507217</v>
      </c>
      <c r="H85" s="160" t="n">
        <v>285873.273781379</v>
      </c>
      <c r="I85" s="160" t="n">
        <v>144492.947326955</v>
      </c>
    </row>
    <row r="86" customFormat="false" ht="12.8" hidden="false" customHeight="false" outlineLevel="0" collapsed="false">
      <c r="A86" s="160" t="n">
        <v>133</v>
      </c>
      <c r="B86" s="160" t="n">
        <v>24474504.9386195</v>
      </c>
      <c r="C86" s="160" t="n">
        <v>23572365.0002519</v>
      </c>
      <c r="D86" s="160" t="n">
        <v>67616191.3249773</v>
      </c>
      <c r="E86" s="160" t="n">
        <v>107859396.551145</v>
      </c>
      <c r="F86" s="160" t="n">
        <v>0</v>
      </c>
      <c r="G86" s="160" t="n">
        <v>516035.662858492</v>
      </c>
      <c r="H86" s="160" t="n">
        <v>285609.299542976</v>
      </c>
      <c r="I86" s="160" t="n">
        <v>143564.251380167</v>
      </c>
    </row>
    <row r="87" customFormat="false" ht="12.8" hidden="false" customHeight="false" outlineLevel="0" collapsed="false">
      <c r="A87" s="160" t="n">
        <v>134</v>
      </c>
      <c r="B87" s="160" t="n">
        <v>28997388.3359211</v>
      </c>
      <c r="C87" s="160" t="n">
        <v>28105917.3425636</v>
      </c>
      <c r="D87" s="160" t="n">
        <v>81696417.1329267</v>
      </c>
      <c r="E87" s="160" t="n">
        <v>108836859.600723</v>
      </c>
      <c r="F87" s="160" t="n">
        <v>18139476.6001205</v>
      </c>
      <c r="G87" s="160" t="n">
        <v>506913.563182957</v>
      </c>
      <c r="H87" s="160" t="n">
        <v>283658.124068831</v>
      </c>
      <c r="I87" s="160" t="n">
        <v>144141.865865288</v>
      </c>
    </row>
    <row r="88" customFormat="false" ht="12.8" hidden="false" customHeight="false" outlineLevel="0" collapsed="false">
      <c r="A88" s="160" t="n">
        <v>135</v>
      </c>
      <c r="B88" s="160" t="n">
        <v>24900046.1778466</v>
      </c>
      <c r="C88" s="160" t="n">
        <v>23989376.3433664</v>
      </c>
      <c r="D88" s="160" t="n">
        <v>69140184.790286</v>
      </c>
      <c r="E88" s="160" t="n">
        <v>109236314.90871</v>
      </c>
      <c r="F88" s="160" t="n">
        <v>0</v>
      </c>
      <c r="G88" s="160" t="n">
        <v>520229.024300015</v>
      </c>
      <c r="H88" s="160" t="n">
        <v>289138.892227661</v>
      </c>
      <c r="I88" s="160" t="n">
        <v>144717.025646573</v>
      </c>
    </row>
    <row r="89" customFormat="false" ht="12.8" hidden="false" customHeight="false" outlineLevel="0" collapsed="false">
      <c r="A89" s="160" t="n">
        <v>136</v>
      </c>
      <c r="B89" s="160" t="n">
        <v>29449609.5261388</v>
      </c>
      <c r="C89" s="160" t="n">
        <v>28542031.6676877</v>
      </c>
      <c r="D89" s="160" t="n">
        <v>83387225.591681</v>
      </c>
      <c r="E89" s="160" t="n">
        <v>109921526.804805</v>
      </c>
      <c r="F89" s="160" t="n">
        <v>18320254.4674675</v>
      </c>
      <c r="G89" s="160" t="n">
        <v>519787.262408522</v>
      </c>
      <c r="H89" s="160" t="n">
        <v>285493.886809858</v>
      </c>
      <c r="I89" s="160" t="n">
        <v>146138.156046723</v>
      </c>
    </row>
    <row r="90" customFormat="false" ht="12.8" hidden="false" customHeight="false" outlineLevel="0" collapsed="false">
      <c r="A90" s="160" t="n">
        <v>137</v>
      </c>
      <c r="B90" s="160" t="n">
        <v>25210033.9686961</v>
      </c>
      <c r="C90" s="160" t="n">
        <v>24302856.2848618</v>
      </c>
      <c r="D90" s="160" t="n">
        <v>69809871.4857701</v>
      </c>
      <c r="E90" s="160" t="n">
        <v>111035565.083154</v>
      </c>
      <c r="F90" s="160" t="n">
        <v>0</v>
      </c>
      <c r="G90" s="160" t="n">
        <v>522677.65006562</v>
      </c>
      <c r="H90" s="160" t="n">
        <v>282790.233122136</v>
      </c>
      <c r="I90" s="160" t="n">
        <v>145299.715209303</v>
      </c>
    </row>
    <row r="91" customFormat="false" ht="12.8" hidden="false" customHeight="false" outlineLevel="0" collapsed="false">
      <c r="A91" s="160" t="n">
        <v>138</v>
      </c>
      <c r="B91" s="160" t="n">
        <v>29688412.1125676</v>
      </c>
      <c r="C91" s="160" t="n">
        <v>28794669.3094915</v>
      </c>
      <c r="D91" s="160" t="n">
        <v>83717339.3828842</v>
      </c>
      <c r="E91" s="160" t="n">
        <v>111402118.445311</v>
      </c>
      <c r="F91" s="160" t="n">
        <v>18567019.7408852</v>
      </c>
      <c r="G91" s="160" t="n">
        <v>510054.833779996</v>
      </c>
      <c r="H91" s="160" t="n">
        <v>284119.332174393</v>
      </c>
      <c r="I91" s="160" t="n">
        <v>142240.910173966</v>
      </c>
    </row>
    <row r="92" customFormat="false" ht="12.8" hidden="false" customHeight="false" outlineLevel="0" collapsed="false">
      <c r="A92" s="160" t="n">
        <v>139</v>
      </c>
      <c r="B92" s="160" t="n">
        <v>25479606.4826949</v>
      </c>
      <c r="C92" s="160" t="n">
        <v>24596386.5782996</v>
      </c>
      <c r="D92" s="160" t="n">
        <v>70911796.6503591</v>
      </c>
      <c r="E92" s="160" t="n">
        <v>111877011.789749</v>
      </c>
      <c r="F92" s="160" t="n">
        <v>0</v>
      </c>
      <c r="G92" s="160" t="n">
        <v>506721.600243419</v>
      </c>
      <c r="H92" s="160" t="n">
        <v>278690.606719209</v>
      </c>
      <c r="I92" s="160" t="n">
        <v>139725.28204662</v>
      </c>
    </row>
    <row r="93" customFormat="false" ht="12.8" hidden="false" customHeight="false" outlineLevel="0" collapsed="false">
      <c r="A93" s="160" t="n">
        <v>140</v>
      </c>
      <c r="B93" s="160" t="n">
        <v>30112404.0522757</v>
      </c>
      <c r="C93" s="160" t="n">
        <v>29216886.8003844</v>
      </c>
      <c r="D93" s="160" t="n">
        <v>85393608.3372978</v>
      </c>
      <c r="E93" s="160" t="n">
        <v>112373337.827316</v>
      </c>
      <c r="F93" s="160" t="n">
        <v>18728889.637886</v>
      </c>
      <c r="G93" s="160" t="n">
        <v>510454.052979817</v>
      </c>
      <c r="H93" s="160" t="n">
        <v>285182.901044729</v>
      </c>
      <c r="I93" s="160" t="n">
        <v>142686.139809576</v>
      </c>
    </row>
    <row r="94" customFormat="false" ht="12.8" hidden="false" customHeight="false" outlineLevel="0" collapsed="false">
      <c r="A94" s="160" t="n">
        <v>141</v>
      </c>
      <c r="B94" s="160" t="n">
        <v>25728206.7999998</v>
      </c>
      <c r="C94" s="160" t="n">
        <v>24863188.8407737</v>
      </c>
      <c r="D94" s="160" t="n">
        <v>71457623.8046072</v>
      </c>
      <c r="E94" s="160" t="n">
        <v>113497843.296352</v>
      </c>
      <c r="F94" s="160" t="n">
        <v>0</v>
      </c>
      <c r="G94" s="160" t="n">
        <v>485053.215685898</v>
      </c>
      <c r="H94" s="160" t="n">
        <v>282833.455101763</v>
      </c>
      <c r="I94" s="160" t="n">
        <v>138758.983483558</v>
      </c>
    </row>
    <row r="95" customFormat="false" ht="12.8" hidden="false" customHeight="false" outlineLevel="0" collapsed="false">
      <c r="A95" s="160" t="n">
        <v>142</v>
      </c>
      <c r="B95" s="160" t="n">
        <v>30385077.3144894</v>
      </c>
      <c r="C95" s="160" t="n">
        <v>29511635.6481246</v>
      </c>
      <c r="D95" s="160" t="n">
        <v>86006859.2837737</v>
      </c>
      <c r="E95" s="160" t="n">
        <v>113885025.68058</v>
      </c>
      <c r="F95" s="160" t="n">
        <v>18980837.61343</v>
      </c>
      <c r="G95" s="160" t="n">
        <v>475241.090237524</v>
      </c>
      <c r="H95" s="160" t="n">
        <v>294596.968510199</v>
      </c>
      <c r="I95" s="160" t="n">
        <v>148005.153738666</v>
      </c>
    </row>
    <row r="96" customFormat="false" ht="12.8" hidden="false" customHeight="false" outlineLevel="0" collapsed="false">
      <c r="A96" s="160" t="n">
        <v>143</v>
      </c>
      <c r="B96" s="160" t="n">
        <v>26210828.6624178</v>
      </c>
      <c r="C96" s="160" t="n">
        <v>25326345.7463549</v>
      </c>
      <c r="D96" s="160" t="n">
        <v>73261267.0613213</v>
      </c>
      <c r="E96" s="160" t="n">
        <v>114823111.279594</v>
      </c>
      <c r="F96" s="160" t="n">
        <v>0</v>
      </c>
      <c r="G96" s="160" t="n">
        <v>498035.508850573</v>
      </c>
      <c r="H96" s="160" t="n">
        <v>287380.802211705</v>
      </c>
      <c r="I96" s="160" t="n">
        <v>141523.721429509</v>
      </c>
    </row>
    <row r="97" customFormat="false" ht="12.8" hidden="false" customHeight="false" outlineLevel="0" collapsed="false">
      <c r="A97" s="160" t="n">
        <v>144</v>
      </c>
      <c r="B97" s="160" t="n">
        <v>31092059.006719</v>
      </c>
      <c r="C97" s="160" t="n">
        <v>30193471.7822638</v>
      </c>
      <c r="D97" s="160" t="n">
        <v>88349173.2285486</v>
      </c>
      <c r="E97" s="160" t="n">
        <v>115977416.793199</v>
      </c>
      <c r="F97" s="160" t="n">
        <v>19329569.4655332</v>
      </c>
      <c r="G97" s="160" t="n">
        <v>509883.113683006</v>
      </c>
      <c r="H97" s="160" t="n">
        <v>289219.314576933</v>
      </c>
      <c r="I97" s="160" t="n">
        <v>142121.137421774</v>
      </c>
    </row>
    <row r="98" customFormat="false" ht="12.8" hidden="false" customHeight="false" outlineLevel="0" collapsed="false">
      <c r="A98" s="160" t="n">
        <v>145</v>
      </c>
      <c r="B98" s="160" t="n">
        <v>26397361.8087034</v>
      </c>
      <c r="C98" s="160" t="n">
        <v>25480096.1731698</v>
      </c>
      <c r="D98" s="160" t="n">
        <v>73387895.9144311</v>
      </c>
      <c r="E98" s="160" t="n">
        <v>116046668.28349</v>
      </c>
      <c r="F98" s="160" t="n">
        <v>0</v>
      </c>
      <c r="G98" s="160" t="n">
        <v>523493.085318727</v>
      </c>
      <c r="H98" s="160" t="n">
        <v>292165.276843418</v>
      </c>
      <c r="I98" s="160" t="n">
        <v>145153.247673529</v>
      </c>
    </row>
    <row r="99" customFormat="false" ht="12.8" hidden="false" customHeight="false" outlineLevel="0" collapsed="false">
      <c r="A99" s="160" t="n">
        <v>146</v>
      </c>
      <c r="B99" s="160" t="n">
        <v>31059195.5375521</v>
      </c>
      <c r="C99" s="160" t="n">
        <v>30152816.062018</v>
      </c>
      <c r="D99" s="160" t="n">
        <v>87935189.0396136</v>
      </c>
      <c r="E99" s="160" t="n">
        <v>116297381.543537</v>
      </c>
      <c r="F99" s="160" t="n">
        <v>19382896.9239228</v>
      </c>
      <c r="G99" s="160" t="n">
        <v>510421.381921731</v>
      </c>
      <c r="H99" s="160" t="n">
        <v>292745.269413289</v>
      </c>
      <c r="I99" s="160" t="n">
        <v>147446.891712982</v>
      </c>
    </row>
    <row r="100" customFormat="false" ht="12.8" hidden="false" customHeight="false" outlineLevel="0" collapsed="false">
      <c r="A100" s="160" t="n">
        <v>147</v>
      </c>
      <c r="B100" s="160" t="n">
        <v>26827842.7586221</v>
      </c>
      <c r="C100" s="160" t="n">
        <v>25889078.9846118</v>
      </c>
      <c r="D100" s="160" t="n">
        <v>74953900.6065498</v>
      </c>
      <c r="E100" s="160" t="n">
        <v>117313833.698068</v>
      </c>
      <c r="F100" s="160" t="n">
        <v>0</v>
      </c>
      <c r="G100" s="160" t="n">
        <v>539335.022577952</v>
      </c>
      <c r="H100" s="160" t="n">
        <v>297327.256763285</v>
      </c>
      <c r="I100" s="160" t="n">
        <v>145859.278098753</v>
      </c>
    </row>
    <row r="101" customFormat="false" ht="12.8" hidden="false" customHeight="false" outlineLevel="0" collapsed="false">
      <c r="A101" s="160" t="n">
        <v>148</v>
      </c>
      <c r="B101" s="160" t="n">
        <v>31662171.0400568</v>
      </c>
      <c r="C101" s="160" t="n">
        <v>30729641.4728488</v>
      </c>
      <c r="D101" s="160" t="n">
        <v>90115665.8462754</v>
      </c>
      <c r="E101" s="160" t="n">
        <v>117843469.634062</v>
      </c>
      <c r="F101" s="160" t="n">
        <v>19640578.2723436</v>
      </c>
      <c r="G101" s="160" t="n">
        <v>538883.177292571</v>
      </c>
      <c r="H101" s="160" t="n">
        <v>290965.769486553</v>
      </c>
      <c r="I101" s="160" t="n">
        <v>146686.600612607</v>
      </c>
    </row>
    <row r="102" customFormat="false" ht="12.8" hidden="false" customHeight="false" outlineLevel="0" collapsed="false">
      <c r="A102" s="160" t="n">
        <v>149</v>
      </c>
      <c r="B102" s="160" t="n">
        <v>27067435.7848136</v>
      </c>
      <c r="C102" s="160" t="n">
        <v>26142971.1707562</v>
      </c>
      <c r="D102" s="160" t="n">
        <v>75380620.662348</v>
      </c>
      <c r="E102" s="160" t="n">
        <v>118958581.044029</v>
      </c>
      <c r="F102" s="160" t="n">
        <v>0</v>
      </c>
      <c r="G102" s="160" t="n">
        <v>533637.416452622</v>
      </c>
      <c r="H102" s="160" t="n">
        <v>289405.954994559</v>
      </c>
      <c r="I102" s="160" t="n">
        <v>144887.489443168</v>
      </c>
    </row>
    <row r="103" customFormat="false" ht="12.8" hidden="false" customHeight="false" outlineLevel="0" collapsed="false">
      <c r="A103" s="160" t="n">
        <v>150</v>
      </c>
      <c r="B103" s="160" t="n">
        <v>31671149.2311764</v>
      </c>
      <c r="C103" s="160" t="n">
        <v>30766867.5358781</v>
      </c>
      <c r="D103" s="160" t="n">
        <v>89754625.1818725</v>
      </c>
      <c r="E103" s="160" t="n">
        <v>118573162.568261</v>
      </c>
      <c r="F103" s="160" t="n">
        <v>19762193.7613768</v>
      </c>
      <c r="G103" s="160" t="n">
        <v>500637.71443908</v>
      </c>
      <c r="H103" s="160" t="n">
        <v>296696.610182438</v>
      </c>
      <c r="I103" s="160" t="n">
        <v>152781.958109717</v>
      </c>
    </row>
    <row r="104" customFormat="false" ht="12.8" hidden="false" customHeight="false" outlineLevel="0" collapsed="false">
      <c r="A104" s="160" t="n">
        <v>151</v>
      </c>
      <c r="B104" s="160" t="n">
        <v>27177316.1687067</v>
      </c>
      <c r="C104" s="160" t="n">
        <v>26256997.4242146</v>
      </c>
      <c r="D104" s="160" t="n">
        <v>76014343.2855762</v>
      </c>
      <c r="E104" s="160" t="n">
        <v>118940316.187485</v>
      </c>
      <c r="F104" s="160" t="n">
        <v>0</v>
      </c>
      <c r="G104" s="160" t="n">
        <v>509594.403329538</v>
      </c>
      <c r="H104" s="160" t="n">
        <v>302357.893956868</v>
      </c>
      <c r="I104" s="160" t="n">
        <v>154809.210293931</v>
      </c>
    </row>
    <row r="105" customFormat="false" ht="12.8" hidden="false" customHeight="false" outlineLevel="0" collapsed="false">
      <c r="A105" s="160" t="n">
        <v>152</v>
      </c>
      <c r="B105" s="160" t="n">
        <v>32320151.9842968</v>
      </c>
      <c r="C105" s="160" t="n">
        <v>31410624.0642506</v>
      </c>
      <c r="D105" s="160" t="n">
        <v>92083430.9270979</v>
      </c>
      <c r="E105" s="160" t="n">
        <v>120445474.750422</v>
      </c>
      <c r="F105" s="160" t="n">
        <v>20074245.7917369</v>
      </c>
      <c r="G105" s="160" t="n">
        <v>505742.302893743</v>
      </c>
      <c r="H105" s="160" t="n">
        <v>298881.350810691</v>
      </c>
      <c r="I105" s="160" t="n">
        <v>149863.237631132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84" colorId="64" zoomScale="65" zoomScaleNormal="65" zoomScalePageLayoutView="100" workbookViewId="0">
      <selection pane="topLeft" activeCell="A105" activeCellId="0" sqref="A105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18004034.2271816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22160667.1184206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20241475.2040363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23722644.8086565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19331318.9269655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22042352.8766765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19232651.4142766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22573512.1008919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19517575.3041269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23345722.4547066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20685758.7576831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24447912.8962081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19429037.4839305</v>
      </c>
      <c r="C14" s="0" t="n">
        <v>18697921.1657436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22132191.5725256</v>
      </c>
      <c r="C15" s="0" t="n">
        <v>21413633.3085185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18149047.2019723</v>
      </c>
      <c r="C16" s="0" t="n">
        <v>17511560.561399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19841429.2629577</v>
      </c>
      <c r="C17" s="0" t="n">
        <v>19245367.5143533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15844822.3562126</v>
      </c>
      <c r="C18" s="0" t="n">
        <v>15273328.3516633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18787233.2278504</v>
      </c>
      <c r="C19" s="0" t="n">
        <v>18221346.1108987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15864743.8177851</v>
      </c>
      <c r="C20" s="0" t="n">
        <v>15270891.7793153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18038556.4824667</v>
      </c>
      <c r="C21" s="0" t="n">
        <v>17434377.5024643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14924457.8878031</v>
      </c>
      <c r="C22" s="0" t="n">
        <v>14357197.6553276</v>
      </c>
      <c r="D22" s="0" t="n">
        <v>43678288.0678234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17451680.284021</v>
      </c>
      <c r="C23" s="0" t="n">
        <v>16849439.7990775</v>
      </c>
      <c r="D23" s="0" t="n">
        <v>52006490.4996133</v>
      </c>
      <c r="E23" s="0" t="n">
        <v>60858300.7350193</v>
      </c>
      <c r="F23" s="0" t="n">
        <v>10143050.1225032</v>
      </c>
      <c r="G23" s="0" t="n">
        <v>338786.816146029</v>
      </c>
      <c r="H23" s="0" t="n">
        <v>197822.175986233</v>
      </c>
      <c r="I23" s="0" t="n">
        <v>93759.2754446213</v>
      </c>
    </row>
    <row r="24" customFormat="false" ht="12.8" hidden="false" customHeight="false" outlineLevel="0" collapsed="false">
      <c r="A24" s="0" t="n">
        <v>71</v>
      </c>
      <c r="B24" s="0" t="n">
        <v>14887472.529022</v>
      </c>
      <c r="C24" s="0" t="n">
        <v>14265424.8604899</v>
      </c>
      <c r="D24" s="0" t="n">
        <v>44135699.2218128</v>
      </c>
      <c r="E24" s="0" t="n">
        <v>59834736.462636</v>
      </c>
      <c r="F24" s="0" t="n">
        <v>0</v>
      </c>
      <c r="G24" s="0" t="n">
        <v>354670.901501222</v>
      </c>
      <c r="H24" s="0" t="n">
        <v>204472.242330405</v>
      </c>
      <c r="I24" s="0" t="n">
        <v>89863.6067148663</v>
      </c>
    </row>
    <row r="25" customFormat="false" ht="12.8" hidden="false" customHeight="false" outlineLevel="0" collapsed="false">
      <c r="A25" s="0" t="n">
        <v>72</v>
      </c>
      <c r="B25" s="0" t="n">
        <v>17757192.0164934</v>
      </c>
      <c r="C25" s="0" t="n">
        <v>17127546.3732175</v>
      </c>
      <c r="D25" s="0" t="n">
        <v>53855604.6563839</v>
      </c>
      <c r="E25" s="0" t="n">
        <v>60417830.9756536</v>
      </c>
      <c r="F25" s="0" t="n">
        <v>10069638.4959423</v>
      </c>
      <c r="G25" s="0" t="n">
        <v>363009.601031157</v>
      </c>
      <c r="H25" s="0" t="n">
        <v>202017.298367514</v>
      </c>
      <c r="I25" s="0" t="n">
        <v>92312.4912532015</v>
      </c>
    </row>
    <row r="26" customFormat="false" ht="12.8" hidden="false" customHeight="false" outlineLevel="0" collapsed="false">
      <c r="A26" s="0" t="n">
        <v>73</v>
      </c>
      <c r="B26" s="0" t="n">
        <v>14201048.5628654</v>
      </c>
      <c r="C26" s="0" t="n">
        <v>13555283.0067444</v>
      </c>
      <c r="D26" s="0" t="n">
        <v>39207098.1981886</v>
      </c>
      <c r="E26" s="0" t="n">
        <v>61458600.542254</v>
      </c>
      <c r="F26" s="0" t="n">
        <v>0</v>
      </c>
      <c r="G26" s="0" t="n">
        <v>374941.179795501</v>
      </c>
      <c r="H26" s="0" t="n">
        <v>203325.446518508</v>
      </c>
      <c r="I26" s="0" t="n">
        <v>96427.0425814031</v>
      </c>
    </row>
    <row r="27" customFormat="false" ht="12.8" hidden="false" customHeight="false" outlineLevel="0" collapsed="false">
      <c r="A27" s="0" t="n">
        <v>74</v>
      </c>
      <c r="B27" s="0" t="n">
        <v>17010216.9443063</v>
      </c>
      <c r="C27" s="0" t="n">
        <v>16370439.4101255</v>
      </c>
      <c r="D27" s="0" t="n">
        <v>48477407.5472069</v>
      </c>
      <c r="E27" s="0" t="n">
        <v>62048365.4681045</v>
      </c>
      <c r="F27" s="0" t="n">
        <v>10341394.2446841</v>
      </c>
      <c r="G27" s="0" t="n">
        <v>365041.154620259</v>
      </c>
      <c r="H27" s="0" t="n">
        <v>205420.504309774</v>
      </c>
      <c r="I27" s="0" t="n">
        <v>99022.678929753</v>
      </c>
    </row>
    <row r="28" customFormat="false" ht="12.8" hidden="false" customHeight="false" outlineLevel="0" collapsed="false">
      <c r="A28" s="0" t="n">
        <v>75</v>
      </c>
      <c r="B28" s="0" t="n">
        <v>14929668.4211219</v>
      </c>
      <c r="C28" s="0" t="n">
        <v>14265701.0720574</v>
      </c>
      <c r="D28" s="0" t="n">
        <v>42382822.1664306</v>
      </c>
      <c r="E28" s="0" t="n">
        <v>62791680.5447428</v>
      </c>
      <c r="F28" s="0" t="n">
        <v>0</v>
      </c>
      <c r="G28" s="0" t="n">
        <v>384525.902966657</v>
      </c>
      <c r="H28" s="0" t="n">
        <v>208201.593750328</v>
      </c>
      <c r="I28" s="0" t="n">
        <v>101771.217639352</v>
      </c>
    </row>
    <row r="29" customFormat="false" ht="12.8" hidden="false" customHeight="false" outlineLevel="0" collapsed="false">
      <c r="A29" s="0" t="n">
        <v>76</v>
      </c>
      <c r="B29" s="0" t="n">
        <v>17877109.6246888</v>
      </c>
      <c r="C29" s="0" t="n">
        <v>17205558.8041068</v>
      </c>
      <c r="D29" s="0" t="n">
        <v>52139283.8668499</v>
      </c>
      <c r="E29" s="0" t="n">
        <v>63535631.6688846</v>
      </c>
      <c r="F29" s="0" t="n">
        <v>10589271.9448141</v>
      </c>
      <c r="G29" s="0" t="n">
        <v>387067.355517986</v>
      </c>
      <c r="H29" s="0" t="n">
        <v>211129.160407405</v>
      </c>
      <c r="I29" s="0" t="n">
        <v>104791.863795108</v>
      </c>
    </row>
    <row r="30" customFormat="false" ht="12.8" hidden="false" customHeight="false" outlineLevel="0" collapsed="false">
      <c r="A30" s="0" t="n">
        <v>77</v>
      </c>
      <c r="B30" s="0" t="n">
        <v>14167728.813637</v>
      </c>
      <c r="C30" s="0" t="n">
        <v>13485068.6375678</v>
      </c>
      <c r="D30" s="0" t="n">
        <v>37443896.6187948</v>
      </c>
      <c r="E30" s="0" t="n">
        <v>63784669.4284418</v>
      </c>
      <c r="F30" s="0" t="n">
        <v>0</v>
      </c>
      <c r="G30" s="0" t="n">
        <v>394300.265196325</v>
      </c>
      <c r="H30" s="0" t="n">
        <v>213750.443454659</v>
      </c>
      <c r="I30" s="0" t="n">
        <v>106584.953454535</v>
      </c>
    </row>
    <row r="31" customFormat="false" ht="12.8" hidden="false" customHeight="false" outlineLevel="0" collapsed="false">
      <c r="A31" s="0" t="n">
        <v>78</v>
      </c>
      <c r="B31" s="0" t="n">
        <v>16941732.5038769</v>
      </c>
      <c r="C31" s="0" t="n">
        <v>16295634.7384082</v>
      </c>
      <c r="D31" s="0" t="n">
        <v>46413382.4215931</v>
      </c>
      <c r="E31" s="0" t="n">
        <v>64511352.6051041</v>
      </c>
      <c r="F31" s="0" t="n">
        <v>10751892.1008507</v>
      </c>
      <c r="G31" s="0" t="n">
        <v>365466.374485737</v>
      </c>
      <c r="H31" s="0" t="n">
        <v>208473.904924646</v>
      </c>
      <c r="I31" s="0" t="n">
        <v>103082.122940514</v>
      </c>
    </row>
    <row r="32" customFormat="false" ht="12.8" hidden="false" customHeight="false" outlineLevel="0" collapsed="false">
      <c r="A32" s="0" t="n">
        <v>79</v>
      </c>
      <c r="B32" s="0" t="n">
        <v>14761902.8514524</v>
      </c>
      <c r="C32" s="0" t="n">
        <v>14116480.0096547</v>
      </c>
      <c r="D32" s="0" t="n">
        <v>40326634.0971264</v>
      </c>
      <c r="E32" s="0" t="n">
        <v>64950971.185619</v>
      </c>
      <c r="F32" s="0" t="n">
        <v>0</v>
      </c>
      <c r="G32" s="0" t="n">
        <v>356527.509681772</v>
      </c>
      <c r="H32" s="0" t="n">
        <v>214243.365361463</v>
      </c>
      <c r="I32" s="0" t="n">
        <v>106645.666792089</v>
      </c>
    </row>
    <row r="33" customFormat="false" ht="12.8" hidden="false" customHeight="false" outlineLevel="0" collapsed="false">
      <c r="A33" s="0" t="n">
        <v>80</v>
      </c>
      <c r="B33" s="0" t="n">
        <v>17828356.2036953</v>
      </c>
      <c r="C33" s="0" t="n">
        <v>17147374.524914</v>
      </c>
      <c r="D33" s="0" t="n">
        <v>50063875.256805</v>
      </c>
      <c r="E33" s="0" t="n">
        <v>66163887.5641291</v>
      </c>
      <c r="F33" s="0" t="n">
        <v>11027314.5940215</v>
      </c>
      <c r="G33" s="0" t="n">
        <v>390459.812533264</v>
      </c>
      <c r="H33" s="0" t="n">
        <v>217154.521182342</v>
      </c>
      <c r="I33" s="0" t="n">
        <v>104810.492950968</v>
      </c>
    </row>
    <row r="34" customFormat="false" ht="12.8" hidden="false" customHeight="false" outlineLevel="0" collapsed="false">
      <c r="A34" s="0" t="n">
        <v>81</v>
      </c>
      <c r="B34" s="0" t="n">
        <v>14709822.6060849</v>
      </c>
      <c r="C34" s="0" t="n">
        <v>14005987.6968049</v>
      </c>
      <c r="D34" s="0" t="n">
        <v>39015301.7363065</v>
      </c>
      <c r="E34" s="0" t="n">
        <v>66134839.0604996</v>
      </c>
      <c r="F34" s="0" t="n">
        <v>0</v>
      </c>
      <c r="G34" s="0" t="n">
        <v>403872.76465715</v>
      </c>
      <c r="H34" s="0" t="n">
        <v>223472.726952135</v>
      </c>
      <c r="I34" s="0" t="n">
        <v>109270.596672501</v>
      </c>
    </row>
    <row r="35" customFormat="false" ht="12.8" hidden="false" customHeight="false" outlineLevel="0" collapsed="false">
      <c r="A35" s="0" t="n">
        <v>82</v>
      </c>
      <c r="B35" s="0" t="n">
        <v>17516792.5512781</v>
      </c>
      <c r="C35" s="0" t="n">
        <v>16815365.7826715</v>
      </c>
      <c r="D35" s="0" t="n">
        <v>47892222.4938628</v>
      </c>
      <c r="E35" s="0" t="n">
        <v>66603058.6762486</v>
      </c>
      <c r="F35" s="0" t="n">
        <v>11100509.7793748</v>
      </c>
      <c r="G35" s="0" t="n">
        <v>413848.173790512</v>
      </c>
      <c r="H35" s="0" t="n">
        <v>213596.087290668</v>
      </c>
      <c r="I35" s="0" t="n">
        <v>105689.296464918</v>
      </c>
    </row>
    <row r="36" customFormat="false" ht="12.8" hidden="false" customHeight="false" outlineLevel="0" collapsed="false">
      <c r="A36" s="0" t="n">
        <v>83</v>
      </c>
      <c r="B36" s="0" t="n">
        <v>15229692.2779839</v>
      </c>
      <c r="C36" s="0" t="n">
        <v>14544012.7971207</v>
      </c>
      <c r="D36" s="0" t="n">
        <v>41442475.4579779</v>
      </c>
      <c r="E36" s="0" t="n">
        <v>67101107.9830953</v>
      </c>
      <c r="F36" s="0" t="n">
        <v>0</v>
      </c>
      <c r="G36" s="0" t="n">
        <v>395488.789456851</v>
      </c>
      <c r="H36" s="0" t="n">
        <v>215247.390108344</v>
      </c>
      <c r="I36" s="0" t="n">
        <v>107061.858997191</v>
      </c>
    </row>
    <row r="37" customFormat="false" ht="12.8" hidden="false" customHeight="false" outlineLevel="0" collapsed="false">
      <c r="A37" s="0" t="n">
        <v>84</v>
      </c>
      <c r="B37" s="0" t="n">
        <v>18111634.5024498</v>
      </c>
      <c r="C37" s="0" t="n">
        <v>17391660.7174784</v>
      </c>
      <c r="D37" s="0" t="n">
        <v>50578050.1586634</v>
      </c>
      <c r="E37" s="0" t="n">
        <v>67344795.2867912</v>
      </c>
      <c r="F37" s="0" t="n">
        <v>11224132.5477985</v>
      </c>
      <c r="G37" s="0" t="n">
        <v>429861.207513466</v>
      </c>
      <c r="H37" s="0" t="n">
        <v>215050.790309268</v>
      </c>
      <c r="I37" s="0" t="n">
        <v>107231.124498204</v>
      </c>
    </row>
    <row r="38" customFormat="false" ht="12.8" hidden="false" customHeight="false" outlineLevel="0" collapsed="false">
      <c r="A38" s="0" t="n">
        <v>85</v>
      </c>
      <c r="B38" s="0" t="n">
        <v>15236505.0429405</v>
      </c>
      <c r="C38" s="0" t="n">
        <v>14510954.4302858</v>
      </c>
      <c r="D38" s="0" t="n">
        <v>40405716.1674418</v>
      </c>
      <c r="E38" s="0" t="n">
        <v>68460422.7440552</v>
      </c>
      <c r="F38" s="0" t="n">
        <v>0</v>
      </c>
      <c r="G38" s="0" t="n">
        <v>430448.187230177</v>
      </c>
      <c r="H38" s="0" t="n">
        <v>218644.232024589</v>
      </c>
      <c r="I38" s="0" t="n">
        <v>109225.990571396</v>
      </c>
    </row>
    <row r="39" customFormat="false" ht="12.8" hidden="false" customHeight="false" outlineLevel="0" collapsed="false">
      <c r="A39" s="0" t="n">
        <v>86</v>
      </c>
      <c r="B39" s="0" t="n">
        <v>18050010.4672584</v>
      </c>
      <c r="C39" s="0" t="n">
        <v>17303714.6019411</v>
      </c>
      <c r="D39" s="0" t="n">
        <v>49121366.2663226</v>
      </c>
      <c r="E39" s="0" t="n">
        <v>68665897.9157229</v>
      </c>
      <c r="F39" s="0" t="n">
        <v>11444316.3192872</v>
      </c>
      <c r="G39" s="0" t="n">
        <v>447876.875136821</v>
      </c>
      <c r="H39" s="0" t="n">
        <v>222575.048832119</v>
      </c>
      <c r="I39" s="0" t="n">
        <v>108348.487640592</v>
      </c>
    </row>
    <row r="40" customFormat="false" ht="12.8" hidden="false" customHeight="false" outlineLevel="0" collapsed="false">
      <c r="A40" s="0" t="n">
        <v>87</v>
      </c>
      <c r="B40" s="0" t="n">
        <v>15804334.6311664</v>
      </c>
      <c r="C40" s="0" t="n">
        <v>15057324.5015167</v>
      </c>
      <c r="D40" s="0" t="n">
        <v>42679209.5914607</v>
      </c>
      <c r="E40" s="0" t="n">
        <v>69700058.6833055</v>
      </c>
      <c r="F40" s="0" t="n">
        <v>0</v>
      </c>
      <c r="G40" s="0" t="n">
        <v>434780.768560274</v>
      </c>
      <c r="H40" s="0" t="n">
        <v>233934.686628409</v>
      </c>
      <c r="I40" s="0" t="n">
        <v>111849.534944255</v>
      </c>
    </row>
    <row r="41" customFormat="false" ht="12.8" hidden="false" customHeight="false" outlineLevel="0" collapsed="false">
      <c r="A41" s="0" t="n">
        <v>88</v>
      </c>
      <c r="B41" s="0" t="n">
        <v>18706745.0246568</v>
      </c>
      <c r="C41" s="0" t="n">
        <v>18006288.5417437</v>
      </c>
      <c r="D41" s="0" t="n">
        <v>51963169.0865412</v>
      </c>
      <c r="E41" s="0" t="n">
        <v>70151028.1977398</v>
      </c>
      <c r="F41" s="0" t="n">
        <v>11691838.0329566</v>
      </c>
      <c r="G41" s="0" t="n">
        <v>394432.927622873</v>
      </c>
      <c r="H41" s="0" t="n">
        <v>228638.259769898</v>
      </c>
      <c r="I41" s="0" t="n">
        <v>110550.422171844</v>
      </c>
    </row>
    <row r="42" customFormat="false" ht="12.8" hidden="false" customHeight="false" outlineLevel="0" collapsed="false">
      <c r="A42" s="0" t="n">
        <v>89</v>
      </c>
      <c r="B42" s="0" t="n">
        <v>15695052.7330667</v>
      </c>
      <c r="C42" s="0" t="n">
        <v>14978282.0120185</v>
      </c>
      <c r="D42" s="0" t="n">
        <v>41672992.2092338</v>
      </c>
      <c r="E42" s="0" t="n">
        <v>70634886.0114406</v>
      </c>
      <c r="F42" s="0" t="n">
        <v>0</v>
      </c>
      <c r="G42" s="0" t="n">
        <v>403916.846955258</v>
      </c>
      <c r="H42" s="0" t="n">
        <v>233077.624693377</v>
      </c>
      <c r="I42" s="0" t="n">
        <v>113966.070570816</v>
      </c>
    </row>
    <row r="43" customFormat="false" ht="12.8" hidden="false" customHeight="false" outlineLevel="0" collapsed="false">
      <c r="A43" s="0" t="n">
        <v>90</v>
      </c>
      <c r="B43" s="0" t="n">
        <v>18548958.543728</v>
      </c>
      <c r="C43" s="0" t="n">
        <v>17843490.8840155</v>
      </c>
      <c r="D43" s="0" t="n">
        <v>50449616.7207817</v>
      </c>
      <c r="E43" s="0" t="n">
        <v>70992565.8744419</v>
      </c>
      <c r="F43" s="0" t="n">
        <v>11832094.312407</v>
      </c>
      <c r="G43" s="0" t="n">
        <v>384430.887671881</v>
      </c>
      <c r="H43" s="0" t="n">
        <v>237843.722692334</v>
      </c>
      <c r="I43" s="0" t="n">
        <v>118847.213354678</v>
      </c>
    </row>
    <row r="44" customFormat="false" ht="12.8" hidden="false" customHeight="false" outlineLevel="0" collapsed="false">
      <c r="A44" s="0" t="n">
        <v>91</v>
      </c>
      <c r="B44" s="0" t="n">
        <v>16058821.5387235</v>
      </c>
      <c r="C44" s="0" t="n">
        <v>15325531.5369557</v>
      </c>
      <c r="D44" s="0" t="n">
        <v>43172034.3230438</v>
      </c>
      <c r="E44" s="0" t="n">
        <v>71321655.1251661</v>
      </c>
      <c r="F44" s="0" t="n">
        <v>0</v>
      </c>
      <c r="G44" s="0" t="n">
        <v>416220.856370059</v>
      </c>
      <c r="H44" s="0" t="n">
        <v>235148.497317488</v>
      </c>
      <c r="I44" s="0" t="n">
        <v>117029.497257545</v>
      </c>
    </row>
    <row r="45" customFormat="false" ht="12.8" hidden="false" customHeight="false" outlineLevel="0" collapsed="false">
      <c r="A45" s="0" t="n">
        <v>92</v>
      </c>
      <c r="B45" s="0" t="n">
        <v>19103670.5257116</v>
      </c>
      <c r="C45" s="0" t="n">
        <v>18370555.3931903</v>
      </c>
      <c r="D45" s="0" t="n">
        <v>52710876.7319614</v>
      </c>
      <c r="E45" s="0" t="n">
        <v>72003944.9852974</v>
      </c>
      <c r="F45" s="0" t="n">
        <v>12000657.4975496</v>
      </c>
      <c r="G45" s="0" t="n">
        <v>402244.786039172</v>
      </c>
      <c r="H45" s="0" t="n">
        <v>244766.47247104</v>
      </c>
      <c r="I45" s="0" t="n">
        <v>123005.534301509</v>
      </c>
    </row>
    <row r="46" customFormat="false" ht="12.8" hidden="false" customHeight="false" outlineLevel="0" collapsed="false">
      <c r="A46" s="0" t="n">
        <v>93</v>
      </c>
      <c r="B46" s="0" t="n">
        <v>16105557.3536597</v>
      </c>
      <c r="C46" s="0" t="n">
        <v>15377236.6389407</v>
      </c>
      <c r="D46" s="0" t="n">
        <v>42847118.1539213</v>
      </c>
      <c r="E46" s="0" t="n">
        <v>72395120.5853635</v>
      </c>
      <c r="F46" s="0" t="n">
        <v>0</v>
      </c>
      <c r="G46" s="0" t="n">
        <v>389432.239774336</v>
      </c>
      <c r="H46" s="0" t="n">
        <v>251913.603274911</v>
      </c>
      <c r="I46" s="0" t="n">
        <v>124249.816671049</v>
      </c>
    </row>
    <row r="47" customFormat="false" ht="12.8" hidden="false" customHeight="false" outlineLevel="0" collapsed="false">
      <c r="A47" s="0" t="n">
        <v>94</v>
      </c>
      <c r="B47" s="0" t="n">
        <v>19141942.1310852</v>
      </c>
      <c r="C47" s="0" t="n">
        <v>18404776.17105</v>
      </c>
      <c r="D47" s="0" t="n">
        <v>52106524.227431</v>
      </c>
      <c r="E47" s="0" t="n">
        <v>73164936.1450096</v>
      </c>
      <c r="F47" s="0" t="n">
        <v>12194156.0241683</v>
      </c>
      <c r="G47" s="0" t="n">
        <v>403659.20492672</v>
      </c>
      <c r="H47" s="0" t="n">
        <v>247330.182761505</v>
      </c>
      <c r="I47" s="0" t="n">
        <v>123109.389066992</v>
      </c>
    </row>
    <row r="48" customFormat="false" ht="12.8" hidden="false" customHeight="false" outlineLevel="0" collapsed="false">
      <c r="A48" s="0" t="n">
        <v>95</v>
      </c>
      <c r="B48" s="0" t="n">
        <v>16672800.945572</v>
      </c>
      <c r="C48" s="0" t="n">
        <v>15908347.128752</v>
      </c>
      <c r="D48" s="0" t="n">
        <v>44846171.0034037</v>
      </c>
      <c r="E48" s="0" t="n">
        <v>74082735.7788991</v>
      </c>
      <c r="F48" s="0" t="n">
        <v>0</v>
      </c>
      <c r="G48" s="0" t="n">
        <v>430755.345557027</v>
      </c>
      <c r="H48" s="0" t="n">
        <v>248581.578971319</v>
      </c>
      <c r="I48" s="0" t="n">
        <v>121595.560416535</v>
      </c>
    </row>
    <row r="49" customFormat="false" ht="12.8" hidden="false" customHeight="false" outlineLevel="0" collapsed="false">
      <c r="A49" s="0" t="n">
        <v>96</v>
      </c>
      <c r="B49" s="0" t="n">
        <v>19611805.8351133</v>
      </c>
      <c r="C49" s="0" t="n">
        <v>18827143.7182446</v>
      </c>
      <c r="D49" s="0" t="n">
        <v>53645791.8428735</v>
      </c>
      <c r="E49" s="0" t="n">
        <v>74327964.0822481</v>
      </c>
      <c r="F49" s="0" t="n">
        <v>12387994.013708</v>
      </c>
      <c r="G49" s="0" t="n">
        <v>431340.897410363</v>
      </c>
      <c r="H49" s="0" t="n">
        <v>263067.571207813</v>
      </c>
      <c r="I49" s="0" t="n">
        <v>128933.783215053</v>
      </c>
    </row>
    <row r="50" customFormat="false" ht="12.8" hidden="false" customHeight="false" outlineLevel="0" collapsed="false">
      <c r="A50" s="0" t="n">
        <v>97</v>
      </c>
      <c r="B50" s="0" t="n">
        <v>16730823.8301762</v>
      </c>
      <c r="C50" s="0" t="n">
        <v>15956846.9069243</v>
      </c>
      <c r="D50" s="0" t="n">
        <v>44578778.5104887</v>
      </c>
      <c r="E50" s="0" t="n">
        <v>74950155.4729276</v>
      </c>
      <c r="F50" s="0" t="n">
        <v>0</v>
      </c>
      <c r="G50" s="0" t="n">
        <v>435036.458543984</v>
      </c>
      <c r="H50" s="0" t="n">
        <v>251946.881166546</v>
      </c>
      <c r="I50" s="0" t="n">
        <v>124276.547916188</v>
      </c>
    </row>
    <row r="51" customFormat="false" ht="12.8" hidden="false" customHeight="false" outlineLevel="0" collapsed="false">
      <c r="A51" s="0" t="n">
        <v>98</v>
      </c>
      <c r="B51" s="0" t="n">
        <v>19859062.6218192</v>
      </c>
      <c r="C51" s="0" t="n">
        <v>19105867.3489013</v>
      </c>
      <c r="D51" s="0" t="n">
        <v>54109156.5509462</v>
      </c>
      <c r="E51" s="0" t="n">
        <v>75943208.2835157</v>
      </c>
      <c r="F51" s="0" t="n">
        <v>12657201.380586</v>
      </c>
      <c r="G51" s="0" t="n">
        <v>411540.200435445</v>
      </c>
      <c r="H51" s="0" t="n">
        <v>254583.05394276</v>
      </c>
      <c r="I51" s="0" t="n">
        <v>124388.59791379</v>
      </c>
    </row>
    <row r="52" customFormat="false" ht="12.8" hidden="false" customHeight="false" outlineLevel="0" collapsed="false">
      <c r="A52" s="0" t="n">
        <v>99</v>
      </c>
      <c r="B52" s="0" t="n">
        <v>17457930.5462547</v>
      </c>
      <c r="C52" s="0" t="n">
        <v>16662480.9132474</v>
      </c>
      <c r="D52" s="0" t="n">
        <v>47036527.2650229</v>
      </c>
      <c r="E52" s="0" t="n">
        <v>77499712.6811182</v>
      </c>
      <c r="F52" s="0" t="n">
        <v>0</v>
      </c>
      <c r="G52" s="0" t="n">
        <v>461597.071689202</v>
      </c>
      <c r="H52" s="0" t="n">
        <v>250086.685196158</v>
      </c>
      <c r="I52" s="0" t="n">
        <v>119665.537317103</v>
      </c>
    </row>
    <row r="53" customFormat="false" ht="12.8" hidden="false" customHeight="false" outlineLevel="0" collapsed="false">
      <c r="A53" s="0" t="n">
        <v>100</v>
      </c>
      <c r="B53" s="0" t="n">
        <v>20484183.4286401</v>
      </c>
      <c r="C53" s="0" t="n">
        <v>19737319.2479662</v>
      </c>
      <c r="D53" s="0" t="n">
        <v>56465721.9534696</v>
      </c>
      <c r="E53" s="0" t="n">
        <v>77689289.7394394</v>
      </c>
      <c r="F53" s="0" t="n">
        <v>12948214.9565732</v>
      </c>
      <c r="G53" s="0" t="n">
        <v>411629.609578806</v>
      </c>
      <c r="H53" s="0" t="n">
        <v>249916.70310054</v>
      </c>
      <c r="I53" s="0" t="n">
        <v>121882.66856358</v>
      </c>
    </row>
    <row r="54" customFormat="false" ht="12.8" hidden="false" customHeight="false" outlineLevel="0" collapsed="false">
      <c r="A54" s="0" t="n">
        <v>101</v>
      </c>
      <c r="B54" s="0" t="n">
        <v>17466692.3646106</v>
      </c>
      <c r="C54" s="0" t="n">
        <v>16703283.9051245</v>
      </c>
      <c r="D54" s="0" t="n">
        <v>46861135.8615265</v>
      </c>
      <c r="E54" s="0" t="n">
        <v>78172971.1735281</v>
      </c>
      <c r="F54" s="0" t="n">
        <v>0</v>
      </c>
      <c r="G54" s="0" t="n">
        <v>419311.825138278</v>
      </c>
      <c r="H54" s="0" t="n">
        <v>255859.047509626</v>
      </c>
      <c r="I54" s="0" t="n">
        <v>126053.695483214</v>
      </c>
    </row>
    <row r="55" customFormat="false" ht="12.8" hidden="false" customHeight="false" outlineLevel="0" collapsed="false">
      <c r="A55" s="0" t="n">
        <v>102</v>
      </c>
      <c r="B55" s="0" t="n">
        <v>20577061.2117509</v>
      </c>
      <c r="C55" s="0" t="n">
        <v>19782798.0023013</v>
      </c>
      <c r="D55" s="0" t="n">
        <v>56329739.4302737</v>
      </c>
      <c r="E55" s="0" t="n">
        <v>78261023.2582944</v>
      </c>
      <c r="F55" s="0" t="n">
        <v>13043503.8763824</v>
      </c>
      <c r="G55" s="0" t="n">
        <v>448393.879692629</v>
      </c>
      <c r="H55" s="0" t="n">
        <v>256353.618899015</v>
      </c>
      <c r="I55" s="0" t="n">
        <v>127879.586939892</v>
      </c>
    </row>
    <row r="56" customFormat="false" ht="12.8" hidden="false" customHeight="false" outlineLevel="0" collapsed="false">
      <c r="A56" s="0" t="n">
        <v>103</v>
      </c>
      <c r="B56" s="0" t="n">
        <v>17788421.1858179</v>
      </c>
      <c r="C56" s="0" t="n">
        <v>16979014.4692323</v>
      </c>
      <c r="D56" s="0" t="n">
        <v>48051585.6800705</v>
      </c>
      <c r="E56" s="0" t="n">
        <v>78765298.7282649</v>
      </c>
      <c r="F56" s="0" t="n">
        <v>0</v>
      </c>
      <c r="G56" s="0" t="n">
        <v>461479.11364155</v>
      </c>
      <c r="H56" s="0" t="n">
        <v>258711.191980636</v>
      </c>
      <c r="I56" s="0" t="n">
        <v>127452.015661976</v>
      </c>
    </row>
    <row r="57" customFormat="false" ht="12.8" hidden="false" customHeight="false" outlineLevel="0" collapsed="false">
      <c r="A57" s="0" t="n">
        <v>104</v>
      </c>
      <c r="B57" s="0" t="n">
        <v>20959838.6969739</v>
      </c>
      <c r="C57" s="0" t="n">
        <v>20156715.7516249</v>
      </c>
      <c r="D57" s="0" t="n">
        <v>57843192.8012086</v>
      </c>
      <c r="E57" s="0" t="n">
        <v>79079076.7190476</v>
      </c>
      <c r="F57" s="0" t="n">
        <v>13179846.1198413</v>
      </c>
      <c r="G57" s="0" t="n">
        <v>460135.186056552</v>
      </c>
      <c r="H57" s="0" t="n">
        <v>255788.091304519</v>
      </c>
      <c r="I57" s="0" t="n">
        <v>124570.954268488</v>
      </c>
    </row>
    <row r="58" customFormat="false" ht="12.8" hidden="false" customHeight="false" outlineLevel="0" collapsed="false">
      <c r="A58" s="0" t="n">
        <v>105</v>
      </c>
      <c r="B58" s="0" t="n">
        <v>17951154.3127441</v>
      </c>
      <c r="C58" s="0" t="n">
        <v>17128571.9738239</v>
      </c>
      <c r="D58" s="0" t="n">
        <v>48186501.5541046</v>
      </c>
      <c r="E58" s="0" t="n">
        <v>79939624.8487134</v>
      </c>
      <c r="F58" s="0" t="n">
        <v>0</v>
      </c>
      <c r="G58" s="0" t="n">
        <v>490028.21366922</v>
      </c>
      <c r="H58" s="0" t="n">
        <v>249399.622596988</v>
      </c>
      <c r="I58" s="0" t="n">
        <v>118792.146648492</v>
      </c>
    </row>
    <row r="59" customFormat="false" ht="12.8" hidden="false" customHeight="false" outlineLevel="0" collapsed="false">
      <c r="A59" s="0" t="n">
        <v>106</v>
      </c>
      <c r="B59" s="0" t="n">
        <v>20893841.0446323</v>
      </c>
      <c r="C59" s="0" t="n">
        <v>20086713.6045719</v>
      </c>
      <c r="D59" s="0" t="n">
        <v>57167976.1269257</v>
      </c>
      <c r="E59" s="0" t="n">
        <v>79468953.55292</v>
      </c>
      <c r="F59" s="0" t="n">
        <v>13244825.5921533</v>
      </c>
      <c r="G59" s="0" t="n">
        <v>458009.151301513</v>
      </c>
      <c r="H59" s="0" t="n">
        <v>260073.109841762</v>
      </c>
      <c r="I59" s="0" t="n">
        <v>127207.398453137</v>
      </c>
    </row>
    <row r="60" customFormat="false" ht="12.8" hidden="false" customHeight="false" outlineLevel="0" collapsed="false">
      <c r="A60" s="0" t="n">
        <v>107</v>
      </c>
      <c r="B60" s="0" t="n">
        <v>18056276.9426187</v>
      </c>
      <c r="C60" s="0" t="n">
        <v>17264198.8220538</v>
      </c>
      <c r="D60" s="0" t="n">
        <v>48825597.3956251</v>
      </c>
      <c r="E60" s="0" t="n">
        <v>80125477.9644977</v>
      </c>
      <c r="F60" s="0" t="n">
        <v>0</v>
      </c>
      <c r="G60" s="0" t="n">
        <v>445250.311790129</v>
      </c>
      <c r="H60" s="0" t="n">
        <v>257679.194677743</v>
      </c>
      <c r="I60" s="0" t="n">
        <v>127355.162995668</v>
      </c>
    </row>
    <row r="61" customFormat="false" ht="12.8" hidden="false" customHeight="false" outlineLevel="0" collapsed="false">
      <c r="A61" s="0" t="n">
        <v>108</v>
      </c>
      <c r="B61" s="0" t="n">
        <v>21341580.545896</v>
      </c>
      <c r="C61" s="0" t="n">
        <v>20505426.2145421</v>
      </c>
      <c r="D61" s="0" t="n">
        <v>58765875.6664053</v>
      </c>
      <c r="E61" s="0" t="n">
        <v>80509496.3667743</v>
      </c>
      <c r="F61" s="0" t="n">
        <v>13418249.3944624</v>
      </c>
      <c r="G61" s="0" t="n">
        <v>480384.083116809</v>
      </c>
      <c r="H61" s="0" t="n">
        <v>263120.213055706</v>
      </c>
      <c r="I61" s="0" t="n">
        <v>132357.193116177</v>
      </c>
    </row>
    <row r="62" customFormat="false" ht="12.8" hidden="false" customHeight="false" outlineLevel="0" collapsed="false">
      <c r="A62" s="0" t="n">
        <v>109</v>
      </c>
      <c r="B62" s="0" t="n">
        <v>18117079.8527256</v>
      </c>
      <c r="C62" s="0" t="n">
        <v>17312927.9084145</v>
      </c>
      <c r="D62" s="0" t="n">
        <v>48626917.7724686</v>
      </c>
      <c r="E62" s="0" t="n">
        <v>80883492.6958969</v>
      </c>
      <c r="F62" s="0" t="n">
        <v>0</v>
      </c>
      <c r="G62" s="0" t="n">
        <v>453672.658474157</v>
      </c>
      <c r="H62" s="0" t="n">
        <v>259368.911028148</v>
      </c>
      <c r="I62" s="0" t="n">
        <v>130157.678298269</v>
      </c>
    </row>
    <row r="63" customFormat="false" ht="12.8" hidden="false" customHeight="false" outlineLevel="0" collapsed="false">
      <c r="A63" s="0" t="n">
        <v>110</v>
      </c>
      <c r="B63" s="0" t="n">
        <v>21387730.8464776</v>
      </c>
      <c r="C63" s="0" t="n">
        <v>20584914.0183188</v>
      </c>
      <c r="D63" s="0" t="n">
        <v>58786923.1003465</v>
      </c>
      <c r="E63" s="0" t="n">
        <v>81195633.2789892</v>
      </c>
      <c r="F63" s="0" t="n">
        <v>13532605.5464982</v>
      </c>
      <c r="G63" s="0" t="n">
        <v>452650.785764345</v>
      </c>
      <c r="H63" s="0" t="n">
        <v>258791.358524507</v>
      </c>
      <c r="I63" s="0" t="n">
        <v>130535.262671291</v>
      </c>
    </row>
    <row r="64" customFormat="false" ht="12.8" hidden="false" customHeight="false" outlineLevel="0" collapsed="false">
      <c r="A64" s="0" t="n">
        <v>111</v>
      </c>
      <c r="B64" s="0" t="n">
        <v>18461907.1588888</v>
      </c>
      <c r="C64" s="0" t="n">
        <v>17629335.6559979</v>
      </c>
      <c r="D64" s="0" t="n">
        <v>50066226.7482511</v>
      </c>
      <c r="E64" s="0" t="n">
        <v>81521646.2663945</v>
      </c>
      <c r="F64" s="0" t="n">
        <v>0</v>
      </c>
      <c r="G64" s="0" t="n">
        <v>477605.904246314</v>
      </c>
      <c r="H64" s="0" t="n">
        <v>262862.518857673</v>
      </c>
      <c r="I64" s="0" t="n">
        <v>131575.828267095</v>
      </c>
    </row>
    <row r="65" customFormat="false" ht="12.8" hidden="false" customHeight="false" outlineLevel="0" collapsed="false">
      <c r="A65" s="0" t="n">
        <v>112</v>
      </c>
      <c r="B65" s="0" t="n">
        <v>21776530.208946</v>
      </c>
      <c r="C65" s="0" t="n">
        <v>20933488.54061</v>
      </c>
      <c r="D65" s="0" t="n">
        <v>60049664.9019134</v>
      </c>
      <c r="E65" s="0" t="n">
        <v>82098468.5053946</v>
      </c>
      <c r="F65" s="0" t="n">
        <v>13683078.0842324</v>
      </c>
      <c r="G65" s="0" t="n">
        <v>484423.516463001</v>
      </c>
      <c r="H65" s="0" t="n">
        <v>264249.58788203</v>
      </c>
      <c r="I65" s="0" t="n">
        <v>134812.234272743</v>
      </c>
    </row>
    <row r="66" customFormat="false" ht="12.8" hidden="false" customHeight="false" outlineLevel="0" collapsed="false">
      <c r="A66" s="0" t="n">
        <v>113</v>
      </c>
      <c r="B66" s="0" t="n">
        <v>18498908.4287712</v>
      </c>
      <c r="C66" s="0" t="n">
        <v>17639495.9915248</v>
      </c>
      <c r="D66" s="0" t="n">
        <v>49559572.1887246</v>
      </c>
      <c r="E66" s="0" t="n">
        <v>82318717.3920894</v>
      </c>
      <c r="F66" s="0" t="n">
        <v>0</v>
      </c>
      <c r="G66" s="0" t="n">
        <v>496279.476923904</v>
      </c>
      <c r="H66" s="0" t="n">
        <v>268484.551548359</v>
      </c>
      <c r="I66" s="0" t="n">
        <v>135212.012534462</v>
      </c>
    </row>
    <row r="67" customFormat="false" ht="12.8" hidden="false" customHeight="false" outlineLevel="0" collapsed="false">
      <c r="A67" s="0" t="n">
        <v>114</v>
      </c>
      <c r="B67" s="0" t="n">
        <v>21734422.5624696</v>
      </c>
      <c r="C67" s="0" t="n">
        <v>20891566.0699038</v>
      </c>
      <c r="D67" s="0" t="n">
        <v>59481872.7693054</v>
      </c>
      <c r="E67" s="0" t="n">
        <v>82532753.9535169</v>
      </c>
      <c r="F67" s="0" t="n">
        <v>13755458.9922528</v>
      </c>
      <c r="G67" s="0" t="n">
        <v>486750.867598241</v>
      </c>
      <c r="H67" s="0" t="n">
        <v>261971.144902101</v>
      </c>
      <c r="I67" s="0" t="n">
        <v>134477.828664962</v>
      </c>
    </row>
    <row r="68" customFormat="false" ht="12.8" hidden="false" customHeight="false" outlineLevel="0" collapsed="false">
      <c r="A68" s="0" t="n">
        <v>115</v>
      </c>
      <c r="B68" s="0" t="n">
        <v>18653370.0433512</v>
      </c>
      <c r="C68" s="0" t="n">
        <v>17787414.1367442</v>
      </c>
      <c r="D68" s="0" t="n">
        <v>50308137.3821272</v>
      </c>
      <c r="E68" s="0" t="n">
        <v>82472514.7935147</v>
      </c>
      <c r="F68" s="0" t="n">
        <v>0</v>
      </c>
      <c r="G68" s="0" t="n">
        <v>502837.131418199</v>
      </c>
      <c r="H68" s="0" t="n">
        <v>267205.990210235</v>
      </c>
      <c r="I68" s="0" t="n">
        <v>137018.264255093</v>
      </c>
    </row>
    <row r="69" customFormat="false" ht="12.8" hidden="false" customHeight="false" outlineLevel="0" collapsed="false">
      <c r="A69" s="0" t="n">
        <v>116</v>
      </c>
      <c r="B69" s="0" t="n">
        <v>22133638.8311857</v>
      </c>
      <c r="C69" s="0" t="n">
        <v>21250066.4602506</v>
      </c>
      <c r="D69" s="0" t="n">
        <v>60972571.8352926</v>
      </c>
      <c r="E69" s="0" t="n">
        <v>83228372.9800682</v>
      </c>
      <c r="F69" s="0" t="n">
        <v>13871395.496678</v>
      </c>
      <c r="G69" s="0" t="n">
        <v>519743.330315436</v>
      </c>
      <c r="H69" s="0" t="n">
        <v>267581.994619584</v>
      </c>
      <c r="I69" s="0" t="n">
        <v>137495.780000024</v>
      </c>
    </row>
    <row r="70" customFormat="false" ht="12.8" hidden="false" customHeight="false" outlineLevel="0" collapsed="false">
      <c r="A70" s="0" t="n">
        <v>117</v>
      </c>
      <c r="B70" s="0" t="n">
        <v>18819902.2036398</v>
      </c>
      <c r="C70" s="0" t="n">
        <v>17976540.2490151</v>
      </c>
      <c r="D70" s="0" t="n">
        <v>50571696.4835281</v>
      </c>
      <c r="E70" s="0" t="n">
        <v>83773482.7273434</v>
      </c>
      <c r="F70" s="0" t="n">
        <v>0</v>
      </c>
      <c r="G70" s="0" t="n">
        <v>479098.237334427</v>
      </c>
      <c r="H70" s="0" t="n">
        <v>269482.204683109</v>
      </c>
      <c r="I70" s="0" t="n">
        <v>135402.160867354</v>
      </c>
    </row>
    <row r="71" customFormat="false" ht="12.8" hidden="false" customHeight="false" outlineLevel="0" collapsed="false">
      <c r="A71" s="0" t="n">
        <v>118</v>
      </c>
      <c r="B71" s="0" t="n">
        <v>22176510.7090817</v>
      </c>
      <c r="C71" s="0" t="n">
        <v>21305116.5629</v>
      </c>
      <c r="D71" s="0" t="n">
        <v>60751478.4618725</v>
      </c>
      <c r="E71" s="0" t="n">
        <v>83994366.8060652</v>
      </c>
      <c r="F71" s="0" t="n">
        <v>13999061.1343442</v>
      </c>
      <c r="G71" s="0" t="n">
        <v>502886.309880945</v>
      </c>
      <c r="H71" s="0" t="n">
        <v>271874.744216361</v>
      </c>
      <c r="I71" s="0" t="n">
        <v>138047.274406248</v>
      </c>
    </row>
    <row r="72" customFormat="false" ht="12.8" hidden="false" customHeight="false" outlineLevel="0" collapsed="false">
      <c r="A72" s="0" t="n">
        <v>119</v>
      </c>
      <c r="B72" s="0" t="n">
        <v>19023717.1720951</v>
      </c>
      <c r="C72" s="0" t="n">
        <v>18205249.0924432</v>
      </c>
      <c r="D72" s="0" t="n">
        <v>51545799.0687118</v>
      </c>
      <c r="E72" s="0" t="n">
        <v>84256402.4007025</v>
      </c>
      <c r="F72" s="0" t="n">
        <v>0</v>
      </c>
      <c r="G72" s="0" t="n">
        <v>451840.458431065</v>
      </c>
      <c r="H72" s="0" t="n">
        <v>270182.8101752</v>
      </c>
      <c r="I72" s="0" t="n">
        <v>137778.30149376</v>
      </c>
    </row>
    <row r="73" customFormat="false" ht="12.8" hidden="false" customHeight="false" outlineLevel="0" collapsed="false">
      <c r="A73" s="0" t="n">
        <v>120</v>
      </c>
      <c r="B73" s="0" t="n">
        <v>22605299.6969176</v>
      </c>
      <c r="C73" s="0" t="n">
        <v>21803160.9082467</v>
      </c>
      <c r="D73" s="0" t="n">
        <v>62630487.3470556</v>
      </c>
      <c r="E73" s="0" t="n">
        <v>85285626.2236866</v>
      </c>
      <c r="F73" s="0" t="n">
        <v>14214271.0372811</v>
      </c>
      <c r="G73" s="0" t="n">
        <v>448082.663576701</v>
      </c>
      <c r="H73" s="0" t="n">
        <v>261185.042373485</v>
      </c>
      <c r="I73" s="0" t="n">
        <v>132672.975315265</v>
      </c>
    </row>
    <row r="74" customFormat="false" ht="12.8" hidden="false" customHeight="false" outlineLevel="0" collapsed="false">
      <c r="A74" s="0" t="n">
        <v>121</v>
      </c>
      <c r="B74" s="0" t="n">
        <v>19174011.1173115</v>
      </c>
      <c r="C74" s="0" t="n">
        <v>18341741.254999</v>
      </c>
      <c r="D74" s="0" t="n">
        <v>51766176.1385137</v>
      </c>
      <c r="E74" s="0" t="n">
        <v>85220880.1524731</v>
      </c>
      <c r="F74" s="0" t="n">
        <v>0</v>
      </c>
      <c r="G74" s="0" t="n">
        <v>470788.068402862</v>
      </c>
      <c r="H74" s="0" t="n">
        <v>268592.425875352</v>
      </c>
      <c r="I74" s="0" t="n">
        <v>132699.097191892</v>
      </c>
    </row>
    <row r="75" customFormat="false" ht="12.8" hidden="false" customHeight="false" outlineLevel="0" collapsed="false">
      <c r="A75" s="0" t="n">
        <v>122</v>
      </c>
      <c r="B75" s="0" t="n">
        <v>22481180.6321264</v>
      </c>
      <c r="C75" s="0" t="n">
        <v>21635874.923334</v>
      </c>
      <c r="D75" s="0" t="n">
        <v>61939126.7951874</v>
      </c>
      <c r="E75" s="0" t="n">
        <v>85013313.3848207</v>
      </c>
      <c r="F75" s="0" t="n">
        <v>14168885.5641368</v>
      </c>
      <c r="G75" s="0" t="n">
        <v>477489.589515681</v>
      </c>
      <c r="H75" s="0" t="n">
        <v>271304.463631211</v>
      </c>
      <c r="I75" s="0" t="n">
        <v>137873.793779291</v>
      </c>
    </row>
    <row r="76" customFormat="false" ht="12.8" hidden="false" customHeight="false" outlineLevel="0" collapsed="false">
      <c r="A76" s="0" t="n">
        <v>123</v>
      </c>
      <c r="B76" s="0" t="n">
        <v>19386953.8218895</v>
      </c>
      <c r="C76" s="0" t="n">
        <v>18532735.3032542</v>
      </c>
      <c r="D76" s="0" t="n">
        <v>52672936.0513044</v>
      </c>
      <c r="E76" s="0" t="n">
        <v>85486400.1553231</v>
      </c>
      <c r="F76" s="0" t="n">
        <v>0</v>
      </c>
      <c r="G76" s="0" t="n">
        <v>477309.877466829</v>
      </c>
      <c r="H76" s="0" t="n">
        <v>278173.369706693</v>
      </c>
      <c r="I76" s="0" t="n">
        <v>141050.387802519</v>
      </c>
    </row>
    <row r="77" customFormat="false" ht="12.8" hidden="false" customHeight="false" outlineLevel="0" collapsed="false">
      <c r="A77" s="0" t="n">
        <v>124</v>
      </c>
      <c r="B77" s="0" t="n">
        <v>22875668.8805284</v>
      </c>
      <c r="C77" s="0" t="n">
        <v>21997035.0075105</v>
      </c>
      <c r="D77" s="0" t="n">
        <v>63391216.8109899</v>
      </c>
      <c r="E77" s="0" t="n">
        <v>85877384.0081904</v>
      </c>
      <c r="F77" s="0" t="n">
        <v>14312897.3346984</v>
      </c>
      <c r="G77" s="0" t="n">
        <v>508256.238854786</v>
      </c>
      <c r="H77" s="0" t="n">
        <v>273327.284682157</v>
      </c>
      <c r="I77" s="0" t="n">
        <v>138643.356401354</v>
      </c>
    </row>
    <row r="78" customFormat="false" ht="12.8" hidden="false" customHeight="false" outlineLevel="0" collapsed="false">
      <c r="A78" s="0" t="n">
        <v>125</v>
      </c>
      <c r="B78" s="0" t="n">
        <v>19396245.8069723</v>
      </c>
      <c r="C78" s="0" t="n">
        <v>18525196.4234081</v>
      </c>
      <c r="D78" s="0" t="n">
        <v>52320373.6319575</v>
      </c>
      <c r="E78" s="0" t="n">
        <v>86050508.4740172</v>
      </c>
      <c r="F78" s="0" t="n">
        <v>0</v>
      </c>
      <c r="G78" s="0" t="n">
        <v>490090.164354837</v>
      </c>
      <c r="H78" s="0" t="n">
        <v>280827.687250975</v>
      </c>
      <c r="I78" s="0" t="n">
        <v>143045.045654793</v>
      </c>
    </row>
    <row r="79" customFormat="false" ht="12.8" hidden="false" customHeight="false" outlineLevel="0" collapsed="false">
      <c r="A79" s="0" t="n">
        <v>126</v>
      </c>
      <c r="B79" s="0" t="n">
        <v>22888812.9064875</v>
      </c>
      <c r="C79" s="0" t="n">
        <v>22029899.433399</v>
      </c>
      <c r="D79" s="0" t="n">
        <v>63128674.5937504</v>
      </c>
      <c r="E79" s="0" t="n">
        <v>86530478.3899792</v>
      </c>
      <c r="F79" s="0" t="n">
        <v>14421746.3983299</v>
      </c>
      <c r="G79" s="0" t="n">
        <v>486705.8791863</v>
      </c>
      <c r="H79" s="0" t="n">
        <v>275229.815677359</v>
      </c>
      <c r="I79" s="0" t="n">
        <v>138539.683178319</v>
      </c>
    </row>
    <row r="80" customFormat="false" ht="12.8" hidden="false" customHeight="false" outlineLevel="0" collapsed="false">
      <c r="A80" s="0" t="n">
        <v>127</v>
      </c>
      <c r="B80" s="0" t="n">
        <v>19651152.5946909</v>
      </c>
      <c r="C80" s="0" t="n">
        <v>18796588.7255906</v>
      </c>
      <c r="D80" s="0" t="n">
        <v>53488169.5629444</v>
      </c>
      <c r="E80" s="0" t="n">
        <v>86673175.4950367</v>
      </c>
      <c r="F80" s="0" t="n">
        <v>0</v>
      </c>
      <c r="G80" s="0" t="n">
        <v>481610.782962845</v>
      </c>
      <c r="H80" s="0" t="n">
        <v>275878.135807796</v>
      </c>
      <c r="I80" s="0" t="n">
        <v>138678.500470911</v>
      </c>
    </row>
    <row r="81" customFormat="false" ht="12.8" hidden="false" customHeight="false" outlineLevel="0" collapsed="false">
      <c r="A81" s="0" t="n">
        <v>128</v>
      </c>
      <c r="B81" s="0" t="n">
        <v>23141672.9053465</v>
      </c>
      <c r="C81" s="0" t="n">
        <v>22290734.9692499</v>
      </c>
      <c r="D81" s="0" t="n">
        <v>64198014.6970686</v>
      </c>
      <c r="E81" s="0" t="n">
        <v>87013885.4537336</v>
      </c>
      <c r="F81" s="0" t="n">
        <v>14502314.2422889</v>
      </c>
      <c r="G81" s="0" t="n">
        <v>462716.938280894</v>
      </c>
      <c r="H81" s="0" t="n">
        <v>285919.741653363</v>
      </c>
      <c r="I81" s="0" t="n">
        <v>146144.651660435</v>
      </c>
    </row>
    <row r="82" customFormat="false" ht="12.8" hidden="false" customHeight="false" outlineLevel="0" collapsed="false">
      <c r="A82" s="0" t="n">
        <v>129</v>
      </c>
      <c r="B82" s="0" t="n">
        <v>19615499.3535039</v>
      </c>
      <c r="C82" s="0" t="n">
        <v>18769894.4448526</v>
      </c>
      <c r="D82" s="0" t="n">
        <v>53006235.4966312</v>
      </c>
      <c r="E82" s="0" t="n">
        <v>87144330.8839957</v>
      </c>
      <c r="F82" s="0" t="n">
        <v>0</v>
      </c>
      <c r="G82" s="0" t="n">
        <v>464867.183009396</v>
      </c>
      <c r="H82" s="0" t="n">
        <v>280861.93539996</v>
      </c>
      <c r="I82" s="0" t="n">
        <v>142679.700345648</v>
      </c>
    </row>
    <row r="83" customFormat="false" ht="12.8" hidden="false" customHeight="false" outlineLevel="0" collapsed="false">
      <c r="A83" s="0" t="n">
        <v>130</v>
      </c>
      <c r="B83" s="0" t="n">
        <v>22921925.910022</v>
      </c>
      <c r="C83" s="0" t="n">
        <v>22073353.2475963</v>
      </c>
      <c r="D83" s="0" t="n">
        <v>63234466.5931788</v>
      </c>
      <c r="E83" s="0" t="n">
        <v>86653697.6981605</v>
      </c>
      <c r="F83" s="0" t="n">
        <v>14442282.9496934</v>
      </c>
      <c r="G83" s="0" t="n">
        <v>482531.593918939</v>
      </c>
      <c r="H83" s="0" t="n">
        <v>270539.578705976</v>
      </c>
      <c r="I83" s="0" t="n">
        <v>136430.699715463</v>
      </c>
    </row>
    <row r="84" customFormat="false" ht="12.8" hidden="false" customHeight="false" outlineLevel="0" collapsed="false">
      <c r="A84" s="0" t="n">
        <v>131</v>
      </c>
      <c r="B84" s="0" t="n">
        <v>19802652.1334235</v>
      </c>
      <c r="C84" s="0" t="n">
        <v>18963473.0378701</v>
      </c>
      <c r="D84" s="0" t="n">
        <v>54046756.2865567</v>
      </c>
      <c r="E84" s="0" t="n">
        <v>87330055.1398169</v>
      </c>
      <c r="F84" s="0" t="n">
        <v>0</v>
      </c>
      <c r="G84" s="0" t="n">
        <v>482014.953473689</v>
      </c>
      <c r="H84" s="0" t="n">
        <v>264788.995680133</v>
      </c>
      <c r="I84" s="0" t="n">
        <v>131964.49485652</v>
      </c>
    </row>
    <row r="85" customFormat="false" ht="12.8" hidden="false" customHeight="false" outlineLevel="0" collapsed="false">
      <c r="A85" s="0" t="n">
        <v>132</v>
      </c>
      <c r="B85" s="0" t="n">
        <v>23409046.9572403</v>
      </c>
      <c r="C85" s="0" t="n">
        <v>22569455.9901119</v>
      </c>
      <c r="D85" s="0" t="n">
        <v>65159565.3586547</v>
      </c>
      <c r="E85" s="0" t="n">
        <v>87947870.0282938</v>
      </c>
      <c r="F85" s="0" t="n">
        <v>14657978.338049</v>
      </c>
      <c r="G85" s="0" t="n">
        <v>468681.693138576</v>
      </c>
      <c r="H85" s="0" t="n">
        <v>275233.301111887</v>
      </c>
      <c r="I85" s="0" t="n">
        <v>136679.961254198</v>
      </c>
    </row>
    <row r="86" customFormat="false" ht="12.8" hidden="false" customHeight="false" outlineLevel="0" collapsed="false">
      <c r="A86" s="0" t="n">
        <v>133</v>
      </c>
      <c r="B86" s="0" t="n">
        <v>19851343.8635142</v>
      </c>
      <c r="C86" s="0" t="n">
        <v>19018272.0597814</v>
      </c>
      <c r="D86" s="0" t="n">
        <v>53807924.7657389</v>
      </c>
      <c r="E86" s="0" t="n">
        <v>88173243.4520956</v>
      </c>
      <c r="F86" s="0" t="n">
        <v>0</v>
      </c>
      <c r="G86" s="0" t="n">
        <v>462571.924519648</v>
      </c>
      <c r="H86" s="0" t="n">
        <v>275096.954987124</v>
      </c>
      <c r="I86" s="0" t="n">
        <v>136289.891751467</v>
      </c>
    </row>
    <row r="87" customFormat="false" ht="12.8" hidden="false" customHeight="false" outlineLevel="0" collapsed="false">
      <c r="A87" s="0" t="n">
        <v>134</v>
      </c>
      <c r="B87" s="0" t="n">
        <v>23231700.6276435</v>
      </c>
      <c r="C87" s="0" t="n">
        <v>22385698.1651322</v>
      </c>
      <c r="D87" s="0" t="n">
        <v>64153795.0392565</v>
      </c>
      <c r="E87" s="0" t="n">
        <v>87851089.6691255</v>
      </c>
      <c r="F87" s="0" t="n">
        <v>14641848.2781876</v>
      </c>
      <c r="G87" s="0" t="n">
        <v>464495.361117203</v>
      </c>
      <c r="H87" s="0" t="n">
        <v>281104.028899284</v>
      </c>
      <c r="I87" s="0" t="n">
        <v>143432.960706771</v>
      </c>
    </row>
    <row r="88" customFormat="false" ht="12.8" hidden="false" customHeight="false" outlineLevel="0" collapsed="false">
      <c r="A88" s="0" t="n">
        <v>135</v>
      </c>
      <c r="B88" s="0" t="n">
        <v>20161980.4537853</v>
      </c>
      <c r="C88" s="0" t="n">
        <v>19305253.3921359</v>
      </c>
      <c r="D88" s="0" t="n">
        <v>55044298.4158312</v>
      </c>
      <c r="E88" s="0" t="n">
        <v>88815607.7074529</v>
      </c>
      <c r="F88" s="0" t="n">
        <v>0</v>
      </c>
      <c r="G88" s="0" t="n">
        <v>480908.579702436</v>
      </c>
      <c r="H88" s="0" t="n">
        <v>276476.823316201</v>
      </c>
      <c r="I88" s="0" t="n">
        <v>141916.655186763</v>
      </c>
    </row>
    <row r="89" customFormat="false" ht="12.8" hidden="false" customHeight="false" outlineLevel="0" collapsed="false">
      <c r="A89" s="0" t="n">
        <v>136</v>
      </c>
      <c r="B89" s="0" t="n">
        <v>23955809.486124</v>
      </c>
      <c r="C89" s="0" t="n">
        <v>23086657.0881254</v>
      </c>
      <c r="D89" s="0" t="n">
        <v>66730972.1559205</v>
      </c>
      <c r="E89" s="0" t="n">
        <v>89827849.3330645</v>
      </c>
      <c r="F89" s="0" t="n">
        <v>14971308.2221774</v>
      </c>
      <c r="G89" s="0" t="n">
        <v>505847.669950923</v>
      </c>
      <c r="H89" s="0" t="n">
        <v>268627.173098294</v>
      </c>
      <c r="I89" s="0" t="n">
        <v>135253.649927695</v>
      </c>
    </row>
    <row r="90" customFormat="false" ht="12.8" hidden="false" customHeight="false" outlineLevel="0" collapsed="false">
      <c r="A90" s="0" t="n">
        <v>137</v>
      </c>
      <c r="B90" s="0" t="n">
        <v>20114587.0529564</v>
      </c>
      <c r="C90" s="0" t="n">
        <v>19238800.3585057</v>
      </c>
      <c r="D90" s="0" t="n">
        <v>54533160.3843843</v>
      </c>
      <c r="E90" s="0" t="n">
        <v>89020546.4756737</v>
      </c>
      <c r="F90" s="0" t="n">
        <v>0</v>
      </c>
      <c r="G90" s="0" t="n">
        <v>499325.993463691</v>
      </c>
      <c r="H90" s="0" t="n">
        <v>278374.847444695</v>
      </c>
      <c r="I90" s="0" t="n">
        <v>140122.647917549</v>
      </c>
    </row>
    <row r="91" customFormat="false" ht="12.8" hidden="false" customHeight="false" outlineLevel="0" collapsed="false">
      <c r="A91" s="0" t="n">
        <v>138</v>
      </c>
      <c r="B91" s="0" t="n">
        <v>23522949.2906516</v>
      </c>
      <c r="C91" s="0" t="n">
        <v>22683808.7952822</v>
      </c>
      <c r="D91" s="0" t="n">
        <v>65096986.2236214</v>
      </c>
      <c r="E91" s="0" t="n">
        <v>88878921.583059</v>
      </c>
      <c r="F91" s="0" t="n">
        <v>14813153.5971765</v>
      </c>
      <c r="G91" s="0" t="n">
        <v>457565.911060409</v>
      </c>
      <c r="H91" s="0" t="n">
        <v>280968.484441032</v>
      </c>
      <c r="I91" s="0" t="n">
        <v>143722.999811318</v>
      </c>
    </row>
    <row r="92" customFormat="false" ht="12.8" hidden="false" customHeight="false" outlineLevel="0" collapsed="false">
      <c r="A92" s="0" t="n">
        <v>139</v>
      </c>
      <c r="B92" s="0" t="n">
        <v>20366676.7993405</v>
      </c>
      <c r="C92" s="0" t="n">
        <v>19496924.3927996</v>
      </c>
      <c r="D92" s="0" t="n">
        <v>55633878.8485301</v>
      </c>
      <c r="E92" s="0" t="n">
        <v>89555368.996613</v>
      </c>
      <c r="F92" s="0" t="n">
        <v>0</v>
      </c>
      <c r="G92" s="0" t="n">
        <v>490993.407925521</v>
      </c>
      <c r="H92" s="0" t="n">
        <v>278886.344233196</v>
      </c>
      <c r="I92" s="0" t="n">
        <v>142675.220545861</v>
      </c>
    </row>
    <row r="93" customFormat="false" ht="12.8" hidden="false" customHeight="false" outlineLevel="0" collapsed="false">
      <c r="A93" s="0" t="n">
        <v>140</v>
      </c>
      <c r="B93" s="0" t="n">
        <v>24029178.2093943</v>
      </c>
      <c r="C93" s="0" t="n">
        <v>23178266.363202</v>
      </c>
      <c r="D93" s="0" t="n">
        <v>67008806.6326666</v>
      </c>
      <c r="E93" s="0" t="n">
        <v>90135744.7282446</v>
      </c>
      <c r="F93" s="0" t="n">
        <v>15022624.1213741</v>
      </c>
      <c r="G93" s="0" t="n">
        <v>471596.790234905</v>
      </c>
      <c r="H93" s="0" t="n">
        <v>281463.902497093</v>
      </c>
      <c r="I93" s="0" t="n">
        <v>139787.362086034</v>
      </c>
    </row>
    <row r="94" customFormat="false" ht="12.8" hidden="false" customHeight="false" outlineLevel="0" collapsed="false">
      <c r="A94" s="0" t="n">
        <v>141</v>
      </c>
      <c r="B94" s="0" t="n">
        <v>20384522.9259602</v>
      </c>
      <c r="C94" s="0" t="n">
        <v>19511847.0966714</v>
      </c>
      <c r="D94" s="0" t="n">
        <v>55316247.4837517</v>
      </c>
      <c r="E94" s="0" t="n">
        <v>90229756.2653947</v>
      </c>
      <c r="F94" s="0" t="n">
        <v>0</v>
      </c>
      <c r="G94" s="0" t="n">
        <v>489272.934956782</v>
      </c>
      <c r="H94" s="0" t="n">
        <v>283860.26868559</v>
      </c>
      <c r="I94" s="0" t="n">
        <v>142203.750923419</v>
      </c>
    </row>
    <row r="95" customFormat="false" ht="12.8" hidden="false" customHeight="false" outlineLevel="0" collapsed="false">
      <c r="A95" s="0" t="n">
        <v>142</v>
      </c>
      <c r="B95" s="0" t="n">
        <v>24099412.9965666</v>
      </c>
      <c r="C95" s="0" t="n">
        <v>23203819.0497024</v>
      </c>
      <c r="D95" s="0" t="n">
        <v>66727290.0237605</v>
      </c>
      <c r="E95" s="0" t="n">
        <v>90758140.3922599</v>
      </c>
      <c r="F95" s="0" t="n">
        <v>15126356.7320433</v>
      </c>
      <c r="G95" s="0" t="n">
        <v>515757.871215933</v>
      </c>
      <c r="H95" s="0" t="n">
        <v>281894.036729205</v>
      </c>
      <c r="I95" s="0" t="n">
        <v>139917.198455782</v>
      </c>
    </row>
    <row r="96" customFormat="false" ht="12.8" hidden="false" customHeight="false" outlineLevel="0" collapsed="false">
      <c r="A96" s="0" t="n">
        <v>143</v>
      </c>
      <c r="B96" s="0" t="n">
        <v>20409945.4482214</v>
      </c>
      <c r="C96" s="0" t="n">
        <v>19485056.260118</v>
      </c>
      <c r="D96" s="0" t="n">
        <v>55555678.9637293</v>
      </c>
      <c r="E96" s="0" t="n">
        <v>89599644.9356593</v>
      </c>
      <c r="F96" s="0" t="n">
        <v>0</v>
      </c>
      <c r="G96" s="0" t="n">
        <v>529736.105795619</v>
      </c>
      <c r="H96" s="0" t="n">
        <v>290944.389375811</v>
      </c>
      <c r="I96" s="0" t="n">
        <v>148869.561331452</v>
      </c>
    </row>
    <row r="97" customFormat="false" ht="12.8" hidden="false" customHeight="false" outlineLevel="0" collapsed="false">
      <c r="A97" s="0" t="n">
        <v>144</v>
      </c>
      <c r="B97" s="0" t="n">
        <v>24005201.2140058</v>
      </c>
      <c r="C97" s="0" t="n">
        <v>23115320.8315699</v>
      </c>
      <c r="D97" s="0" t="n">
        <v>66800959.4677403</v>
      </c>
      <c r="E97" s="0" t="n">
        <v>89920878.3804279</v>
      </c>
      <c r="F97" s="0" t="n">
        <v>14986813.0634046</v>
      </c>
      <c r="G97" s="0" t="n">
        <v>498891.459396345</v>
      </c>
      <c r="H97" s="0" t="n">
        <v>287964.967205271</v>
      </c>
      <c r="I97" s="0" t="n">
        <v>147177.079763207</v>
      </c>
    </row>
    <row r="98" customFormat="false" ht="12.8" hidden="false" customHeight="false" outlineLevel="0" collapsed="false">
      <c r="A98" s="0" t="n">
        <v>145</v>
      </c>
      <c r="B98" s="0" t="n">
        <v>20407520.1667431</v>
      </c>
      <c r="C98" s="0" t="n">
        <v>19524607.5698462</v>
      </c>
      <c r="D98" s="0" t="n">
        <v>55401194.6481548</v>
      </c>
      <c r="E98" s="0" t="n">
        <v>90227080.1595177</v>
      </c>
      <c r="F98" s="0" t="n">
        <v>0</v>
      </c>
      <c r="G98" s="0" t="n">
        <v>493897.996587151</v>
      </c>
      <c r="H98" s="0" t="n">
        <v>286756.357634004</v>
      </c>
      <c r="I98" s="0" t="n">
        <v>146083.203822506</v>
      </c>
    </row>
    <row r="99" customFormat="false" ht="12.8" hidden="false" customHeight="false" outlineLevel="0" collapsed="false">
      <c r="A99" s="0" t="n">
        <v>146</v>
      </c>
      <c r="B99" s="0" t="n">
        <v>23993800.7442861</v>
      </c>
      <c r="C99" s="0" t="n">
        <v>23110468.0545263</v>
      </c>
      <c r="D99" s="0" t="n">
        <v>66469473.7979337</v>
      </c>
      <c r="E99" s="0" t="n">
        <v>90356707.9892053</v>
      </c>
      <c r="F99" s="0" t="n">
        <v>15059451.3315342</v>
      </c>
      <c r="G99" s="0" t="n">
        <v>494312.409695927</v>
      </c>
      <c r="H99" s="0" t="n">
        <v>287210.437955119</v>
      </c>
      <c r="I99" s="0" t="n">
        <v>145442.631583869</v>
      </c>
    </row>
    <row r="100" customFormat="false" ht="12.8" hidden="false" customHeight="false" outlineLevel="0" collapsed="false">
      <c r="A100" s="0" t="n">
        <v>147</v>
      </c>
      <c r="B100" s="0" t="n">
        <v>20669950.2542055</v>
      </c>
      <c r="C100" s="0" t="n">
        <v>19793775.1423715</v>
      </c>
      <c r="D100" s="0" t="n">
        <v>56614453.8873487</v>
      </c>
      <c r="E100" s="0" t="n">
        <v>90776778.4330004</v>
      </c>
      <c r="F100" s="0" t="n">
        <v>0</v>
      </c>
      <c r="G100" s="0" t="n">
        <v>487848.302042392</v>
      </c>
      <c r="H100" s="0" t="n">
        <v>286819.971343761</v>
      </c>
      <c r="I100" s="0" t="n">
        <v>145009.76921125</v>
      </c>
    </row>
    <row r="101" customFormat="false" ht="12.8" hidden="false" customHeight="false" outlineLevel="0" collapsed="false">
      <c r="A101" s="0" t="n">
        <v>148</v>
      </c>
      <c r="B101" s="0" t="n">
        <v>24317910.1403872</v>
      </c>
      <c r="C101" s="0" t="n">
        <v>23415966.8093656</v>
      </c>
      <c r="D101" s="0" t="n">
        <v>67803178.2675005</v>
      </c>
      <c r="E101" s="0" t="n">
        <v>90894649.2779338</v>
      </c>
      <c r="F101" s="0" t="n">
        <v>15149108.212989</v>
      </c>
      <c r="G101" s="0" t="n">
        <v>515664.067513449</v>
      </c>
      <c r="H101" s="0" t="n">
        <v>284518.844350333</v>
      </c>
      <c r="I101" s="0" t="n">
        <v>145372.027368392</v>
      </c>
    </row>
    <row r="102" customFormat="false" ht="12.8" hidden="false" customHeight="false" outlineLevel="0" collapsed="false">
      <c r="A102" s="0" t="n">
        <v>149</v>
      </c>
      <c r="B102" s="0" t="n">
        <v>20570823.7620728</v>
      </c>
      <c r="C102" s="0" t="n">
        <v>19665567.9180095</v>
      </c>
      <c r="D102" s="0" t="n">
        <v>55895080.517627</v>
      </c>
      <c r="E102" s="0" t="n">
        <v>90743890.5885349</v>
      </c>
      <c r="F102" s="0" t="n">
        <v>0</v>
      </c>
      <c r="G102" s="0" t="n">
        <v>506918.563451082</v>
      </c>
      <c r="H102" s="0" t="n">
        <v>294079.526655892</v>
      </c>
      <c r="I102" s="0" t="n">
        <v>148939.64850917</v>
      </c>
    </row>
    <row r="103" customFormat="false" ht="12.8" hidden="false" customHeight="false" outlineLevel="0" collapsed="false">
      <c r="A103" s="0" t="n">
        <v>150</v>
      </c>
      <c r="B103" s="0" t="n">
        <v>24001636.782355</v>
      </c>
      <c r="C103" s="0" t="n">
        <v>23151148.494241</v>
      </c>
      <c r="D103" s="0" t="n">
        <v>66671495.7368715</v>
      </c>
      <c r="E103" s="0" t="n">
        <v>90407971.7985393</v>
      </c>
      <c r="F103" s="0" t="n">
        <v>15067995.2997565</v>
      </c>
      <c r="G103" s="0" t="n">
        <v>462478.616803272</v>
      </c>
      <c r="H103" s="0" t="n">
        <v>285829.058137713</v>
      </c>
      <c r="I103" s="0" t="n">
        <v>145972.304532815</v>
      </c>
    </row>
    <row r="104" customFormat="false" ht="12.8" hidden="false" customHeight="false" outlineLevel="0" collapsed="false">
      <c r="A104" s="0" t="n">
        <v>151</v>
      </c>
      <c r="B104" s="0" t="n">
        <v>20762284.5409658</v>
      </c>
      <c r="C104" s="0" t="n">
        <v>19894950.9787517</v>
      </c>
      <c r="D104" s="0" t="n">
        <v>56914055.7061291</v>
      </c>
      <c r="E104" s="0" t="n">
        <v>91219730.2129074</v>
      </c>
      <c r="F104" s="0" t="n">
        <v>0</v>
      </c>
      <c r="G104" s="0" t="n">
        <v>476871.389208954</v>
      </c>
      <c r="H104" s="0" t="n">
        <v>288768.433027158</v>
      </c>
      <c r="I104" s="0" t="n">
        <v>145276.771397086</v>
      </c>
    </row>
    <row r="105" customFormat="false" ht="12.8" hidden="false" customHeight="false" outlineLevel="0" collapsed="false">
      <c r="A105" s="0" t="n">
        <v>152</v>
      </c>
      <c r="B105" s="0" t="n">
        <v>24396317.6800618</v>
      </c>
      <c r="C105" s="0" t="n">
        <v>23545416.1123559</v>
      </c>
      <c r="D105" s="0" t="n">
        <v>68206563.1302159</v>
      </c>
      <c r="E105" s="0" t="n">
        <v>91394034.4691767</v>
      </c>
      <c r="F105" s="0" t="n">
        <v>15232339.0781961</v>
      </c>
      <c r="G105" s="0" t="n">
        <v>466296.657019804</v>
      </c>
      <c r="H105" s="0" t="n">
        <v>283781.779878334</v>
      </c>
      <c r="I105" s="0" t="n">
        <v>144033.044011205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7" activeCellId="0" sqref="F27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18004034.2271816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22160667.1184206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20241475.2040363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23722644.8086565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19331318.9269655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22042352.8766765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19232651.4142766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22573512.1008919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19517575.3041269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23345722.4547066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20685758.7576831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24447912.8962081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19429037.4839305</v>
      </c>
      <c r="C14" s="0" t="n">
        <v>18697921.1657436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22132191.5725256</v>
      </c>
      <c r="C15" s="0" t="n">
        <v>21413633.3085185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18151237.9898472</v>
      </c>
      <c r="C16" s="0" t="n">
        <v>17511560.561399</v>
      </c>
      <c r="D16" s="0" t="n">
        <v>58906927.6239573</v>
      </c>
      <c r="E16" s="0" t="n">
        <v>66038620.5698344</v>
      </c>
      <c r="F16" s="0" t="n">
        <v>0</v>
      </c>
      <c r="G16" s="0" t="n">
        <v>352187.48242846</v>
      </c>
      <c r="H16" s="0" t="n">
        <v>208783.482186614</v>
      </c>
      <c r="I16" s="0" t="n">
        <v>112437.805475858</v>
      </c>
    </row>
    <row r="17" customFormat="false" ht="12.8" hidden="false" customHeight="false" outlineLevel="0" collapsed="false">
      <c r="A17" s="0" t="n">
        <v>64</v>
      </c>
      <c r="B17" s="0" t="n">
        <v>19874004.807508</v>
      </c>
      <c r="C17" s="0" t="n">
        <v>19276429.5562923</v>
      </c>
      <c r="D17" s="0" t="n">
        <v>64846609.8923915</v>
      </c>
      <c r="E17" s="0" t="n">
        <v>62295342.0363721</v>
      </c>
      <c r="F17" s="0" t="n">
        <v>10382557.006062</v>
      </c>
      <c r="G17" s="0" t="n">
        <v>318311.010386598</v>
      </c>
      <c r="H17" s="0" t="n">
        <v>201209.514305618</v>
      </c>
      <c r="I17" s="0" t="n">
        <v>111506.752176317</v>
      </c>
    </row>
    <row r="18" customFormat="false" ht="12.8" hidden="false" customHeight="false" outlineLevel="0" collapsed="false">
      <c r="A18" s="0" t="n">
        <v>65</v>
      </c>
      <c r="B18" s="0" t="n">
        <v>15851828.6690586</v>
      </c>
      <c r="C18" s="0" t="n">
        <v>15280924.390729</v>
      </c>
      <c r="D18" s="0" t="n">
        <v>48741153.4909519</v>
      </c>
      <c r="E18" s="0" t="n">
        <v>61901652.0624313</v>
      </c>
      <c r="F18" s="0" t="n">
        <v>0</v>
      </c>
      <c r="G18" s="0" t="n">
        <v>292956.995851354</v>
      </c>
      <c r="H18" s="0" t="n">
        <v>200330.931049607</v>
      </c>
      <c r="I18" s="0" t="n">
        <v>110880.502040839</v>
      </c>
    </row>
    <row r="19" customFormat="false" ht="12.8" hidden="false" customHeight="false" outlineLevel="0" collapsed="false">
      <c r="A19" s="0" t="n">
        <v>66</v>
      </c>
      <c r="B19" s="0" t="n">
        <v>18791871.0500234</v>
      </c>
      <c r="C19" s="0" t="n">
        <v>18219630.8727902</v>
      </c>
      <c r="D19" s="0" t="n">
        <v>58750290.938545</v>
      </c>
      <c r="E19" s="0" t="n">
        <v>62348390.2306317</v>
      </c>
      <c r="F19" s="0" t="n">
        <v>10391398.371772</v>
      </c>
      <c r="G19" s="0" t="n">
        <v>300710.339916563</v>
      </c>
      <c r="H19" s="0" t="n">
        <v>196533.037111833</v>
      </c>
      <c r="I19" s="0" t="n">
        <v>107138.286006879</v>
      </c>
    </row>
    <row r="20" customFormat="false" ht="12.8" hidden="false" customHeight="false" outlineLevel="0" collapsed="false">
      <c r="A20" s="0" t="n">
        <v>67</v>
      </c>
      <c r="B20" s="0" t="n">
        <v>15872782.2042066</v>
      </c>
      <c r="C20" s="0" t="n">
        <v>15279296.7170273</v>
      </c>
      <c r="D20" s="0" t="n">
        <v>49459844.4655241</v>
      </c>
      <c r="E20" s="0" t="n">
        <v>60591185.8406187</v>
      </c>
      <c r="F20" s="0" t="n">
        <v>0</v>
      </c>
      <c r="G20" s="0" t="n">
        <v>311474.362731797</v>
      </c>
      <c r="H20" s="0" t="n">
        <v>206118.735549675</v>
      </c>
      <c r="I20" s="0" t="n">
        <v>108417.698425432</v>
      </c>
    </row>
    <row r="21" customFormat="false" ht="12.8" hidden="false" customHeight="false" outlineLevel="0" collapsed="false">
      <c r="A21" s="0" t="n">
        <v>68</v>
      </c>
      <c r="B21" s="0" t="n">
        <v>17890601.132799</v>
      </c>
      <c r="C21" s="0" t="n">
        <v>17310912.1100322</v>
      </c>
      <c r="D21" s="0" t="n">
        <v>56540511.3982355</v>
      </c>
      <c r="E21" s="0" t="n">
        <v>58213754.1989099</v>
      </c>
      <c r="F21" s="0" t="n">
        <v>9702292.36648499</v>
      </c>
      <c r="G21" s="0" t="n">
        <v>298289.866003295</v>
      </c>
      <c r="H21" s="0" t="n">
        <v>203876.876880343</v>
      </c>
      <c r="I21" s="0" t="n">
        <v>110746.114118815</v>
      </c>
    </row>
    <row r="22" customFormat="false" ht="12.8" hidden="false" customHeight="false" outlineLevel="0" collapsed="false">
      <c r="A22" s="0" t="n">
        <v>69</v>
      </c>
      <c r="B22" s="0" t="n">
        <v>14971598.0039489</v>
      </c>
      <c r="C22" s="0" t="n">
        <v>14353059.5542937</v>
      </c>
      <c r="D22" s="0" t="n">
        <v>43681671.6618583</v>
      </c>
      <c r="E22" s="0" t="n">
        <v>61557065.74168</v>
      </c>
      <c r="F22" s="0" t="n">
        <v>0</v>
      </c>
      <c r="G22" s="0" t="n">
        <v>326109.34334745</v>
      </c>
      <c r="H22" s="0" t="n">
        <v>211410.489818477</v>
      </c>
      <c r="I22" s="0" t="n">
        <v>115740.880698923</v>
      </c>
    </row>
    <row r="23" customFormat="false" ht="12.8" hidden="false" customHeight="false" outlineLevel="0" collapsed="false">
      <c r="A23" s="0" t="n">
        <v>70</v>
      </c>
      <c r="B23" s="0" t="n">
        <v>17174239.2094774</v>
      </c>
      <c r="C23" s="0" t="n">
        <v>16558527.2981366</v>
      </c>
      <c r="D23" s="0" t="n">
        <v>51125770.2231559</v>
      </c>
      <c r="E23" s="0" t="n">
        <v>59924773.741745</v>
      </c>
      <c r="F23" s="0" t="n">
        <v>9987462.29029083</v>
      </c>
      <c r="G23" s="0" t="n">
        <v>353060.405464949</v>
      </c>
      <c r="H23" s="0" t="n">
        <v>198529.082240451</v>
      </c>
      <c r="I23" s="0" t="n">
        <v>91603.4623363684</v>
      </c>
    </row>
    <row r="24" customFormat="false" ht="12.8" hidden="false" customHeight="false" outlineLevel="0" collapsed="false">
      <c r="A24" s="0" t="n">
        <v>71</v>
      </c>
      <c r="B24" s="0" t="n">
        <v>14265949.3711793</v>
      </c>
      <c r="C24" s="0" t="n">
        <v>13618590.1937016</v>
      </c>
      <c r="D24" s="0" t="n">
        <v>41970286.2682205</v>
      </c>
      <c r="E24" s="0" t="n">
        <v>57571016.1542479</v>
      </c>
      <c r="F24" s="0" t="n">
        <v>0</v>
      </c>
      <c r="G24" s="0" t="n">
        <v>376142.261841553</v>
      </c>
      <c r="H24" s="0" t="n">
        <v>210407.457178353</v>
      </c>
      <c r="I24" s="0" t="n">
        <v>86870.654939651</v>
      </c>
    </row>
    <row r="25" customFormat="false" ht="12.8" hidden="false" customHeight="false" outlineLevel="0" collapsed="false">
      <c r="A25" s="0" t="n">
        <v>72</v>
      </c>
      <c r="B25" s="0" t="n">
        <v>16984651.7392844</v>
      </c>
      <c r="C25" s="0" t="n">
        <v>16363500.1596906</v>
      </c>
      <c r="D25" s="0" t="n">
        <v>51171591.9053107</v>
      </c>
      <c r="E25" s="0" t="n">
        <v>58301389.0898654</v>
      </c>
      <c r="F25" s="0" t="n">
        <v>9716898.18164424</v>
      </c>
      <c r="G25" s="0" t="n">
        <v>339962.147495178</v>
      </c>
      <c r="H25" s="0" t="n">
        <v>216138.375555009</v>
      </c>
      <c r="I25" s="0" t="n">
        <v>92930.0807766064</v>
      </c>
    </row>
    <row r="26" customFormat="false" ht="12.8" hidden="false" customHeight="false" outlineLevel="0" collapsed="false">
      <c r="A26" s="0" t="n">
        <v>73</v>
      </c>
      <c r="B26" s="0" t="n">
        <v>14127844.213428</v>
      </c>
      <c r="C26" s="0" t="n">
        <v>13522031.4685772</v>
      </c>
      <c r="D26" s="0" t="n">
        <v>39113479.3865172</v>
      </c>
      <c r="E26" s="0" t="n">
        <v>61397965.9262289</v>
      </c>
      <c r="F26" s="0" t="n">
        <v>0</v>
      </c>
      <c r="G26" s="0" t="n">
        <v>328660.923042722</v>
      </c>
      <c r="H26" s="0" t="n">
        <v>208399.390140486</v>
      </c>
      <c r="I26" s="0" t="n">
        <v>98217.759525117</v>
      </c>
    </row>
    <row r="27" customFormat="false" ht="12.8" hidden="false" customHeight="false" outlineLevel="0" collapsed="false">
      <c r="A27" s="0" t="n">
        <v>74</v>
      </c>
      <c r="B27" s="0" t="n">
        <v>17570543.6139203</v>
      </c>
      <c r="C27" s="0" t="n">
        <v>16953739.5334476</v>
      </c>
      <c r="D27" s="0" t="n">
        <v>50241636.2378381</v>
      </c>
      <c r="E27" s="0" t="n">
        <v>64324999.1756286</v>
      </c>
      <c r="F27" s="0" t="n">
        <v>10720833.1959381</v>
      </c>
      <c r="G27" s="0" t="n">
        <v>342895.451888237</v>
      </c>
      <c r="H27" s="0" t="n">
        <v>202783.006611807</v>
      </c>
      <c r="I27" s="0" t="n">
        <v>101608.031389556</v>
      </c>
    </row>
    <row r="28" customFormat="false" ht="12.8" hidden="false" customHeight="false" outlineLevel="0" collapsed="false">
      <c r="A28" s="0" t="n">
        <v>75</v>
      </c>
      <c r="B28" s="0" t="n">
        <v>15680649.6617813</v>
      </c>
      <c r="C28" s="0" t="n">
        <v>15019581.3013324</v>
      </c>
      <c r="D28" s="0" t="n">
        <v>44630386.9361863</v>
      </c>
      <c r="E28" s="0" t="n">
        <v>66206266.3344684</v>
      </c>
      <c r="F28" s="0" t="n">
        <v>0</v>
      </c>
      <c r="G28" s="0" t="n">
        <v>368173.585934619</v>
      </c>
      <c r="H28" s="0" t="n">
        <v>215205.523685412</v>
      </c>
      <c r="I28" s="0" t="n">
        <v>110984.644041226</v>
      </c>
    </row>
    <row r="29" customFormat="false" ht="12.8" hidden="false" customHeight="false" outlineLevel="0" collapsed="false">
      <c r="A29" s="0" t="n">
        <v>76</v>
      </c>
      <c r="B29" s="0" t="n">
        <v>19504942.8984036</v>
      </c>
      <c r="C29" s="0" t="n">
        <v>18837678.1282598</v>
      </c>
      <c r="D29" s="0" t="n">
        <v>57243245.0688166</v>
      </c>
      <c r="E29" s="0" t="n">
        <v>69406751.9850589</v>
      </c>
      <c r="F29" s="0" t="n">
        <v>11567791.9975098</v>
      </c>
      <c r="G29" s="0" t="n">
        <v>366872.926122604</v>
      </c>
      <c r="H29" s="0" t="n">
        <v>218260.487191372</v>
      </c>
      <c r="I29" s="0" t="n">
        <v>117330.50975687</v>
      </c>
    </row>
    <row r="30" customFormat="false" ht="12.8" hidden="false" customHeight="false" outlineLevel="0" collapsed="false">
      <c r="A30" s="0" t="n">
        <v>77</v>
      </c>
      <c r="B30" s="0" t="n">
        <v>15883365.304087</v>
      </c>
      <c r="C30" s="0" t="n">
        <v>15187723.9612968</v>
      </c>
      <c r="D30" s="0" t="n">
        <v>42562279.4412202</v>
      </c>
      <c r="E30" s="0" t="n">
        <v>71192806.4678772</v>
      </c>
      <c r="F30" s="0" t="n">
        <v>0</v>
      </c>
      <c r="G30" s="0" t="n">
        <v>393572.034740137</v>
      </c>
      <c r="H30" s="0" t="n">
        <v>218578.229050384</v>
      </c>
      <c r="I30" s="0" t="n">
        <v>119272.96999957</v>
      </c>
    </row>
    <row r="31" customFormat="false" ht="12.8" hidden="false" customHeight="false" outlineLevel="0" collapsed="false">
      <c r="A31" s="0" t="n">
        <v>78</v>
      </c>
      <c r="B31" s="0" t="n">
        <v>19235663.2513939</v>
      </c>
      <c r="C31" s="0" t="n">
        <v>18528439.2993329</v>
      </c>
      <c r="D31" s="0" t="n">
        <v>53231704.5935757</v>
      </c>
      <c r="E31" s="0" t="n">
        <v>72642693.1746566</v>
      </c>
      <c r="F31" s="0" t="n">
        <v>12107115.5291094</v>
      </c>
      <c r="G31" s="0" t="n">
        <v>396632.107193444</v>
      </c>
      <c r="H31" s="0" t="n">
        <v>226395.423273002</v>
      </c>
      <c r="I31" s="0" t="n">
        <v>120280.602277902</v>
      </c>
    </row>
    <row r="32" customFormat="false" ht="12.8" hidden="false" customHeight="false" outlineLevel="0" collapsed="false">
      <c r="A32" s="0" t="n">
        <v>79</v>
      </c>
      <c r="B32" s="0" t="n">
        <v>17025966.4992678</v>
      </c>
      <c r="C32" s="0" t="n">
        <v>16331523.7802234</v>
      </c>
      <c r="D32" s="0" t="n">
        <v>46803006.7111748</v>
      </c>
      <c r="E32" s="0" t="n">
        <v>74812914.7051137</v>
      </c>
      <c r="F32" s="0" t="n">
        <v>0</v>
      </c>
      <c r="G32" s="0" t="n">
        <v>387194.516663778</v>
      </c>
      <c r="H32" s="0" t="n">
        <v>224462.207155047</v>
      </c>
      <c r="I32" s="0" t="n">
        <v>118265.707465167</v>
      </c>
    </row>
    <row r="33" customFormat="false" ht="12.8" hidden="false" customHeight="false" outlineLevel="0" collapsed="false">
      <c r="A33" s="0" t="n">
        <v>80</v>
      </c>
      <c r="B33" s="0" t="n">
        <v>20322118.1740254</v>
      </c>
      <c r="C33" s="0" t="n">
        <v>19600191.1262654</v>
      </c>
      <c r="D33" s="0" t="n">
        <v>57362221.5860854</v>
      </c>
      <c r="E33" s="0" t="n">
        <v>75324051.9518204</v>
      </c>
      <c r="F33" s="0" t="n">
        <v>12554008.6586367</v>
      </c>
      <c r="G33" s="0" t="n">
        <v>401751.982373366</v>
      </c>
      <c r="H33" s="0" t="n">
        <v>232576.258691557</v>
      </c>
      <c r="I33" s="0" t="n">
        <v>125141.152421504</v>
      </c>
    </row>
    <row r="34" customFormat="false" ht="12.8" hidden="false" customHeight="false" outlineLevel="0" collapsed="false">
      <c r="A34" s="0" t="n">
        <v>81</v>
      </c>
      <c r="B34" s="0" t="n">
        <v>17153049.7310683</v>
      </c>
      <c r="C34" s="0" t="n">
        <v>16432845.6560405</v>
      </c>
      <c r="D34" s="0" t="n">
        <v>46246365.5657503</v>
      </c>
      <c r="E34" s="0" t="n">
        <v>76670812.387259</v>
      </c>
      <c r="F34" s="0" t="n">
        <v>0</v>
      </c>
      <c r="G34" s="0" t="n">
        <v>393810.43366453</v>
      </c>
      <c r="H34" s="0" t="n">
        <v>237408.798457994</v>
      </c>
      <c r="I34" s="0" t="n">
        <v>127121.2041505</v>
      </c>
    </row>
    <row r="35" customFormat="false" ht="12.8" hidden="false" customHeight="false" outlineLevel="0" collapsed="false">
      <c r="A35" s="0" t="n">
        <v>82</v>
      </c>
      <c r="B35" s="0" t="n">
        <v>20611242.8595569</v>
      </c>
      <c r="C35" s="0" t="n">
        <v>19843784.1006285</v>
      </c>
      <c r="D35" s="0" t="n">
        <v>57118044.1686101</v>
      </c>
      <c r="E35" s="0" t="n">
        <v>77618034.0332547</v>
      </c>
      <c r="F35" s="0" t="n">
        <v>12936339.0055425</v>
      </c>
      <c r="G35" s="0" t="n">
        <v>441009.013118229</v>
      </c>
      <c r="H35" s="0" t="n">
        <v>237469.423427707</v>
      </c>
      <c r="I35" s="0" t="n">
        <v>127114.74626057</v>
      </c>
    </row>
    <row r="36" customFormat="false" ht="12.8" hidden="false" customHeight="false" outlineLevel="0" collapsed="false">
      <c r="A36" s="0" t="n">
        <v>83</v>
      </c>
      <c r="B36" s="0" t="n">
        <v>17898634.833565</v>
      </c>
      <c r="C36" s="0" t="n">
        <v>17118979.2360053</v>
      </c>
      <c r="D36" s="0" t="n">
        <v>49169153.8249906</v>
      </c>
      <c r="E36" s="0" t="n">
        <v>78233594.7042226</v>
      </c>
      <c r="F36" s="0" t="n">
        <v>0</v>
      </c>
      <c r="G36" s="0" t="n">
        <v>446205.839319812</v>
      </c>
      <c r="H36" s="0" t="n">
        <v>243124.951985027</v>
      </c>
      <c r="I36" s="0" t="n">
        <v>129035.437506908</v>
      </c>
    </row>
    <row r="37" customFormat="false" ht="12.8" hidden="false" customHeight="false" outlineLevel="0" collapsed="false">
      <c r="A37" s="0" t="n">
        <v>84</v>
      </c>
      <c r="B37" s="0" t="n">
        <v>21568016.5568545</v>
      </c>
      <c r="C37" s="0" t="n">
        <v>20779350.4256662</v>
      </c>
      <c r="D37" s="0" t="n">
        <v>60837647.924389</v>
      </c>
      <c r="E37" s="0" t="n">
        <v>79809530.5633428</v>
      </c>
      <c r="F37" s="0" t="n">
        <v>13301588.4272238</v>
      </c>
      <c r="G37" s="0" t="n">
        <v>465708.814055866</v>
      </c>
      <c r="H37" s="0" t="n">
        <v>236036.738786574</v>
      </c>
      <c r="I37" s="0" t="n">
        <v>124172.254779835</v>
      </c>
    </row>
    <row r="38" customFormat="false" ht="12.8" hidden="false" customHeight="false" outlineLevel="0" collapsed="false">
      <c r="A38" s="0" t="n">
        <v>85</v>
      </c>
      <c r="B38" s="0" t="n">
        <v>18225338.0980427</v>
      </c>
      <c r="C38" s="0" t="n">
        <v>17451783.7847745</v>
      </c>
      <c r="D38" s="0" t="n">
        <v>49378704.3800028</v>
      </c>
      <c r="E38" s="0" t="n">
        <v>81025648.472237</v>
      </c>
      <c r="F38" s="0" t="n">
        <v>0</v>
      </c>
      <c r="G38" s="0" t="n">
        <v>448171.470341526</v>
      </c>
      <c r="H38" s="0" t="n">
        <v>238329.129242757</v>
      </c>
      <c r="I38" s="0" t="n">
        <v>124362.448119836</v>
      </c>
    </row>
    <row r="39" customFormat="false" ht="12.8" hidden="false" customHeight="false" outlineLevel="0" collapsed="false">
      <c r="A39" s="0" t="n">
        <v>86</v>
      </c>
      <c r="B39" s="0" t="n">
        <v>21867812.0777357</v>
      </c>
      <c r="C39" s="0" t="n">
        <v>21087123.1964003</v>
      </c>
      <c r="D39" s="0" t="n">
        <v>60650831.8866204</v>
      </c>
      <c r="E39" s="0" t="n">
        <v>82528385.4715174</v>
      </c>
      <c r="F39" s="0" t="n">
        <v>13754730.9119196</v>
      </c>
      <c r="G39" s="0" t="n">
        <v>460026.438121628</v>
      </c>
      <c r="H39" s="0" t="n">
        <v>236257.094562656</v>
      </c>
      <c r="I39" s="0" t="n">
        <v>120579.069501554</v>
      </c>
    </row>
    <row r="40" customFormat="false" ht="12.8" hidden="false" customHeight="false" outlineLevel="0" collapsed="false">
      <c r="A40" s="0" t="n">
        <v>87</v>
      </c>
      <c r="B40" s="0" t="n">
        <v>18923652.6628809</v>
      </c>
      <c r="C40" s="0" t="n">
        <v>18138057.3089422</v>
      </c>
      <c r="D40" s="0" t="n">
        <v>51929615.0414117</v>
      </c>
      <c r="E40" s="0" t="n">
        <v>83104486.7988436</v>
      </c>
      <c r="F40" s="0" t="n">
        <v>0</v>
      </c>
      <c r="G40" s="0" t="n">
        <v>457257.884306163</v>
      </c>
      <c r="H40" s="0" t="n">
        <v>243058.40555423</v>
      </c>
      <c r="I40" s="0" t="n">
        <v>121827.234397624</v>
      </c>
    </row>
    <row r="41" customFormat="false" ht="12.8" hidden="false" customHeight="false" outlineLevel="0" collapsed="false">
      <c r="A41" s="0" t="n">
        <v>88</v>
      </c>
      <c r="B41" s="0" t="n">
        <v>22480448.4426293</v>
      </c>
      <c r="C41" s="0" t="n">
        <v>21688118.0846745</v>
      </c>
      <c r="D41" s="0" t="n">
        <v>63095677.8095926</v>
      </c>
      <c r="E41" s="0" t="n">
        <v>83794447.7960176</v>
      </c>
      <c r="F41" s="0" t="n">
        <v>13965741.2993363</v>
      </c>
      <c r="G41" s="0" t="n">
        <v>450058.070449648</v>
      </c>
      <c r="H41" s="0" t="n">
        <v>253061.58422489</v>
      </c>
      <c r="I41" s="0" t="n">
        <v>127443.861828813</v>
      </c>
    </row>
    <row r="42" customFormat="false" ht="12.8" hidden="false" customHeight="false" outlineLevel="0" collapsed="false">
      <c r="A42" s="0" t="n">
        <v>89</v>
      </c>
      <c r="B42" s="0" t="n">
        <v>18939889.0285743</v>
      </c>
      <c r="C42" s="0" t="n">
        <v>18179551.3147933</v>
      </c>
      <c r="D42" s="0" t="n">
        <v>51465515.0905656</v>
      </c>
      <c r="E42" s="0" t="n">
        <v>84287587.2567903</v>
      </c>
      <c r="F42" s="0" t="n">
        <v>0</v>
      </c>
      <c r="G42" s="0" t="n">
        <v>425831.794023278</v>
      </c>
      <c r="H42" s="0" t="n">
        <v>247590.163476762</v>
      </c>
      <c r="I42" s="0" t="n">
        <v>124165.366115654</v>
      </c>
    </row>
    <row r="43" customFormat="false" ht="12.8" hidden="false" customHeight="false" outlineLevel="0" collapsed="false">
      <c r="A43" s="0" t="n">
        <v>90</v>
      </c>
      <c r="B43" s="0" t="n">
        <v>22560003.0203002</v>
      </c>
      <c r="C43" s="0" t="n">
        <v>21771835.0269446</v>
      </c>
      <c r="D43" s="0" t="n">
        <v>62630328.2315198</v>
      </c>
      <c r="E43" s="0" t="n">
        <v>85140688.1888294</v>
      </c>
      <c r="F43" s="0" t="n">
        <v>14190114.6981382</v>
      </c>
      <c r="G43" s="0" t="n">
        <v>444142.501794098</v>
      </c>
      <c r="H43" s="0" t="n">
        <v>253895.177833953</v>
      </c>
      <c r="I43" s="0" t="n">
        <v>128757.59103939</v>
      </c>
    </row>
    <row r="44" customFormat="false" ht="12.8" hidden="false" customHeight="false" outlineLevel="0" collapsed="false">
      <c r="A44" s="0" t="n">
        <v>91</v>
      </c>
      <c r="B44" s="0" t="n">
        <v>19518275.3113049</v>
      </c>
      <c r="C44" s="0" t="n">
        <v>18766785.3079734</v>
      </c>
      <c r="D44" s="0" t="n">
        <v>53573517.5566282</v>
      </c>
      <c r="E44" s="0" t="n">
        <v>86204932.3328546</v>
      </c>
      <c r="F44" s="0" t="n">
        <v>0</v>
      </c>
      <c r="G44" s="0" t="n">
        <v>421329.981279687</v>
      </c>
      <c r="H44" s="0" t="n">
        <v>243580.066069928</v>
      </c>
      <c r="I44" s="0" t="n">
        <v>123685.651402622</v>
      </c>
    </row>
    <row r="45" customFormat="false" ht="12.8" hidden="false" customHeight="false" outlineLevel="0" collapsed="false">
      <c r="A45" s="0" t="n">
        <v>92</v>
      </c>
      <c r="B45" s="0" t="n">
        <v>23360582.1792102</v>
      </c>
      <c r="C45" s="0" t="n">
        <v>22587846.5968327</v>
      </c>
      <c r="D45" s="0" t="n">
        <v>65378090.1559398</v>
      </c>
      <c r="E45" s="0" t="n">
        <v>87663597.4156676</v>
      </c>
      <c r="F45" s="0" t="n">
        <v>14610599.5692779</v>
      </c>
      <c r="G45" s="0" t="n">
        <v>439641.406556706</v>
      </c>
      <c r="H45" s="0" t="n">
        <v>245390.590490123</v>
      </c>
      <c r="I45" s="0" t="n">
        <v>125290.836186676</v>
      </c>
    </row>
    <row r="46" customFormat="false" ht="12.8" hidden="false" customHeight="false" outlineLevel="0" collapsed="false">
      <c r="A46" s="0" t="n">
        <v>93</v>
      </c>
      <c r="B46" s="0" t="n">
        <v>19834026.5993005</v>
      </c>
      <c r="C46" s="0" t="n">
        <v>19087192.7284013</v>
      </c>
      <c r="D46" s="0" t="n">
        <v>53826870.5268624</v>
      </c>
      <c r="E46" s="0" t="n">
        <v>88692377.4775285</v>
      </c>
      <c r="F46" s="0" t="n">
        <v>0</v>
      </c>
      <c r="G46" s="0" t="n">
        <v>410176.147340601</v>
      </c>
      <c r="H46" s="0" t="n">
        <v>247421.988004244</v>
      </c>
      <c r="I46" s="0" t="n">
        <v>127479.622220574</v>
      </c>
    </row>
    <row r="47" customFormat="false" ht="12.8" hidden="false" customHeight="false" outlineLevel="0" collapsed="false">
      <c r="A47" s="0" t="n">
        <v>94</v>
      </c>
      <c r="B47" s="0" t="n">
        <v>23603117.8193349</v>
      </c>
      <c r="C47" s="0" t="n">
        <v>22833212.8613537</v>
      </c>
      <c r="D47" s="0" t="n">
        <v>65327014.4882408</v>
      </c>
      <c r="E47" s="0" t="n">
        <v>89674952.325625</v>
      </c>
      <c r="F47" s="0" t="n">
        <v>14945825.3876042</v>
      </c>
      <c r="G47" s="0" t="n">
        <v>427149.753973798</v>
      </c>
      <c r="H47" s="0" t="n">
        <v>253964.742410559</v>
      </c>
      <c r="I47" s="0" t="n">
        <v>126843.516567014</v>
      </c>
    </row>
    <row r="48" customFormat="false" ht="12.8" hidden="false" customHeight="false" outlineLevel="0" collapsed="false">
      <c r="A48" s="0" t="n">
        <v>95</v>
      </c>
      <c r="B48" s="0" t="n">
        <v>20520284.5887811</v>
      </c>
      <c r="C48" s="0" t="n">
        <v>19715305.1125958</v>
      </c>
      <c r="D48" s="0" t="n">
        <v>55976825.7667685</v>
      </c>
      <c r="E48" s="0" t="n">
        <v>91010722.1873221</v>
      </c>
      <c r="F48" s="0" t="n">
        <v>0</v>
      </c>
      <c r="G48" s="0" t="n">
        <v>466557.229008337</v>
      </c>
      <c r="H48" s="0" t="n">
        <v>251255.438061139</v>
      </c>
      <c r="I48" s="0" t="n">
        <v>124524.013022566</v>
      </c>
    </row>
    <row r="49" customFormat="false" ht="12.8" hidden="false" customHeight="false" outlineLevel="0" collapsed="false">
      <c r="A49" s="0" t="n">
        <v>96</v>
      </c>
      <c r="B49" s="0" t="n">
        <v>24492903.8281404</v>
      </c>
      <c r="C49" s="0" t="n">
        <v>23711098.8478282</v>
      </c>
      <c r="D49" s="0" t="n">
        <v>68111413.4741461</v>
      </c>
      <c r="E49" s="0" t="n">
        <v>92753386.9774807</v>
      </c>
      <c r="F49" s="0" t="n">
        <v>15458897.8295801</v>
      </c>
      <c r="G49" s="0" t="n">
        <v>450604.455762059</v>
      </c>
      <c r="H49" s="0" t="n">
        <v>245966.397035631</v>
      </c>
      <c r="I49" s="0" t="n">
        <v>121763.039306498</v>
      </c>
    </row>
    <row r="50" customFormat="false" ht="12.8" hidden="false" customHeight="false" outlineLevel="0" collapsed="false">
      <c r="A50" s="0" t="n">
        <v>97</v>
      </c>
      <c r="B50" s="0" t="n">
        <v>20974121.8995982</v>
      </c>
      <c r="C50" s="0" t="n">
        <v>20202411.6441265</v>
      </c>
      <c r="D50" s="0" t="n">
        <v>57078070.3276277</v>
      </c>
      <c r="E50" s="0" t="n">
        <v>93731376.5272976</v>
      </c>
      <c r="F50" s="0" t="n">
        <v>0</v>
      </c>
      <c r="G50" s="0" t="n">
        <v>444406.308264763</v>
      </c>
      <c r="H50" s="0" t="n">
        <v>242195.029696678</v>
      </c>
      <c r="I50" s="0" t="n">
        <v>121584.167871802</v>
      </c>
    </row>
    <row r="51" customFormat="false" ht="12.8" hidden="false" customHeight="false" outlineLevel="0" collapsed="false">
      <c r="A51" s="0" t="n">
        <v>98</v>
      </c>
      <c r="B51" s="0" t="n">
        <v>24812568.9422559</v>
      </c>
      <c r="C51" s="0" t="n">
        <v>23987100.5666418</v>
      </c>
      <c r="D51" s="0" t="n">
        <v>68661305.6889085</v>
      </c>
      <c r="E51" s="0" t="n">
        <v>94176345.2589561</v>
      </c>
      <c r="F51" s="0" t="n">
        <v>15696057.5431594</v>
      </c>
      <c r="G51" s="0" t="n">
        <v>481140.929269956</v>
      </c>
      <c r="H51" s="0" t="n">
        <v>252993.172794669</v>
      </c>
      <c r="I51" s="0" t="n">
        <v>130477.533642075</v>
      </c>
    </row>
    <row r="52" customFormat="false" ht="12.8" hidden="false" customHeight="false" outlineLevel="0" collapsed="false">
      <c r="A52" s="0" t="n">
        <v>99</v>
      </c>
      <c r="B52" s="0" t="n">
        <v>21332399.4441527</v>
      </c>
      <c r="C52" s="0" t="n">
        <v>20506318.9969382</v>
      </c>
      <c r="D52" s="0" t="n">
        <v>58253976.8663251</v>
      </c>
      <c r="E52" s="0" t="n">
        <v>94627917.5679938</v>
      </c>
      <c r="F52" s="0" t="n">
        <v>0</v>
      </c>
      <c r="G52" s="0" t="n">
        <v>472539.517562776</v>
      </c>
      <c r="H52" s="0" t="n">
        <v>260002.431206997</v>
      </c>
      <c r="I52" s="0" t="n">
        <v>133626.42634954</v>
      </c>
    </row>
    <row r="53" customFormat="false" ht="12.8" hidden="false" customHeight="false" outlineLevel="0" collapsed="false">
      <c r="A53" s="0" t="n">
        <v>100</v>
      </c>
      <c r="B53" s="0" t="n">
        <v>25437503.7772884</v>
      </c>
      <c r="C53" s="0" t="n">
        <v>24588641.6352775</v>
      </c>
      <c r="D53" s="0" t="n">
        <v>70763704.2658633</v>
      </c>
      <c r="E53" s="0" t="n">
        <v>96007115.7081499</v>
      </c>
      <c r="F53" s="0" t="n">
        <v>16001185.9513583</v>
      </c>
      <c r="G53" s="0" t="n">
        <v>495707.947567007</v>
      </c>
      <c r="H53" s="0" t="n">
        <v>259592.559407179</v>
      </c>
      <c r="I53" s="0" t="n">
        <v>133659.478623896</v>
      </c>
    </row>
    <row r="54" customFormat="false" ht="12.8" hidden="false" customHeight="false" outlineLevel="0" collapsed="false">
      <c r="A54" s="0" t="n">
        <v>101</v>
      </c>
      <c r="B54" s="0" t="n">
        <v>21969586.8421965</v>
      </c>
      <c r="C54" s="0" t="n">
        <v>21138083.6039359</v>
      </c>
      <c r="D54" s="0" t="n">
        <v>59998788.2200049</v>
      </c>
      <c r="E54" s="0" t="n">
        <v>97617835.0703044</v>
      </c>
      <c r="F54" s="0" t="n">
        <v>0</v>
      </c>
      <c r="G54" s="0" t="n">
        <v>489982.069269869</v>
      </c>
      <c r="H54" s="0" t="n">
        <v>252243.055950044</v>
      </c>
      <c r="I54" s="0" t="n">
        <v>127540.161486773</v>
      </c>
    </row>
    <row r="55" customFormat="false" ht="12.8" hidden="false" customHeight="false" outlineLevel="0" collapsed="false">
      <c r="A55" s="0" t="n">
        <v>102</v>
      </c>
      <c r="B55" s="0" t="n">
        <v>26072531.8636486</v>
      </c>
      <c r="C55" s="0" t="n">
        <v>25253505.7797541</v>
      </c>
      <c r="D55" s="0" t="n">
        <v>72612101.115202</v>
      </c>
      <c r="E55" s="0" t="n">
        <v>98721361.9106189</v>
      </c>
      <c r="F55" s="0" t="n">
        <v>16453560.3184365</v>
      </c>
      <c r="G55" s="0" t="n">
        <v>465440.79512239</v>
      </c>
      <c r="H55" s="0" t="n">
        <v>260753.100425841</v>
      </c>
      <c r="I55" s="0" t="n">
        <v>132617.411923257</v>
      </c>
    </row>
    <row r="56" customFormat="false" ht="12.8" hidden="false" customHeight="false" outlineLevel="0" collapsed="false">
      <c r="A56" s="0" t="n">
        <v>103</v>
      </c>
      <c r="B56" s="0" t="n">
        <v>22522137.4979027</v>
      </c>
      <c r="C56" s="0" t="n">
        <v>21702172.4581389</v>
      </c>
      <c r="D56" s="0" t="n">
        <v>61792629.4646362</v>
      </c>
      <c r="E56" s="0" t="n">
        <v>99900125.0696552</v>
      </c>
      <c r="F56" s="0" t="n">
        <v>0</v>
      </c>
      <c r="G56" s="0" t="n">
        <v>474231.588971565</v>
      </c>
      <c r="H56" s="0" t="n">
        <v>255277.496651349</v>
      </c>
      <c r="I56" s="0" t="n">
        <v>129222.79162989</v>
      </c>
    </row>
    <row r="57" customFormat="false" ht="12.8" hidden="false" customHeight="false" outlineLevel="0" collapsed="false">
      <c r="A57" s="0" t="n">
        <v>104</v>
      </c>
      <c r="B57" s="0" t="n">
        <v>26872710.028812</v>
      </c>
      <c r="C57" s="0" t="n">
        <v>26053612.8403985</v>
      </c>
      <c r="D57" s="0" t="n">
        <v>75130105.0425518</v>
      </c>
      <c r="E57" s="0" t="n">
        <v>101516708.619158</v>
      </c>
      <c r="F57" s="0" t="n">
        <v>16919451.4365263</v>
      </c>
      <c r="G57" s="0" t="n">
        <v>466564.724990567</v>
      </c>
      <c r="H57" s="0" t="n">
        <v>260914.546786684</v>
      </c>
      <c r="I57" s="0" t="n">
        <v>130882.738051797</v>
      </c>
    </row>
    <row r="58" customFormat="false" ht="12.8" hidden="false" customHeight="false" outlineLevel="0" collapsed="false">
      <c r="A58" s="0" t="n">
        <v>105</v>
      </c>
      <c r="B58" s="0" t="n">
        <v>23024011.9493584</v>
      </c>
      <c r="C58" s="0" t="n">
        <v>22193125.4443244</v>
      </c>
      <c r="D58" s="0" t="n">
        <v>63036934.4543437</v>
      </c>
      <c r="E58" s="0" t="n">
        <v>102374770.511566</v>
      </c>
      <c r="F58" s="0" t="n">
        <v>0</v>
      </c>
      <c r="G58" s="0" t="n">
        <v>475369.879558221</v>
      </c>
      <c r="H58" s="0" t="n">
        <v>262533.515494846</v>
      </c>
      <c r="I58" s="0" t="n">
        <v>132833.014258512</v>
      </c>
    </row>
    <row r="59" customFormat="false" ht="12.8" hidden="false" customHeight="false" outlineLevel="0" collapsed="false">
      <c r="A59" s="0" t="n">
        <v>106</v>
      </c>
      <c r="B59" s="0" t="n">
        <v>27254411.5101412</v>
      </c>
      <c r="C59" s="0" t="n">
        <v>26439278.7136472</v>
      </c>
      <c r="D59" s="0" t="n">
        <v>76137005.0028909</v>
      </c>
      <c r="E59" s="0" t="n">
        <v>103163763.351934</v>
      </c>
      <c r="F59" s="0" t="n">
        <v>17193960.5586557</v>
      </c>
      <c r="G59" s="0" t="n">
        <v>449575.950408738</v>
      </c>
      <c r="H59" s="0" t="n">
        <v>268260.142264133</v>
      </c>
      <c r="I59" s="0" t="n">
        <v>138995.291173011</v>
      </c>
    </row>
    <row r="60" customFormat="false" ht="12.8" hidden="false" customHeight="false" outlineLevel="0" collapsed="false">
      <c r="A60" s="0" t="n">
        <v>107</v>
      </c>
      <c r="B60" s="0" t="n">
        <v>23445711.0650879</v>
      </c>
      <c r="C60" s="0" t="n">
        <v>22604609.1541493</v>
      </c>
      <c r="D60" s="0" t="n">
        <v>64548737.0026184</v>
      </c>
      <c r="E60" s="0" t="n">
        <v>103777819.722103</v>
      </c>
      <c r="F60" s="0" t="n">
        <v>0</v>
      </c>
      <c r="G60" s="0" t="n">
        <v>481968.257561409</v>
      </c>
      <c r="H60" s="0" t="n">
        <v>264346.856220266</v>
      </c>
      <c r="I60" s="0" t="n">
        <v>135409.710224241</v>
      </c>
    </row>
    <row r="61" customFormat="false" ht="12.8" hidden="false" customHeight="false" outlineLevel="0" collapsed="false">
      <c r="A61" s="0" t="n">
        <v>108</v>
      </c>
      <c r="B61" s="0" t="n">
        <v>27914547.9043333</v>
      </c>
      <c r="C61" s="0" t="n">
        <v>27092240.1520669</v>
      </c>
      <c r="D61" s="0" t="n">
        <v>78366768.2159636</v>
      </c>
      <c r="E61" s="0" t="n">
        <v>105264695.030667</v>
      </c>
      <c r="F61" s="0" t="n">
        <v>17544115.8384445</v>
      </c>
      <c r="G61" s="0" t="n">
        <v>463663.414665297</v>
      </c>
      <c r="H61" s="0" t="n">
        <v>264109.891507592</v>
      </c>
      <c r="I61" s="0" t="n">
        <v>135049.208705026</v>
      </c>
    </row>
    <row r="62" customFormat="false" ht="12.8" hidden="false" customHeight="false" outlineLevel="0" collapsed="false">
      <c r="A62" s="0" t="n">
        <v>109</v>
      </c>
      <c r="B62" s="0" t="n">
        <v>23844108.8659942</v>
      </c>
      <c r="C62" s="0" t="n">
        <v>23010434.8876125</v>
      </c>
      <c r="D62" s="0" t="n">
        <v>65594140.4409586</v>
      </c>
      <c r="E62" s="0" t="n">
        <v>105803388.343868</v>
      </c>
      <c r="F62" s="0" t="n">
        <v>0</v>
      </c>
      <c r="G62" s="0" t="n">
        <v>465642.611074827</v>
      </c>
      <c r="H62" s="0" t="n">
        <v>271486.914240908</v>
      </c>
      <c r="I62" s="0" t="n">
        <v>137920.647237118</v>
      </c>
    </row>
    <row r="63" customFormat="false" ht="12.8" hidden="false" customHeight="false" outlineLevel="0" collapsed="false">
      <c r="A63" s="0" t="n">
        <v>110</v>
      </c>
      <c r="B63" s="0" t="n">
        <v>28381931.2430324</v>
      </c>
      <c r="C63" s="0" t="n">
        <v>27558931.0499041</v>
      </c>
      <c r="D63" s="0" t="n">
        <v>79659571.6395232</v>
      </c>
      <c r="E63" s="0" t="n">
        <v>107137125.974593</v>
      </c>
      <c r="F63" s="0" t="n">
        <v>17856187.6624322</v>
      </c>
      <c r="G63" s="0" t="n">
        <v>458654.208135562</v>
      </c>
      <c r="H63" s="0" t="n">
        <v>268944.419571793</v>
      </c>
      <c r="I63" s="0" t="n">
        <v>136287.950601466</v>
      </c>
    </row>
    <row r="64" customFormat="false" ht="12.8" hidden="false" customHeight="false" outlineLevel="0" collapsed="false">
      <c r="A64" s="0" t="n">
        <v>111</v>
      </c>
      <c r="B64" s="0" t="n">
        <v>24530751.0508571</v>
      </c>
      <c r="C64" s="0" t="n">
        <v>23653662.2472643</v>
      </c>
      <c r="D64" s="0" t="n">
        <v>67717062.0378794</v>
      </c>
      <c r="E64" s="0" t="n">
        <v>108292459.146833</v>
      </c>
      <c r="F64" s="0" t="n">
        <v>0</v>
      </c>
      <c r="G64" s="0" t="n">
        <v>507392.74268157</v>
      </c>
      <c r="H64" s="0" t="n">
        <v>273802.580060173</v>
      </c>
      <c r="I64" s="0" t="n">
        <v>136990.68692997</v>
      </c>
    </row>
    <row r="65" customFormat="false" ht="12.8" hidden="false" customHeight="false" outlineLevel="0" collapsed="false">
      <c r="A65" s="0" t="n">
        <v>112</v>
      </c>
      <c r="B65" s="0" t="n">
        <v>29208209.8259803</v>
      </c>
      <c r="C65" s="0" t="n">
        <v>28374007.7494479</v>
      </c>
      <c r="D65" s="0" t="n">
        <v>82425501.67571</v>
      </c>
      <c r="E65" s="0" t="n">
        <v>109782469.320372</v>
      </c>
      <c r="F65" s="0" t="n">
        <v>18297078.220062</v>
      </c>
      <c r="G65" s="0" t="n">
        <v>450198.956687922</v>
      </c>
      <c r="H65" s="0" t="n">
        <v>285194.348308899</v>
      </c>
      <c r="I65" s="0" t="n">
        <v>141155.387907951</v>
      </c>
    </row>
    <row r="66" customFormat="false" ht="12.8" hidden="false" customHeight="false" outlineLevel="0" collapsed="false">
      <c r="A66" s="0" t="n">
        <v>113</v>
      </c>
      <c r="B66" s="0" t="n">
        <v>24938364.6329935</v>
      </c>
      <c r="C66" s="0" t="n">
        <v>24069180.115101</v>
      </c>
      <c r="D66" s="0" t="n">
        <v>68892404.7523459</v>
      </c>
      <c r="E66" s="0" t="n">
        <v>110239092.595862</v>
      </c>
      <c r="F66" s="0" t="n">
        <v>0</v>
      </c>
      <c r="G66" s="0" t="n">
        <v>494801.965187088</v>
      </c>
      <c r="H66" s="0" t="n">
        <v>277961.287433675</v>
      </c>
      <c r="I66" s="0" t="n">
        <v>137744.664673957</v>
      </c>
    </row>
    <row r="67" customFormat="false" ht="12.8" hidden="false" customHeight="false" outlineLevel="0" collapsed="false">
      <c r="A67" s="0" t="n">
        <v>114</v>
      </c>
      <c r="B67" s="0" t="n">
        <v>29464158.8405351</v>
      </c>
      <c r="C67" s="0" t="n">
        <v>28608923.8404866</v>
      </c>
      <c r="D67" s="0" t="n">
        <v>82945791.5856824</v>
      </c>
      <c r="E67" s="0" t="n">
        <v>110904437.417434</v>
      </c>
      <c r="F67" s="0" t="n">
        <v>18484072.9029056</v>
      </c>
      <c r="G67" s="0" t="n">
        <v>484993.672963067</v>
      </c>
      <c r="H67" s="0" t="n">
        <v>272191.102599655</v>
      </c>
      <c r="I67" s="0" t="n">
        <v>140071.749265433</v>
      </c>
    </row>
    <row r="68" customFormat="false" ht="12.8" hidden="false" customHeight="false" outlineLevel="0" collapsed="false">
      <c r="A68" s="0" t="n">
        <v>115</v>
      </c>
      <c r="B68" s="0" t="n">
        <v>25317896.6335136</v>
      </c>
      <c r="C68" s="0" t="n">
        <v>24429356.9404718</v>
      </c>
      <c r="D68" s="0" t="n">
        <v>70222743.8152901</v>
      </c>
      <c r="E68" s="0" t="n">
        <v>111448105.12077</v>
      </c>
      <c r="F68" s="0" t="n">
        <v>0</v>
      </c>
      <c r="G68" s="0" t="n">
        <v>509653.934709354</v>
      </c>
      <c r="H68" s="0" t="n">
        <v>278607.064682049</v>
      </c>
      <c r="I68" s="0" t="n">
        <v>143255.276643389</v>
      </c>
    </row>
    <row r="69" customFormat="false" ht="12.8" hidden="false" customHeight="false" outlineLevel="0" collapsed="false">
      <c r="A69" s="0" t="n">
        <v>116</v>
      </c>
      <c r="B69" s="0" t="n">
        <v>29913778.9539459</v>
      </c>
      <c r="C69" s="0" t="n">
        <v>29027332.8440772</v>
      </c>
      <c r="D69" s="0" t="n">
        <v>84573216.1622244</v>
      </c>
      <c r="E69" s="0" t="n">
        <v>112019311.322804</v>
      </c>
      <c r="F69" s="0" t="n">
        <v>18669885.2204673</v>
      </c>
      <c r="G69" s="0" t="n">
        <v>502122.848974161</v>
      </c>
      <c r="H69" s="0" t="n">
        <v>282596.360850104</v>
      </c>
      <c r="I69" s="0" t="n">
        <v>145324.142920683</v>
      </c>
    </row>
    <row r="70" customFormat="false" ht="12.8" hidden="false" customHeight="false" outlineLevel="0" collapsed="false">
      <c r="A70" s="0" t="n">
        <v>117</v>
      </c>
      <c r="B70" s="0" t="n">
        <v>25526037.3591029</v>
      </c>
      <c r="C70" s="0" t="n">
        <v>24646252.4879866</v>
      </c>
      <c r="D70" s="0" t="n">
        <v>70670682.6312077</v>
      </c>
      <c r="E70" s="0" t="n">
        <v>112751777.899001</v>
      </c>
      <c r="F70" s="0" t="n">
        <v>0</v>
      </c>
      <c r="G70" s="0" t="n">
        <v>502983.368848105</v>
      </c>
      <c r="H70" s="0" t="n">
        <v>277908.470198243</v>
      </c>
      <c r="I70" s="0" t="n">
        <v>141275.760099951</v>
      </c>
    </row>
    <row r="71" customFormat="false" ht="12.8" hidden="false" customHeight="false" outlineLevel="0" collapsed="false">
      <c r="A71" s="0" t="n">
        <v>118</v>
      </c>
      <c r="B71" s="0" t="n">
        <v>30375583.5538698</v>
      </c>
      <c r="C71" s="0" t="n">
        <v>29460829.7398552</v>
      </c>
      <c r="D71" s="0" t="n">
        <v>85482462.6995538</v>
      </c>
      <c r="E71" s="0" t="n">
        <v>114165755.536772</v>
      </c>
      <c r="F71" s="0" t="n">
        <v>19027625.9227953</v>
      </c>
      <c r="G71" s="0" t="n">
        <v>535668.528513992</v>
      </c>
      <c r="H71" s="0" t="n">
        <v>279160.262956612</v>
      </c>
      <c r="I71" s="0" t="n">
        <v>142750.032205681</v>
      </c>
    </row>
    <row r="72" customFormat="false" ht="12.8" hidden="false" customHeight="false" outlineLevel="0" collapsed="false">
      <c r="A72" s="0" t="n">
        <v>119</v>
      </c>
      <c r="B72" s="0" t="n">
        <v>26139645.8368453</v>
      </c>
      <c r="C72" s="0" t="n">
        <v>25247591.6158214</v>
      </c>
      <c r="D72" s="0" t="n">
        <v>72616723.4134738</v>
      </c>
      <c r="E72" s="0" t="n">
        <v>115137257.303848</v>
      </c>
      <c r="F72" s="0" t="n">
        <v>0</v>
      </c>
      <c r="G72" s="0" t="n">
        <v>510258.582878482</v>
      </c>
      <c r="H72" s="0" t="n">
        <v>280436.570953338</v>
      </c>
      <c r="I72" s="0" t="n">
        <v>144798.667417287</v>
      </c>
    </row>
    <row r="73" customFormat="false" ht="12.8" hidden="false" customHeight="false" outlineLevel="0" collapsed="false">
      <c r="A73" s="0" t="n">
        <v>120</v>
      </c>
      <c r="B73" s="0" t="n">
        <v>31101902.4085636</v>
      </c>
      <c r="C73" s="0" t="n">
        <v>30180032.0573976</v>
      </c>
      <c r="D73" s="0" t="n">
        <v>87901946.5678914</v>
      </c>
      <c r="E73" s="0" t="n">
        <v>116482895.95603</v>
      </c>
      <c r="F73" s="0" t="n">
        <v>19413815.9926716</v>
      </c>
      <c r="G73" s="0" t="n">
        <v>531169.780863271</v>
      </c>
      <c r="H73" s="0" t="n">
        <v>288223.603863852</v>
      </c>
      <c r="I73" s="0" t="n">
        <v>146395.666341323</v>
      </c>
    </row>
    <row r="74" customFormat="false" ht="12.8" hidden="false" customHeight="false" outlineLevel="0" collapsed="false">
      <c r="A74" s="0" t="n">
        <v>121</v>
      </c>
      <c r="B74" s="0" t="n">
        <v>26573090.9925485</v>
      </c>
      <c r="C74" s="0" t="n">
        <v>25694142.6886109</v>
      </c>
      <c r="D74" s="0" t="n">
        <v>73722428.8706662</v>
      </c>
      <c r="E74" s="0" t="n">
        <v>117407001.604768</v>
      </c>
      <c r="F74" s="0" t="n">
        <v>0</v>
      </c>
      <c r="G74" s="0" t="n">
        <v>488754.843218359</v>
      </c>
      <c r="H74" s="0" t="n">
        <v>285800.739073451</v>
      </c>
      <c r="I74" s="0" t="n">
        <v>149132.459493875</v>
      </c>
    </row>
    <row r="75" customFormat="false" ht="12.8" hidden="false" customHeight="false" outlineLevel="0" collapsed="false">
      <c r="A75" s="0" t="n">
        <v>122</v>
      </c>
      <c r="B75" s="0" t="n">
        <v>31450819.0372683</v>
      </c>
      <c r="C75" s="0" t="n">
        <v>30571376.120144</v>
      </c>
      <c r="D75" s="0" t="n">
        <v>88799647.3596115</v>
      </c>
      <c r="E75" s="0" t="n">
        <v>118280137.747794</v>
      </c>
      <c r="F75" s="0" t="n">
        <v>19713356.2912989</v>
      </c>
      <c r="G75" s="0" t="n">
        <v>494356.103203288</v>
      </c>
      <c r="H75" s="0" t="n">
        <v>281219.265297565</v>
      </c>
      <c r="I75" s="0" t="n">
        <v>148382.212319104</v>
      </c>
    </row>
    <row r="76" customFormat="false" ht="12.8" hidden="false" customHeight="false" outlineLevel="0" collapsed="false">
      <c r="A76" s="0" t="n">
        <v>123</v>
      </c>
      <c r="B76" s="0" t="n">
        <v>27067522.8752397</v>
      </c>
      <c r="C76" s="0" t="n">
        <v>26183277.8169558</v>
      </c>
      <c r="D76" s="0" t="n">
        <v>75347572.3079295</v>
      </c>
      <c r="E76" s="0" t="n">
        <v>119226635.459885</v>
      </c>
      <c r="F76" s="0" t="n">
        <v>0</v>
      </c>
      <c r="G76" s="0" t="n">
        <v>497329.793586682</v>
      </c>
      <c r="H76" s="0" t="n">
        <v>281602.567260353</v>
      </c>
      <c r="I76" s="0" t="n">
        <v>150446.710623985</v>
      </c>
    </row>
    <row r="77" customFormat="false" ht="12.8" hidden="false" customHeight="false" outlineLevel="0" collapsed="false">
      <c r="A77" s="0" t="n">
        <v>124</v>
      </c>
      <c r="B77" s="0" t="n">
        <v>32097624.9006195</v>
      </c>
      <c r="C77" s="0" t="n">
        <v>31192350.7347535</v>
      </c>
      <c r="D77" s="0" t="n">
        <v>90957992.9349499</v>
      </c>
      <c r="E77" s="0" t="n">
        <v>120192587.918781</v>
      </c>
      <c r="F77" s="0" t="n">
        <v>20032097.9864636</v>
      </c>
      <c r="G77" s="0" t="n">
        <v>510032.658901629</v>
      </c>
      <c r="H77" s="0" t="n">
        <v>289531.86268619</v>
      </c>
      <c r="I77" s="0" t="n">
        <v>151013.77754033</v>
      </c>
    </row>
    <row r="78" customFormat="false" ht="12.8" hidden="false" customHeight="false" outlineLevel="0" collapsed="false">
      <c r="A78" s="0" t="n">
        <v>125</v>
      </c>
      <c r="B78" s="0" t="n">
        <v>27398640.4313782</v>
      </c>
      <c r="C78" s="0" t="n">
        <v>26470238.8966186</v>
      </c>
      <c r="D78" s="0" t="n">
        <v>76039068.7157261</v>
      </c>
      <c r="E78" s="0" t="n">
        <v>120786792.998459</v>
      </c>
      <c r="F78" s="0" t="n">
        <v>0</v>
      </c>
      <c r="G78" s="0" t="n">
        <v>524317.915842204</v>
      </c>
      <c r="H78" s="0" t="n">
        <v>294716.653631518</v>
      </c>
      <c r="I78" s="0" t="n">
        <v>156238.521836895</v>
      </c>
    </row>
    <row r="79" customFormat="false" ht="12.8" hidden="false" customHeight="false" outlineLevel="0" collapsed="false">
      <c r="A79" s="0" t="n">
        <v>126</v>
      </c>
      <c r="B79" s="0" t="n">
        <v>32415101.4489002</v>
      </c>
      <c r="C79" s="0" t="n">
        <v>31473328.8942308</v>
      </c>
      <c r="D79" s="0" t="n">
        <v>91487710.8505529</v>
      </c>
      <c r="E79" s="0" t="n">
        <v>121635411.948382</v>
      </c>
      <c r="F79" s="0" t="n">
        <v>20272568.6580636</v>
      </c>
      <c r="G79" s="0" t="n">
        <v>532172.11548446</v>
      </c>
      <c r="H79" s="0" t="n">
        <v>297011.651681206</v>
      </c>
      <c r="I79" s="0" t="n">
        <v>160841.125005346</v>
      </c>
    </row>
    <row r="80" customFormat="false" ht="12.8" hidden="false" customHeight="false" outlineLevel="0" collapsed="false">
      <c r="A80" s="0" t="n">
        <v>127</v>
      </c>
      <c r="B80" s="0" t="n">
        <v>28046155.0682459</v>
      </c>
      <c r="C80" s="0" t="n">
        <v>27110237.5138298</v>
      </c>
      <c r="D80" s="0" t="n">
        <v>78071378.9665611</v>
      </c>
      <c r="E80" s="0" t="n">
        <v>123398775.978035</v>
      </c>
      <c r="F80" s="0" t="n">
        <v>0</v>
      </c>
      <c r="G80" s="0" t="n">
        <v>536509.947214655</v>
      </c>
      <c r="H80" s="0" t="n">
        <v>291994.119696908</v>
      </c>
      <c r="I80" s="0" t="n">
        <v>153447.839292192</v>
      </c>
    </row>
    <row r="81" customFormat="false" ht="12.8" hidden="false" customHeight="false" outlineLevel="0" collapsed="false">
      <c r="A81" s="0" t="n">
        <v>128</v>
      </c>
      <c r="B81" s="0" t="n">
        <v>33278988.668161</v>
      </c>
      <c r="C81" s="0" t="n">
        <v>32338633.2164921</v>
      </c>
      <c r="D81" s="0" t="n">
        <v>94338061.3646383</v>
      </c>
      <c r="E81" s="0" t="n">
        <v>124487663.269773</v>
      </c>
      <c r="F81" s="0" t="n">
        <v>20747943.8782955</v>
      </c>
      <c r="G81" s="0" t="n">
        <v>554432.980474387</v>
      </c>
      <c r="H81" s="0" t="n">
        <v>282444.730979703</v>
      </c>
      <c r="I81" s="0" t="n">
        <v>147825.343164042</v>
      </c>
    </row>
    <row r="82" customFormat="false" ht="12.8" hidden="false" customHeight="false" outlineLevel="0" collapsed="false">
      <c r="A82" s="0" t="n">
        <v>129</v>
      </c>
      <c r="B82" s="0" t="n">
        <v>28434787.1896374</v>
      </c>
      <c r="C82" s="0" t="n">
        <v>27537985.3040958</v>
      </c>
      <c r="D82" s="0" t="n">
        <v>79157054.688008</v>
      </c>
      <c r="E82" s="0" t="n">
        <v>125541247.385075</v>
      </c>
      <c r="F82" s="0" t="n">
        <v>0</v>
      </c>
      <c r="G82" s="0" t="n">
        <v>504883.547680801</v>
      </c>
      <c r="H82" s="0" t="n">
        <v>286013.779827564</v>
      </c>
      <c r="I82" s="0" t="n">
        <v>151292.225761827</v>
      </c>
    </row>
    <row r="83" customFormat="false" ht="12.8" hidden="false" customHeight="false" outlineLevel="0" collapsed="false">
      <c r="A83" s="0" t="n">
        <v>130</v>
      </c>
      <c r="B83" s="0" t="n">
        <v>33652779.3817375</v>
      </c>
      <c r="C83" s="0" t="n">
        <v>32732512.3579416</v>
      </c>
      <c r="D83" s="0" t="n">
        <v>95359060.0428668</v>
      </c>
      <c r="E83" s="0" t="n">
        <v>126237289.200091</v>
      </c>
      <c r="F83" s="0" t="n">
        <v>21039548.2000152</v>
      </c>
      <c r="G83" s="0" t="n">
        <v>528339.092966692</v>
      </c>
      <c r="H83" s="0" t="n">
        <v>286299.447549576</v>
      </c>
      <c r="I83" s="0" t="n">
        <v>150897.833256652</v>
      </c>
    </row>
    <row r="84" customFormat="false" ht="12.8" hidden="false" customHeight="false" outlineLevel="0" collapsed="false">
      <c r="A84" s="0" t="n">
        <v>131</v>
      </c>
      <c r="B84" s="0" t="n">
        <v>29055868.4929279</v>
      </c>
      <c r="C84" s="0" t="n">
        <v>28113088.4021862</v>
      </c>
      <c r="D84" s="0" t="n">
        <v>81144145.7727735</v>
      </c>
      <c r="E84" s="0" t="n">
        <v>127596131.113217</v>
      </c>
      <c r="F84" s="0" t="n">
        <v>0</v>
      </c>
      <c r="G84" s="0" t="n">
        <v>549764.518692103</v>
      </c>
      <c r="H84" s="0" t="n">
        <v>287543.274035378</v>
      </c>
      <c r="I84" s="0" t="n">
        <v>150674.711448978</v>
      </c>
    </row>
    <row r="85" customFormat="false" ht="12.8" hidden="false" customHeight="false" outlineLevel="0" collapsed="false">
      <c r="A85" s="0" t="n">
        <v>132</v>
      </c>
      <c r="B85" s="0" t="n">
        <v>34467601.1320663</v>
      </c>
      <c r="C85" s="0" t="n">
        <v>33498853.9377118</v>
      </c>
      <c r="D85" s="0" t="n">
        <v>98014204.7450587</v>
      </c>
      <c r="E85" s="0" t="n">
        <v>128516923.048355</v>
      </c>
      <c r="F85" s="0" t="n">
        <v>21419487.1747259</v>
      </c>
      <c r="G85" s="0" t="n">
        <v>567918.704830139</v>
      </c>
      <c r="H85" s="0" t="n">
        <v>294504.889594424</v>
      </c>
      <c r="I85" s="0" t="n">
        <v>151890.857042667</v>
      </c>
    </row>
    <row r="86" customFormat="false" ht="12.8" hidden="false" customHeight="false" outlineLevel="0" collapsed="false">
      <c r="A86" s="0" t="n">
        <v>133</v>
      </c>
      <c r="B86" s="0" t="n">
        <v>29635514.7118548</v>
      </c>
      <c r="C86" s="0" t="n">
        <v>28666652.1519232</v>
      </c>
      <c r="D86" s="0" t="n">
        <v>82706233.89946</v>
      </c>
      <c r="E86" s="0" t="n">
        <v>130209130.819534</v>
      </c>
      <c r="F86" s="0" t="n">
        <v>0</v>
      </c>
      <c r="G86" s="0" t="n">
        <v>565947.549409601</v>
      </c>
      <c r="H86" s="0" t="n">
        <v>296171.952418731</v>
      </c>
      <c r="I86" s="0" t="n">
        <v>152490.083004697</v>
      </c>
    </row>
    <row r="87" customFormat="false" ht="12.8" hidden="false" customHeight="false" outlineLevel="0" collapsed="false">
      <c r="A87" s="0" t="n">
        <v>134</v>
      </c>
      <c r="B87" s="0" t="n">
        <v>35206655.1100375</v>
      </c>
      <c r="C87" s="0" t="n">
        <v>34251338.6668334</v>
      </c>
      <c r="D87" s="0" t="n">
        <v>100110907.242411</v>
      </c>
      <c r="E87" s="0" t="n">
        <v>131631578.245868</v>
      </c>
      <c r="F87" s="0" t="n">
        <v>21938596.3743113</v>
      </c>
      <c r="G87" s="0" t="n">
        <v>554179.707791322</v>
      </c>
      <c r="H87" s="0" t="n">
        <v>293975.803852222</v>
      </c>
      <c r="I87" s="0" t="n">
        <v>153087.04508649</v>
      </c>
    </row>
    <row r="88" customFormat="false" ht="12.8" hidden="false" customHeight="false" outlineLevel="0" collapsed="false">
      <c r="A88" s="0" t="n">
        <v>135</v>
      </c>
      <c r="B88" s="0" t="n">
        <v>30251180.7756928</v>
      </c>
      <c r="C88" s="0" t="n">
        <v>29321716.3762488</v>
      </c>
      <c r="D88" s="0" t="n">
        <v>84982579.6537067</v>
      </c>
      <c r="E88" s="0" t="n">
        <v>132509369.142791</v>
      </c>
      <c r="F88" s="0" t="n">
        <v>0</v>
      </c>
      <c r="G88" s="0" t="n">
        <v>525631.069914825</v>
      </c>
      <c r="H88" s="0" t="n">
        <v>298204.397586246</v>
      </c>
      <c r="I88" s="0" t="n">
        <v>150898.474204205</v>
      </c>
    </row>
    <row r="89" customFormat="false" ht="12.8" hidden="false" customHeight="false" outlineLevel="0" collapsed="false">
      <c r="A89" s="0" t="n">
        <v>136</v>
      </c>
      <c r="B89" s="0" t="n">
        <v>35897678.2658407</v>
      </c>
      <c r="C89" s="0" t="n">
        <v>34998221.524082</v>
      </c>
      <c r="D89" s="0" t="n">
        <v>102758031.850966</v>
      </c>
      <c r="E89" s="0" t="n">
        <v>133796554.089049</v>
      </c>
      <c r="F89" s="0" t="n">
        <v>22299425.6815082</v>
      </c>
      <c r="G89" s="0" t="n">
        <v>496037.196772036</v>
      </c>
      <c r="H89" s="0" t="n">
        <v>298779.64706159</v>
      </c>
      <c r="I89" s="0" t="n">
        <v>149485.568464368</v>
      </c>
    </row>
    <row r="90" customFormat="false" ht="12.8" hidden="false" customHeight="false" outlineLevel="0" collapsed="false">
      <c r="A90" s="0" t="n">
        <v>137</v>
      </c>
      <c r="B90" s="0" t="n">
        <v>30550801.0523613</v>
      </c>
      <c r="C90" s="0" t="n">
        <v>29649612.6229811</v>
      </c>
      <c r="D90" s="0" t="n">
        <v>85851296.394648</v>
      </c>
      <c r="E90" s="0" t="n">
        <v>134157925.299786</v>
      </c>
      <c r="F90" s="0" t="n">
        <v>0</v>
      </c>
      <c r="G90" s="0" t="n">
        <v>489294.479058554</v>
      </c>
      <c r="H90" s="0" t="n">
        <v>303341.362987897</v>
      </c>
      <c r="I90" s="0" t="n">
        <v>155075.124762479</v>
      </c>
    </row>
    <row r="91" customFormat="false" ht="12.8" hidden="false" customHeight="false" outlineLevel="0" collapsed="false">
      <c r="A91" s="0" t="n">
        <v>138</v>
      </c>
      <c r="B91" s="0" t="n">
        <v>35986768.3953475</v>
      </c>
      <c r="C91" s="0" t="n">
        <v>35043647.2212468</v>
      </c>
      <c r="D91" s="0" t="n">
        <v>102712318.445189</v>
      </c>
      <c r="E91" s="0" t="n">
        <v>134252465.229234</v>
      </c>
      <c r="F91" s="0" t="n">
        <v>22375410.871539</v>
      </c>
      <c r="G91" s="0" t="n">
        <v>526738.908967943</v>
      </c>
      <c r="H91" s="0" t="n">
        <v>305991.796160219</v>
      </c>
      <c r="I91" s="0" t="n">
        <v>157700.669960794</v>
      </c>
    </row>
    <row r="92" customFormat="false" ht="12.8" hidden="false" customHeight="false" outlineLevel="0" collapsed="false">
      <c r="A92" s="0" t="n">
        <v>139</v>
      </c>
      <c r="B92" s="0" t="n">
        <v>31063690.1983581</v>
      </c>
      <c r="C92" s="0" t="n">
        <v>30152090.8487056</v>
      </c>
      <c r="D92" s="0" t="n">
        <v>87552969.7625337</v>
      </c>
      <c r="E92" s="0" t="n">
        <v>135995519.710356</v>
      </c>
      <c r="F92" s="0" t="n">
        <v>0</v>
      </c>
      <c r="G92" s="0" t="n">
        <v>513793.378777483</v>
      </c>
      <c r="H92" s="0" t="n">
        <v>293905.922267505</v>
      </c>
      <c r="I92" s="0" t="n">
        <v>148428.640867835</v>
      </c>
    </row>
    <row r="93" customFormat="false" ht="12.8" hidden="false" customHeight="false" outlineLevel="0" collapsed="false">
      <c r="A93" s="0" t="n">
        <v>140</v>
      </c>
      <c r="B93" s="0" t="n">
        <v>36663288.5963337</v>
      </c>
      <c r="C93" s="0" t="n">
        <v>35717950.4583674</v>
      </c>
      <c r="D93" s="0" t="n">
        <v>105006847.392996</v>
      </c>
      <c r="E93" s="0" t="n">
        <v>136415245.194291</v>
      </c>
      <c r="F93" s="0" t="n">
        <v>22735874.1990486</v>
      </c>
      <c r="G93" s="0" t="n">
        <v>535433.602350809</v>
      </c>
      <c r="H93" s="0" t="n">
        <v>302160.357241216</v>
      </c>
      <c r="I93" s="0" t="n">
        <v>153920.25482041</v>
      </c>
    </row>
    <row r="94" customFormat="false" ht="12.8" hidden="false" customHeight="false" outlineLevel="0" collapsed="false">
      <c r="A94" s="0" t="n">
        <v>141</v>
      </c>
      <c r="B94" s="0" t="n">
        <v>31474654.0988625</v>
      </c>
      <c r="C94" s="0" t="n">
        <v>30513445.5404441</v>
      </c>
      <c r="D94" s="0" t="n">
        <v>88380519.7363841</v>
      </c>
      <c r="E94" s="0" t="n">
        <v>138061636.902095</v>
      </c>
      <c r="F94" s="0" t="n">
        <v>0</v>
      </c>
      <c r="G94" s="0" t="n">
        <v>545927.917157339</v>
      </c>
      <c r="H94" s="0" t="n">
        <v>303817.241819054</v>
      </c>
      <c r="I94" s="0" t="n">
        <v>159233.427774255</v>
      </c>
    </row>
    <row r="95" customFormat="false" ht="12.8" hidden="false" customHeight="false" outlineLevel="0" collapsed="false">
      <c r="A95" s="0" t="n">
        <v>142</v>
      </c>
      <c r="B95" s="0" t="n">
        <v>37433485.8805893</v>
      </c>
      <c r="C95" s="0" t="n">
        <v>36491490.2220563</v>
      </c>
      <c r="D95" s="0" t="n">
        <v>106983605.407396</v>
      </c>
      <c r="E95" s="0" t="n">
        <v>139733292.891906</v>
      </c>
      <c r="F95" s="0" t="n">
        <v>23288882.148651</v>
      </c>
      <c r="G95" s="0" t="n">
        <v>521883.458000577</v>
      </c>
      <c r="H95" s="0" t="n">
        <v>308258.28230415</v>
      </c>
      <c r="I95" s="0" t="n">
        <v>159791.311754621</v>
      </c>
    </row>
    <row r="96" customFormat="false" ht="12.8" hidden="false" customHeight="false" outlineLevel="0" collapsed="false">
      <c r="A96" s="0" t="n">
        <v>143</v>
      </c>
      <c r="B96" s="0" t="n">
        <v>32119222.6429123</v>
      </c>
      <c r="C96" s="0" t="n">
        <v>31147501.6160418</v>
      </c>
      <c r="D96" s="0" t="n">
        <v>90608631.7727581</v>
      </c>
      <c r="E96" s="0" t="n">
        <v>140247381.020428</v>
      </c>
      <c r="F96" s="0" t="n">
        <v>0</v>
      </c>
      <c r="G96" s="0" t="n">
        <v>559237.345637159</v>
      </c>
      <c r="H96" s="0" t="n">
        <v>302919.027871676</v>
      </c>
      <c r="I96" s="0" t="n">
        <v>156520.933373856</v>
      </c>
    </row>
    <row r="97" customFormat="false" ht="12.8" hidden="false" customHeight="false" outlineLevel="0" collapsed="false">
      <c r="A97" s="0" t="n">
        <v>144</v>
      </c>
      <c r="B97" s="0" t="n">
        <v>37970641.199265</v>
      </c>
      <c r="C97" s="0" t="n">
        <v>36986024.2213223</v>
      </c>
      <c r="D97" s="0" t="n">
        <v>108868293.075678</v>
      </c>
      <c r="E97" s="0" t="n">
        <v>141061314.325091</v>
      </c>
      <c r="F97" s="0" t="n">
        <v>23510219.0541818</v>
      </c>
      <c r="G97" s="0" t="n">
        <v>561602.319602723</v>
      </c>
      <c r="H97" s="0" t="n">
        <v>309353.726316437</v>
      </c>
      <c r="I97" s="0" t="n">
        <v>162372.760033654</v>
      </c>
    </row>
    <row r="98" customFormat="false" ht="12.8" hidden="false" customHeight="false" outlineLevel="0" collapsed="false">
      <c r="A98" s="0" t="n">
        <v>145</v>
      </c>
      <c r="B98" s="0" t="n">
        <v>32459498.0072463</v>
      </c>
      <c r="C98" s="0" t="n">
        <v>31472226.6449951</v>
      </c>
      <c r="D98" s="0" t="n">
        <v>91326901.5951623</v>
      </c>
      <c r="E98" s="0" t="n">
        <v>142072341.392743</v>
      </c>
      <c r="F98" s="0" t="n">
        <v>0</v>
      </c>
      <c r="G98" s="0" t="n">
        <v>556051.226377416</v>
      </c>
      <c r="H98" s="0" t="n">
        <v>314673.275180983</v>
      </c>
      <c r="I98" s="0" t="n">
        <v>166495.515275476</v>
      </c>
    </row>
    <row r="99" customFormat="false" ht="12.8" hidden="false" customHeight="false" outlineLevel="0" collapsed="false">
      <c r="A99" s="0" t="n">
        <v>146</v>
      </c>
      <c r="B99" s="0" t="n">
        <v>38410793.2912682</v>
      </c>
      <c r="C99" s="0" t="n">
        <v>37469365.0001034</v>
      </c>
      <c r="D99" s="0" t="n">
        <v>110075803.807595</v>
      </c>
      <c r="E99" s="0" t="n">
        <v>143157903.746963</v>
      </c>
      <c r="F99" s="0" t="n">
        <v>23859650.6244938</v>
      </c>
      <c r="G99" s="0" t="n">
        <v>509317.174712917</v>
      </c>
      <c r="H99" s="0" t="n">
        <v>316408.457355521</v>
      </c>
      <c r="I99" s="0" t="n">
        <v>165289.51299485</v>
      </c>
    </row>
    <row r="100" customFormat="false" ht="12.8" hidden="false" customHeight="false" outlineLevel="0" collapsed="false">
      <c r="A100" s="0" t="n">
        <v>147</v>
      </c>
      <c r="B100" s="0" t="n">
        <v>33236080.5639187</v>
      </c>
      <c r="C100" s="0" t="n">
        <v>32206914.0266026</v>
      </c>
      <c r="D100" s="0" t="n">
        <v>93798904.1792659</v>
      </c>
      <c r="E100" s="0" t="n">
        <v>144788273.720322</v>
      </c>
      <c r="F100" s="0" t="n">
        <v>0</v>
      </c>
      <c r="G100" s="0" t="n">
        <v>610909.727717861</v>
      </c>
      <c r="H100" s="0" t="n">
        <v>309571.046491938</v>
      </c>
      <c r="I100" s="0" t="n">
        <v>155265.375866081</v>
      </c>
    </row>
    <row r="101" customFormat="false" ht="12.8" hidden="false" customHeight="false" outlineLevel="0" collapsed="false">
      <c r="A101" s="0" t="n">
        <v>148</v>
      </c>
      <c r="B101" s="0" t="n">
        <v>39345488.4523726</v>
      </c>
      <c r="C101" s="0" t="n">
        <v>38326807.867456</v>
      </c>
      <c r="D101" s="0" t="n">
        <v>112974664.711819</v>
      </c>
      <c r="E101" s="0" t="n">
        <v>145831765.366058</v>
      </c>
      <c r="F101" s="0" t="n">
        <v>24305294.2276763</v>
      </c>
      <c r="G101" s="0" t="n">
        <v>605217.898295483</v>
      </c>
      <c r="H101" s="0" t="n">
        <v>306565.810362479</v>
      </c>
      <c r="I101" s="0" t="n">
        <v>152709.823226614</v>
      </c>
    </row>
    <row r="102" customFormat="false" ht="12.8" hidden="false" customHeight="false" outlineLevel="0" collapsed="false">
      <c r="A102" s="0" t="n">
        <v>149</v>
      </c>
      <c r="B102" s="0" t="n">
        <v>33584087.5351252</v>
      </c>
      <c r="C102" s="0" t="n">
        <v>32616367.2376069</v>
      </c>
      <c r="D102" s="0" t="n">
        <v>94872452.8725345</v>
      </c>
      <c r="E102" s="0" t="n">
        <v>146819165.833047</v>
      </c>
      <c r="F102" s="0" t="n">
        <v>0</v>
      </c>
      <c r="G102" s="0" t="n">
        <v>553387.640540722</v>
      </c>
      <c r="H102" s="0" t="n">
        <v>306010.502389944</v>
      </c>
      <c r="I102" s="0" t="n">
        <v>154745.935125209</v>
      </c>
    </row>
    <row r="103" customFormat="false" ht="12.8" hidden="false" customHeight="false" outlineLevel="0" collapsed="false">
      <c r="A103" s="0" t="n">
        <v>150</v>
      </c>
      <c r="B103" s="0" t="n">
        <v>39928746.7606547</v>
      </c>
      <c r="C103" s="0" t="n">
        <v>38982537.4540818</v>
      </c>
      <c r="D103" s="0" t="n">
        <v>114739034.309458</v>
      </c>
      <c r="E103" s="0" t="n">
        <v>148598091.229827</v>
      </c>
      <c r="F103" s="0" t="n">
        <v>24766348.5383046</v>
      </c>
      <c r="G103" s="0" t="n">
        <v>522515.159621491</v>
      </c>
      <c r="H103" s="0" t="n">
        <v>312289.276541761</v>
      </c>
      <c r="I103" s="0" t="n">
        <v>159149.814871023</v>
      </c>
    </row>
    <row r="104" customFormat="false" ht="12.8" hidden="false" customHeight="false" outlineLevel="0" collapsed="false">
      <c r="A104" s="0" t="n">
        <v>151</v>
      </c>
      <c r="B104" s="0" t="n">
        <v>34267895.9668532</v>
      </c>
      <c r="C104" s="0" t="n">
        <v>33310333.5185181</v>
      </c>
      <c r="D104" s="0" t="n">
        <v>97142286.5424227</v>
      </c>
      <c r="E104" s="0" t="n">
        <v>149473719.739792</v>
      </c>
      <c r="F104" s="0" t="n">
        <v>0</v>
      </c>
      <c r="G104" s="0" t="n">
        <v>530435.705119802</v>
      </c>
      <c r="H104" s="0" t="n">
        <v>313858.937092045</v>
      </c>
      <c r="I104" s="0" t="n">
        <v>161811.151604629</v>
      </c>
    </row>
    <row r="105" customFormat="false" ht="12.8" hidden="false" customHeight="false" outlineLevel="0" collapsed="false">
      <c r="A105" s="0" t="n">
        <v>152</v>
      </c>
      <c r="B105" s="0" t="n">
        <v>40375695.4714614</v>
      </c>
      <c r="C105" s="0" t="n">
        <v>39447231.1439833</v>
      </c>
      <c r="D105" s="0" t="n">
        <v>116349406.965754</v>
      </c>
      <c r="E105" s="0" t="n">
        <v>149975413.474645</v>
      </c>
      <c r="F105" s="0" t="n">
        <v>24995902.2457741</v>
      </c>
      <c r="G105" s="0" t="n">
        <v>498751.515462206</v>
      </c>
      <c r="H105" s="0" t="n">
        <v>314135.31075736</v>
      </c>
      <c r="I105" s="0" t="n">
        <v>165110.716083615</v>
      </c>
    </row>
    <row r="106" customFormat="false" ht="12.8" hidden="false" customHeight="false" outlineLevel="0" collapsed="false">
      <c r="A106" s="0" t="s">
        <v>222</v>
      </c>
      <c r="B106" s="0" t="s">
        <v>206</v>
      </c>
      <c r="C106" s="0" t="s">
        <v>251</v>
      </c>
      <c r="D106" s="0" t="s">
        <v>252</v>
      </c>
      <c r="E106" s="0" t="s">
        <v>253</v>
      </c>
      <c r="F106" s="0" t="s">
        <v>254</v>
      </c>
      <c r="G106" s="0" t="s">
        <v>255</v>
      </c>
      <c r="H106" s="0" t="s">
        <v>256</v>
      </c>
      <c r="I106" s="0" t="s">
        <v>207</v>
      </c>
    </row>
    <row r="107" customFormat="false" ht="12.8" hidden="false" customHeight="false" outlineLevel="0" collapsed="false">
      <c r="A107" s="0" t="n">
        <v>49</v>
      </c>
      <c r="B107" s="0" t="n">
        <v>18004034.2271816</v>
      </c>
      <c r="C107" s="0" t="n">
        <v>17351947.9127592</v>
      </c>
      <c r="D107" s="0" t="n">
        <v>61294383.3095153</v>
      </c>
      <c r="E107" s="0" t="n">
        <v>61294383.3095153</v>
      </c>
      <c r="F107" s="0" t="n">
        <v>0</v>
      </c>
      <c r="G107" s="0" t="n">
        <v>371077.892968079</v>
      </c>
      <c r="H107" s="0" t="n">
        <v>186193.971362136</v>
      </c>
      <c r="I107" s="0" t="n">
        <v>135449.214417351</v>
      </c>
    </row>
    <row r="108" customFormat="false" ht="12.8" hidden="false" customHeight="false" outlineLevel="0" collapsed="false">
      <c r="A108" s="0" t="n">
        <v>50</v>
      </c>
      <c r="B108" s="0" t="n">
        <v>22160667.1184206</v>
      </c>
      <c r="C108" s="0" t="n">
        <v>21424014.2421674</v>
      </c>
      <c r="D108" s="0" t="n">
        <v>75698211.0792046</v>
      </c>
      <c r="E108" s="0" t="n">
        <v>64884180.9250325</v>
      </c>
      <c r="F108" s="0" t="n">
        <v>10814030.1541721</v>
      </c>
      <c r="G108" s="0" t="n">
        <v>449590.592220506</v>
      </c>
      <c r="H108" s="0" t="n">
        <v>181303.384351026</v>
      </c>
      <c r="I108" s="0" t="n">
        <v>151084.142402353</v>
      </c>
    </row>
    <row r="109" customFormat="false" ht="12.8" hidden="false" customHeight="false" outlineLevel="0" collapsed="false">
      <c r="A109" s="0" t="n">
        <v>51</v>
      </c>
      <c r="B109" s="0" t="n">
        <v>20241475.2040363</v>
      </c>
      <c r="C109" s="0" t="n">
        <v>19488563.744322</v>
      </c>
      <c r="D109" s="0" t="n">
        <v>68948168.7444157</v>
      </c>
      <c r="E109" s="0" t="n">
        <v>68948168.7444157</v>
      </c>
      <c r="F109" s="0" t="n">
        <v>0</v>
      </c>
      <c r="G109" s="0" t="n">
        <v>479075.444673333</v>
      </c>
      <c r="H109" s="0" t="n">
        <v>169295.89556962</v>
      </c>
      <c r="I109" s="0" t="n">
        <v>149343.027816335</v>
      </c>
    </row>
    <row r="110" customFormat="false" ht="12.8" hidden="false" customHeight="false" outlineLevel="0" collapsed="false">
      <c r="A110" s="0" t="n">
        <v>52</v>
      </c>
      <c r="B110" s="0" t="n">
        <v>23722644.8086565</v>
      </c>
      <c r="C110" s="0" t="n">
        <v>22941053.6384898</v>
      </c>
      <c r="D110" s="0" t="n">
        <v>81128439.104295</v>
      </c>
      <c r="E110" s="0" t="n">
        <v>69538662.0893957</v>
      </c>
      <c r="F110" s="0" t="n">
        <v>11589777.0148993</v>
      </c>
      <c r="G110" s="0" t="n">
        <v>516987.680878167</v>
      </c>
      <c r="H110" s="0" t="n">
        <v>162008.72253143</v>
      </c>
      <c r="I110" s="0" t="n">
        <v>146563.952510206</v>
      </c>
    </row>
    <row r="111" customFormat="false" ht="12.8" hidden="false" customHeight="false" outlineLevel="0" collapsed="false">
      <c r="A111" s="0" t="n">
        <v>53</v>
      </c>
      <c r="B111" s="0" t="n">
        <v>19331318.9269655</v>
      </c>
      <c r="C111" s="0" t="n">
        <v>18665596.8309008</v>
      </c>
      <c r="D111" s="0" t="n">
        <v>66019109.634082</v>
      </c>
      <c r="E111" s="0" t="n">
        <v>66019109.634082</v>
      </c>
      <c r="F111" s="0" t="n">
        <v>0</v>
      </c>
      <c r="G111" s="0" t="n">
        <v>425976.651435597</v>
      </c>
      <c r="H111" s="0" t="n">
        <v>141481.176969882</v>
      </c>
      <c r="I111" s="0" t="n">
        <v>140377.525227439</v>
      </c>
    </row>
    <row r="112" customFormat="false" ht="12.8" hidden="false" customHeight="false" outlineLevel="0" collapsed="false">
      <c r="A112" s="0" t="n">
        <v>54</v>
      </c>
      <c r="B112" s="0" t="n">
        <v>22042352.8766765</v>
      </c>
      <c r="C112" s="0" t="n">
        <v>21400729.4931198</v>
      </c>
      <c r="D112" s="0" t="n">
        <v>75696584.2068533</v>
      </c>
      <c r="E112" s="0" t="n">
        <v>64882786.4630171</v>
      </c>
      <c r="F112" s="0" t="n">
        <v>10813797.7438362</v>
      </c>
      <c r="G112" s="0" t="n">
        <v>415298.321746476</v>
      </c>
      <c r="H112" s="0" t="n">
        <v>127089.694721227</v>
      </c>
      <c r="I112" s="0" t="n">
        <v>141764.810127232</v>
      </c>
    </row>
    <row r="113" customFormat="false" ht="12.8" hidden="false" customHeight="false" outlineLevel="0" collapsed="false">
      <c r="A113" s="0" t="n">
        <v>55</v>
      </c>
      <c r="B113" s="0" t="n">
        <v>19232651.4142766</v>
      </c>
      <c r="C113" s="0" t="n">
        <v>18611010.5636667</v>
      </c>
      <c r="D113" s="0" t="n">
        <v>65799884.3882005</v>
      </c>
      <c r="E113" s="0" t="n">
        <v>65799884.3882005</v>
      </c>
      <c r="F113" s="0" t="n">
        <v>0</v>
      </c>
      <c r="G113" s="0" t="n">
        <v>399075.404357142</v>
      </c>
      <c r="H113" s="0" t="n">
        <v>121633.121774462</v>
      </c>
      <c r="I113" s="0" t="n">
        <v>144189.0349691</v>
      </c>
    </row>
    <row r="114" customFormat="false" ht="12.8" hidden="false" customHeight="false" outlineLevel="0" collapsed="false">
      <c r="A114" s="0" t="n">
        <v>56</v>
      </c>
      <c r="B114" s="0" t="n">
        <v>22573512.1008919</v>
      </c>
      <c r="C114" s="0" t="n">
        <v>21912021.938732</v>
      </c>
      <c r="D114" s="0" t="n">
        <v>77437977.0286537</v>
      </c>
      <c r="E114" s="0" t="n">
        <v>66375408.8817032</v>
      </c>
      <c r="F114" s="0" t="n">
        <v>11062568.1469505</v>
      </c>
      <c r="G114" s="0" t="n">
        <v>439140.631379141</v>
      </c>
      <c r="H114" s="0" t="n">
        <v>116461.810362377</v>
      </c>
      <c r="I114" s="0" t="n">
        <v>151268.17202623</v>
      </c>
    </row>
    <row r="115" customFormat="false" ht="12.8" hidden="false" customHeight="false" outlineLevel="0" collapsed="false">
      <c r="A115" s="0" t="n">
        <v>57</v>
      </c>
      <c r="B115" s="0" t="n">
        <v>19517575.3041269</v>
      </c>
      <c r="C115" s="0" t="n">
        <v>18779486.4214554</v>
      </c>
      <c r="D115" s="0" t="n">
        <v>66351902.7083651</v>
      </c>
      <c r="E115" s="0" t="n">
        <v>66351902.7083651</v>
      </c>
      <c r="F115" s="0" t="n">
        <v>0</v>
      </c>
      <c r="G115" s="0" t="n">
        <v>413586.258336625</v>
      </c>
      <c r="H115" s="0" t="n">
        <v>238137.823326839</v>
      </c>
      <c r="I115" s="0" t="n">
        <v>123378.287154311</v>
      </c>
    </row>
    <row r="116" customFormat="false" ht="12.8" hidden="false" customHeight="false" outlineLevel="0" collapsed="false">
      <c r="A116" s="0" t="n">
        <v>58</v>
      </c>
      <c r="B116" s="0" t="n">
        <v>23345722.4547066</v>
      </c>
      <c r="C116" s="0" t="n">
        <v>22607547.935007</v>
      </c>
      <c r="D116" s="0" t="n">
        <v>79882706.2211742</v>
      </c>
      <c r="E116" s="0" t="n">
        <v>68470891.0467207</v>
      </c>
      <c r="F116" s="0" t="n">
        <v>11411815.1744534</v>
      </c>
      <c r="G116" s="0" t="n">
        <v>415889.735639967</v>
      </c>
      <c r="H116" s="0" t="n">
        <v>230582.912895283</v>
      </c>
      <c r="I116" s="0" t="n">
        <v>131002.673091904</v>
      </c>
    </row>
    <row r="117" customFormat="false" ht="12.8" hidden="false" customHeight="false" outlineLevel="0" collapsed="false">
      <c r="A117" s="0" t="n">
        <v>59</v>
      </c>
      <c r="B117" s="0" t="n">
        <v>20685758.7576831</v>
      </c>
      <c r="C117" s="0" t="n">
        <v>19996764.9761664</v>
      </c>
      <c r="D117" s="0" t="n">
        <v>70658358.7383324</v>
      </c>
      <c r="E117" s="0" t="n">
        <v>70658358.7383324</v>
      </c>
      <c r="F117" s="0" t="n">
        <v>0</v>
      </c>
      <c r="G117" s="0" t="n">
        <v>367663.677083727</v>
      </c>
      <c r="H117" s="0" t="n">
        <v>225108.785774441</v>
      </c>
      <c r="I117" s="0" t="n">
        <v>137459.026655012</v>
      </c>
    </row>
    <row r="118" customFormat="false" ht="12.8" hidden="false" customHeight="false" outlineLevel="0" collapsed="false">
      <c r="A118" s="0" t="n">
        <v>60</v>
      </c>
      <c r="B118" s="0" t="n">
        <v>24447912.8962081</v>
      </c>
      <c r="C118" s="0" t="n">
        <v>23723572.9013232</v>
      </c>
      <c r="D118" s="0" t="n">
        <v>83772244.5237371</v>
      </c>
      <c r="E118" s="0" t="n">
        <v>71804781.020346</v>
      </c>
      <c r="F118" s="0" t="n">
        <v>11967463.503391</v>
      </c>
      <c r="G118" s="0" t="n">
        <v>396743.97044938</v>
      </c>
      <c r="H118" s="0" t="n">
        <v>227007.358244038</v>
      </c>
      <c r="I118" s="0" t="n">
        <v>143698.094559182</v>
      </c>
    </row>
    <row r="119" customFormat="false" ht="12.8" hidden="false" customHeight="false" outlineLevel="0" collapsed="false">
      <c r="A119" s="0" t="n">
        <v>61</v>
      </c>
      <c r="B119" s="0" t="n">
        <v>19429037.4839305</v>
      </c>
      <c r="C119" s="0" t="n">
        <v>18697921.1657436</v>
      </c>
      <c r="D119" s="0" t="n">
        <v>62655549.6102329</v>
      </c>
      <c r="E119" s="0" t="n">
        <v>70961222.6214461</v>
      </c>
      <c r="F119" s="0" t="n">
        <v>0</v>
      </c>
      <c r="G119" s="0" t="n">
        <v>385120.323093544</v>
      </c>
      <c r="H119" s="0" t="n">
        <v>255380.671773609</v>
      </c>
      <c r="I119" s="0" t="n">
        <v>129450.461885458</v>
      </c>
    </row>
    <row r="120" customFormat="false" ht="12.8" hidden="false" customHeight="false" outlineLevel="0" collapsed="false">
      <c r="A120" s="0" t="n">
        <v>62</v>
      </c>
      <c r="B120" s="0" t="n">
        <v>22132191.5725256</v>
      </c>
      <c r="C120" s="0" t="n">
        <v>21413633.3085185</v>
      </c>
      <c r="D120" s="0" t="n">
        <v>71778714.4057313</v>
      </c>
      <c r="E120" s="0" t="n">
        <v>69714099.3486738</v>
      </c>
      <c r="F120" s="0" t="n">
        <v>11619016.5581123</v>
      </c>
      <c r="G120" s="0" t="n">
        <v>396657.897900116</v>
      </c>
      <c r="H120" s="0" t="n">
        <v>234931.164644349</v>
      </c>
      <c r="I120" s="0" t="n">
        <v>124241.716375217</v>
      </c>
    </row>
    <row r="121" customFormat="false" ht="12.8" hidden="false" customHeight="false" outlineLevel="0" collapsed="false">
      <c r="A121" s="0" t="n">
        <v>63</v>
      </c>
      <c r="B121" s="0" t="n">
        <v>18151237.9898472</v>
      </c>
      <c r="C121" s="0" t="n">
        <v>17511560.561399</v>
      </c>
      <c r="D121" s="0" t="n">
        <v>58906927.6239573</v>
      </c>
      <c r="E121" s="0" t="n">
        <v>66038620.5698344</v>
      </c>
      <c r="F121" s="0" t="n">
        <v>0</v>
      </c>
      <c r="G121" s="0" t="n">
        <v>352187.48242846</v>
      </c>
      <c r="H121" s="0" t="n">
        <v>208783.482186614</v>
      </c>
      <c r="I121" s="0" t="n">
        <v>112437.805475858</v>
      </c>
    </row>
    <row r="122" customFormat="false" ht="12.8" hidden="false" customHeight="false" outlineLevel="0" collapsed="false">
      <c r="A122" s="0" t="n">
        <v>64</v>
      </c>
      <c r="B122" s="0" t="n">
        <v>19874004.807508</v>
      </c>
      <c r="C122" s="0" t="n">
        <v>19276429.5562923</v>
      </c>
      <c r="D122" s="0" t="n">
        <v>64846609.8923915</v>
      </c>
      <c r="E122" s="0" t="n">
        <v>62295342.0363721</v>
      </c>
      <c r="F122" s="0" t="n">
        <v>10382557.006062</v>
      </c>
      <c r="G122" s="0" t="n">
        <v>318311.010386598</v>
      </c>
      <c r="H122" s="0" t="n">
        <v>201209.514305618</v>
      </c>
      <c r="I122" s="0" t="n">
        <v>111506.752176317</v>
      </c>
    </row>
    <row r="123" customFormat="false" ht="12.8" hidden="false" customHeight="false" outlineLevel="0" collapsed="false">
      <c r="A123" s="0" t="n">
        <v>65</v>
      </c>
      <c r="B123" s="0" t="n">
        <v>15851828.6690586</v>
      </c>
      <c r="C123" s="0" t="n">
        <v>15280924.390729</v>
      </c>
      <c r="D123" s="0" t="n">
        <v>48741153.4909519</v>
      </c>
      <c r="E123" s="0" t="n">
        <v>61901652.0624313</v>
      </c>
      <c r="F123" s="0" t="n">
        <v>0</v>
      </c>
      <c r="G123" s="0" t="n">
        <v>292956.995851354</v>
      </c>
      <c r="H123" s="0" t="n">
        <v>200330.931049607</v>
      </c>
      <c r="I123" s="0" t="n">
        <v>110880.502040839</v>
      </c>
    </row>
    <row r="124" customFormat="false" ht="12.8" hidden="false" customHeight="false" outlineLevel="0" collapsed="false">
      <c r="A124" s="0" t="n">
        <v>66</v>
      </c>
      <c r="B124" s="0" t="n">
        <v>18791871.0500234</v>
      </c>
      <c r="C124" s="0" t="n">
        <v>18219630.8727902</v>
      </c>
      <c r="D124" s="0" t="n">
        <v>58750290.938545</v>
      </c>
      <c r="E124" s="0" t="n">
        <v>62348390.2306317</v>
      </c>
      <c r="F124" s="0" t="n">
        <v>10391398.371772</v>
      </c>
      <c r="G124" s="0" t="n">
        <v>300710.339916563</v>
      </c>
      <c r="H124" s="0" t="n">
        <v>196533.037111833</v>
      </c>
      <c r="I124" s="0" t="n">
        <v>107138.286006879</v>
      </c>
    </row>
    <row r="125" customFormat="false" ht="12.8" hidden="false" customHeight="false" outlineLevel="0" collapsed="false">
      <c r="A125" s="0" t="n">
        <v>67</v>
      </c>
      <c r="B125" s="0" t="n">
        <v>15872782.2042066</v>
      </c>
      <c r="C125" s="0" t="n">
        <v>15279296.7170273</v>
      </c>
      <c r="D125" s="0" t="n">
        <v>49459844.4655241</v>
      </c>
      <c r="E125" s="0" t="n">
        <v>60591185.8406187</v>
      </c>
      <c r="F125" s="0" t="n">
        <v>0</v>
      </c>
      <c r="G125" s="0" t="n">
        <v>311474.362731797</v>
      </c>
      <c r="H125" s="0" t="n">
        <v>206118.735549675</v>
      </c>
      <c r="I125" s="0" t="n">
        <v>108417.698425433</v>
      </c>
    </row>
    <row r="126" customFormat="false" ht="12.8" hidden="false" customHeight="false" outlineLevel="0" collapsed="false">
      <c r="A126" s="0" t="n">
        <v>68</v>
      </c>
      <c r="B126" s="0" t="n">
        <v>17890601.132799</v>
      </c>
      <c r="C126" s="0" t="n">
        <v>17310912.1100322</v>
      </c>
      <c r="D126" s="0" t="n">
        <v>56540511.3982355</v>
      </c>
      <c r="E126" s="0" t="n">
        <v>58213754.1989099</v>
      </c>
      <c r="F126" s="0" t="n">
        <v>9702292.36648499</v>
      </c>
      <c r="G126" s="0" t="n">
        <v>298289.866003295</v>
      </c>
      <c r="H126" s="0" t="n">
        <v>203876.876880343</v>
      </c>
      <c r="I126" s="0" t="n">
        <v>110746.114118815</v>
      </c>
    </row>
    <row r="127" customFormat="false" ht="12.8" hidden="false" customHeight="false" outlineLevel="0" collapsed="false">
      <c r="A127" s="0" t="n">
        <v>69</v>
      </c>
      <c r="B127" s="0" t="n">
        <v>14971598.0039489</v>
      </c>
      <c r="C127" s="0" t="n">
        <v>14353059.5542937</v>
      </c>
      <c r="D127" s="0" t="n">
        <v>43681671.6618583</v>
      </c>
      <c r="E127" s="0" t="n">
        <v>61557065.74168</v>
      </c>
      <c r="F127" s="0" t="n">
        <v>0</v>
      </c>
      <c r="G127" s="0" t="n">
        <v>326109.343347449</v>
      </c>
      <c r="H127" s="0" t="n">
        <v>211410.489818477</v>
      </c>
      <c r="I127" s="0" t="n">
        <v>115740.880698923</v>
      </c>
    </row>
    <row r="128" customFormat="false" ht="12.8" hidden="false" customHeight="false" outlineLevel="0" collapsed="false">
      <c r="A128" s="0" t="n">
        <v>70</v>
      </c>
      <c r="B128" s="0" t="n">
        <v>17401277.811819</v>
      </c>
      <c r="C128" s="0" t="n">
        <v>16783856.0254325</v>
      </c>
      <c r="D128" s="0" t="n">
        <v>51881926.7418205</v>
      </c>
      <c r="E128" s="0" t="n">
        <v>60652941.4287488</v>
      </c>
      <c r="F128" s="0" t="n">
        <v>10108823.5714581</v>
      </c>
      <c r="G128" s="0" t="n">
        <v>353060.405464947</v>
      </c>
      <c r="H128" s="0" t="n">
        <v>199100.362118648</v>
      </c>
      <c r="I128" s="0" t="n">
        <v>93230.0268613138</v>
      </c>
    </row>
    <row r="129" customFormat="false" ht="12.8" hidden="false" customHeight="false" outlineLevel="0" collapsed="false">
      <c r="A129" s="0" t="n">
        <v>71</v>
      </c>
      <c r="B129" s="0" t="n">
        <v>14866532.3194808</v>
      </c>
      <c r="C129" s="0" t="n">
        <v>14214733.7029493</v>
      </c>
      <c r="D129" s="0" t="n">
        <v>44033777.4385494</v>
      </c>
      <c r="E129" s="0" t="n">
        <v>59710609.4881926</v>
      </c>
      <c r="F129" s="0" t="n">
        <v>0</v>
      </c>
      <c r="G129" s="0" t="n">
        <v>376142.26184155</v>
      </c>
      <c r="H129" s="0" t="n">
        <v>211948.367020318</v>
      </c>
      <c r="I129" s="0" t="n">
        <v>91011.4109566438</v>
      </c>
    </row>
    <row r="130" customFormat="false" ht="12.8" hidden="false" customHeight="false" outlineLevel="0" collapsed="false">
      <c r="A130" s="0" t="n">
        <v>72</v>
      </c>
      <c r="B130" s="0" t="n">
        <v>17713476.3416473</v>
      </c>
      <c r="C130" s="0" t="n">
        <v>17091588.3743644</v>
      </c>
      <c r="D130" s="0" t="n">
        <v>53704247.4070267</v>
      </c>
      <c r="E130" s="0" t="n">
        <v>60526164.6318414</v>
      </c>
      <c r="F130" s="0" t="n">
        <v>10087694.1053069</v>
      </c>
      <c r="G130" s="0" t="n">
        <v>337109.166238279</v>
      </c>
      <c r="H130" s="0" t="n">
        <v>216175.671835598</v>
      </c>
      <c r="I130" s="0" t="n">
        <v>98004.4702986276</v>
      </c>
    </row>
    <row r="131" customFormat="false" ht="12.8" hidden="false" customHeight="false" outlineLevel="0" collapsed="false">
      <c r="A131" s="0" t="n">
        <v>73</v>
      </c>
      <c r="B131" s="0" t="n">
        <v>14412643.0829487</v>
      </c>
      <c r="C131" s="0" t="n">
        <v>13799504.3578608</v>
      </c>
      <c r="D131" s="0" t="n">
        <v>39922782.6442851</v>
      </c>
      <c r="E131" s="0" t="n">
        <v>62646526.808028</v>
      </c>
      <c r="F131" s="0" t="n">
        <v>0</v>
      </c>
      <c r="G131" s="0" t="n">
        <v>331665.239867751</v>
      </c>
      <c r="H131" s="0" t="n">
        <v>210645.845769392</v>
      </c>
      <c r="I131" s="0" t="n">
        <v>101182.342072484</v>
      </c>
    </row>
    <row r="132" customFormat="false" ht="12.8" hidden="false" customHeight="false" outlineLevel="0" collapsed="false">
      <c r="A132" s="0" t="n">
        <v>74</v>
      </c>
      <c r="B132" s="0" t="n">
        <v>17660836.2261092</v>
      </c>
      <c r="C132" s="0" t="n">
        <v>17036656.8644692</v>
      </c>
      <c r="D132" s="0" t="n">
        <v>50469883.7338812</v>
      </c>
      <c r="E132" s="0" t="n">
        <v>64663772.6913328</v>
      </c>
      <c r="F132" s="0" t="n">
        <v>10777295.4485555</v>
      </c>
      <c r="G132" s="0" t="n">
        <v>347056.98424289</v>
      </c>
      <c r="H132" s="0" t="n">
        <v>205955.309773388</v>
      </c>
      <c r="I132" s="0" t="n">
        <v>101667.239462444</v>
      </c>
    </row>
    <row r="133" customFormat="false" ht="12.8" hidden="false" customHeight="false" outlineLevel="0" collapsed="false">
      <c r="A133" s="0" t="n">
        <v>75</v>
      </c>
      <c r="B133" s="0" t="n">
        <v>15577906.2517237</v>
      </c>
      <c r="C133" s="0" t="n">
        <v>14909252.9966988</v>
      </c>
      <c r="D133" s="0" t="n">
        <v>44222306.344183</v>
      </c>
      <c r="E133" s="0" t="n">
        <v>65853086.3612707</v>
      </c>
      <c r="F133" s="0" t="n">
        <v>0</v>
      </c>
      <c r="G133" s="0" t="n">
        <v>374632.886031261</v>
      </c>
      <c r="H133" s="0" t="n">
        <v>216451.670991033</v>
      </c>
      <c r="I133" s="0" t="n">
        <v>110812.42571792</v>
      </c>
    </row>
    <row r="134" customFormat="false" ht="12.8" hidden="false" customHeight="false" outlineLevel="0" collapsed="false">
      <c r="A134" s="0" t="n">
        <v>76</v>
      </c>
      <c r="B134" s="0" t="n">
        <v>19216883.8331301</v>
      </c>
      <c r="C134" s="0" t="n">
        <v>18554136.4015219</v>
      </c>
      <c r="D134" s="0" t="n">
        <v>56226665.9563181</v>
      </c>
      <c r="E134" s="0" t="n">
        <v>68580998.066443</v>
      </c>
      <c r="F134" s="0" t="n">
        <v>11430166.3444072</v>
      </c>
      <c r="G134" s="0" t="n">
        <v>365343.879416651</v>
      </c>
      <c r="H134" s="0" t="n">
        <v>216760.218935055</v>
      </c>
      <c r="I134" s="0" t="n">
        <v>115204.761794901</v>
      </c>
    </row>
    <row r="135" customFormat="false" ht="12.8" hidden="false" customHeight="false" outlineLevel="0" collapsed="false">
      <c r="A135" s="0" t="n">
        <v>77</v>
      </c>
      <c r="B135" s="0" t="n">
        <v>15654773.5468691</v>
      </c>
      <c r="C135" s="0" t="n">
        <v>14962335.2655567</v>
      </c>
      <c r="D135" s="0" t="n">
        <v>41862757.7716292</v>
      </c>
      <c r="E135" s="0" t="n">
        <v>70235675.5213966</v>
      </c>
      <c r="F135" s="0" t="n">
        <v>0</v>
      </c>
      <c r="G135" s="0" t="n">
        <v>394764.472355158</v>
      </c>
      <c r="H135" s="0" t="n">
        <v>216701.597199037</v>
      </c>
      <c r="I135" s="0" t="n">
        <v>115674.588225973</v>
      </c>
    </row>
    <row r="136" customFormat="false" ht="12.8" hidden="false" customHeight="false" outlineLevel="0" collapsed="false">
      <c r="A136" s="0" t="n">
        <v>78</v>
      </c>
      <c r="B136" s="0" t="n">
        <v>18935618.6867364</v>
      </c>
      <c r="C136" s="0" t="n">
        <v>18230274.4110593</v>
      </c>
      <c r="D136" s="0" t="n">
        <v>52302069.753353</v>
      </c>
      <c r="E136" s="0" t="n">
        <v>71573207.1900251</v>
      </c>
      <c r="F136" s="0" t="n">
        <v>11928867.8650042</v>
      </c>
      <c r="G136" s="0" t="n">
        <v>397034.919432093</v>
      </c>
      <c r="H136" s="0" t="n">
        <v>225369.916241508</v>
      </c>
      <c r="I136" s="0" t="n">
        <v>118484.914290786</v>
      </c>
    </row>
    <row r="137" customFormat="false" ht="12.8" hidden="false" customHeight="false" outlineLevel="0" collapsed="false">
      <c r="A137" s="0" t="n">
        <v>79</v>
      </c>
      <c r="B137" s="0" t="n">
        <v>16759881.7881126</v>
      </c>
      <c r="C137" s="0" t="n">
        <v>16080350.8451911</v>
      </c>
      <c r="D137" s="0" t="n">
        <v>46049823.539525</v>
      </c>
      <c r="E137" s="0" t="n">
        <v>73719564.4964281</v>
      </c>
      <c r="F137" s="0" t="n">
        <v>0</v>
      </c>
      <c r="G137" s="0" t="n">
        <v>374538.262886268</v>
      </c>
      <c r="H137" s="0" t="n">
        <v>223015.811214692</v>
      </c>
      <c r="I137" s="0" t="n">
        <v>117109.812600785</v>
      </c>
    </row>
    <row r="138" customFormat="false" ht="12.8" hidden="false" customHeight="false" outlineLevel="0" collapsed="false">
      <c r="A138" s="0" t="n">
        <v>80</v>
      </c>
      <c r="B138" s="0" t="n">
        <v>20011394.5221806</v>
      </c>
      <c r="C138" s="0" t="n">
        <v>19298886.6916118</v>
      </c>
      <c r="D138" s="0" t="n">
        <v>56447638.5903925</v>
      </c>
      <c r="E138" s="0" t="n">
        <v>74201282.8010888</v>
      </c>
      <c r="F138" s="0" t="n">
        <v>12366880.4668481</v>
      </c>
      <c r="G138" s="0" t="n">
        <v>394933.215940601</v>
      </c>
      <c r="H138" s="0" t="n">
        <v>231282.734577137</v>
      </c>
      <c r="I138" s="0" t="n">
        <v>123274.11435868</v>
      </c>
    </row>
    <row r="139" customFormat="false" ht="12.8" hidden="false" customHeight="false" outlineLevel="0" collapsed="false">
      <c r="A139" s="0" t="n">
        <v>81</v>
      </c>
      <c r="B139" s="0" t="n">
        <v>16869125.765949</v>
      </c>
      <c r="C139" s="0" t="n">
        <v>16138677.0947733</v>
      </c>
      <c r="D139" s="0" t="n">
        <v>45323520.3372387</v>
      </c>
      <c r="E139" s="0" t="n">
        <v>75453156.4869387</v>
      </c>
      <c r="F139" s="0" t="n">
        <v>0</v>
      </c>
      <c r="G139" s="0" t="n">
        <v>404398.922034419</v>
      </c>
      <c r="H139" s="0" t="n">
        <v>237570.889295582</v>
      </c>
      <c r="I139" s="0" t="n">
        <v>126398.371208256</v>
      </c>
    </row>
    <row r="140" customFormat="false" ht="12.8" hidden="false" customHeight="false" outlineLevel="0" collapsed="false">
      <c r="A140" s="0" t="n">
        <v>82</v>
      </c>
      <c r="B140" s="0" t="n">
        <v>20241741.4480958</v>
      </c>
      <c r="C140" s="0" t="n">
        <v>19481725.7369975</v>
      </c>
      <c r="D140" s="0" t="n">
        <v>55966228.1060459</v>
      </c>
      <c r="E140" s="0" t="n">
        <v>76361093.6306986</v>
      </c>
      <c r="F140" s="0" t="n">
        <v>12726848.9384498</v>
      </c>
      <c r="G140" s="0" t="n">
        <v>436665.734160933</v>
      </c>
      <c r="H140" s="0" t="n">
        <v>236058.845621736</v>
      </c>
      <c r="I140" s="0" t="n">
        <v>124701.616165151</v>
      </c>
    </row>
    <row r="141" customFormat="false" ht="12.8" hidden="false" customHeight="false" outlineLevel="0" collapsed="false">
      <c r="A141" s="0" t="n">
        <v>83</v>
      </c>
      <c r="B141" s="0" t="n">
        <v>17639417.7596865</v>
      </c>
      <c r="C141" s="0" t="n">
        <v>16853106.7199402</v>
      </c>
      <c r="D141" s="0" t="n">
        <v>48330718.2896418</v>
      </c>
      <c r="E141" s="0" t="n">
        <v>77137982.4256941</v>
      </c>
      <c r="F141" s="0" t="n">
        <v>0</v>
      </c>
      <c r="G141" s="0" t="n">
        <v>452739.886347583</v>
      </c>
      <c r="H141" s="0" t="n">
        <v>244117.541265164</v>
      </c>
      <c r="I141" s="0" t="n">
        <v>127790.874476579</v>
      </c>
    </row>
    <row r="142" customFormat="false" ht="12.8" hidden="false" customHeight="false" outlineLevel="0" collapsed="false">
      <c r="A142" s="0" t="n">
        <v>84</v>
      </c>
      <c r="B142" s="0" t="n">
        <v>21194136.3805135</v>
      </c>
      <c r="C142" s="0" t="n">
        <v>20413737.6511747</v>
      </c>
      <c r="D142" s="0" t="n">
        <v>59648477.0143678</v>
      </c>
      <c r="E142" s="0" t="n">
        <v>78573903.8916484</v>
      </c>
      <c r="F142" s="0" t="n">
        <v>13095650.6486081</v>
      </c>
      <c r="G142" s="0" t="n">
        <v>461253.121207778</v>
      </c>
      <c r="H142" s="0" t="n">
        <v>234119.20673301</v>
      </c>
      <c r="I142" s="0" t="n">
        <v>121466.287711372</v>
      </c>
    </row>
    <row r="143" customFormat="false" ht="12.8" hidden="false" customHeight="false" outlineLevel="0" collapsed="false">
      <c r="A143" s="0" t="n">
        <v>85</v>
      </c>
      <c r="B143" s="0" t="n">
        <v>17750338.4119088</v>
      </c>
      <c r="C143" s="0" t="n">
        <v>16991389.3285885</v>
      </c>
      <c r="D143" s="0" t="n">
        <v>47874422.9567015</v>
      </c>
      <c r="E143" s="0" t="n">
        <v>79195629.604833</v>
      </c>
      <c r="F143" s="0" t="n">
        <v>0</v>
      </c>
      <c r="G143" s="0" t="n">
        <v>436869.198532199</v>
      </c>
      <c r="H143" s="0" t="n">
        <v>235027.046278913</v>
      </c>
      <c r="I143" s="0" t="n">
        <v>124361.197870192</v>
      </c>
    </row>
    <row r="144" customFormat="false" ht="12.8" hidden="false" customHeight="false" outlineLevel="0" collapsed="false">
      <c r="A144" s="0" t="n">
        <v>86</v>
      </c>
      <c r="B144" s="0" t="n">
        <v>21160246.7546909</v>
      </c>
      <c r="C144" s="0" t="n">
        <v>20403990.0226226</v>
      </c>
      <c r="D144" s="0" t="n">
        <v>58513702.2835442</v>
      </c>
      <c r="E144" s="0" t="n">
        <v>80049865.8050507</v>
      </c>
      <c r="F144" s="0" t="n">
        <v>13341644.3008418</v>
      </c>
      <c r="G144" s="0" t="n">
        <v>429240.428491506</v>
      </c>
      <c r="H144" s="0" t="n">
        <v>238831.785802779</v>
      </c>
      <c r="I144" s="0" t="n">
        <v>125977.882534303</v>
      </c>
    </row>
    <row r="145" customFormat="false" ht="12.8" hidden="false" customHeight="false" outlineLevel="0" collapsed="false">
      <c r="A145" s="0" t="n">
        <v>87</v>
      </c>
      <c r="B145" s="0" t="n">
        <v>18298118.0369323</v>
      </c>
      <c r="C145" s="0" t="n">
        <v>17518850.2646885</v>
      </c>
      <c r="D145" s="0" t="n">
        <v>50002563.3042357</v>
      </c>
      <c r="E145" s="0" t="n">
        <v>80512473.2530564</v>
      </c>
      <c r="F145" s="0" t="n">
        <v>0</v>
      </c>
      <c r="G145" s="0" t="n">
        <v>445856.442066777</v>
      </c>
      <c r="H145" s="0" t="n">
        <v>243583.066236153</v>
      </c>
      <c r="I145" s="0" t="n">
        <v>128326.091344083</v>
      </c>
    </row>
    <row r="146" customFormat="false" ht="12.8" hidden="false" customHeight="false" outlineLevel="0" collapsed="false">
      <c r="A146" s="0" t="n">
        <v>88</v>
      </c>
      <c r="B146" s="0" t="n">
        <v>21828078.1745552</v>
      </c>
      <c r="C146" s="0" t="n">
        <v>21070761.7426448</v>
      </c>
      <c r="D146" s="0" t="n">
        <v>61162292.0279999</v>
      </c>
      <c r="E146" s="0" t="n">
        <v>81597567.1031593</v>
      </c>
      <c r="F146" s="0" t="n">
        <v>13599594.5171932</v>
      </c>
      <c r="G146" s="0" t="n">
        <v>424441.400080913</v>
      </c>
      <c r="H146" s="0" t="n">
        <v>241847.365304654</v>
      </c>
      <c r="I146" s="0" t="n">
        <v>130039.523606849</v>
      </c>
    </row>
    <row r="147" customFormat="false" ht="12.8" hidden="false" customHeight="false" outlineLevel="0" collapsed="false">
      <c r="A147" s="0" t="n">
        <v>89</v>
      </c>
      <c r="B147" s="0" t="n">
        <v>18627596.4263069</v>
      </c>
      <c r="C147" s="0" t="n">
        <v>17837589.1472413</v>
      </c>
      <c r="D147" s="0" t="n">
        <v>50361973.7711408</v>
      </c>
      <c r="E147" s="0" t="n">
        <v>82935424.2960015</v>
      </c>
      <c r="F147" s="0" t="n">
        <v>0</v>
      </c>
      <c r="G147" s="0" t="n">
        <v>453849.903079867</v>
      </c>
      <c r="H147" s="0" t="n">
        <v>245543.43771496</v>
      </c>
      <c r="I147" s="0" t="n">
        <v>129448.483243994</v>
      </c>
    </row>
    <row r="148" customFormat="false" ht="12.8" hidden="false" customHeight="false" outlineLevel="0" collapsed="false">
      <c r="A148" s="0" t="n">
        <v>90</v>
      </c>
      <c r="B148" s="0" t="n">
        <v>22151791.5611574</v>
      </c>
      <c r="C148" s="0" t="n">
        <v>21364530.520122</v>
      </c>
      <c r="D148" s="0" t="n">
        <v>61208669.2661589</v>
      </c>
      <c r="E148" s="0" t="n">
        <v>83898007.0960396</v>
      </c>
      <c r="F148" s="0" t="n">
        <v>13983001.1826733</v>
      </c>
      <c r="G148" s="0" t="n">
        <v>454656.19863651</v>
      </c>
      <c r="H148" s="0" t="n">
        <v>246312.155336506</v>
      </c>
      <c r="I148" s="0" t="n">
        <v>123275.267231942</v>
      </c>
    </row>
    <row r="149" customFormat="false" ht="12.8" hidden="false" customHeight="false" outlineLevel="0" collapsed="false">
      <c r="A149" s="0" t="n">
        <v>91</v>
      </c>
      <c r="B149" s="0" t="n">
        <v>19376029.6283394</v>
      </c>
      <c r="C149" s="0" t="n">
        <v>18603087.1241587</v>
      </c>
      <c r="D149" s="0" t="n">
        <v>52930952.5904646</v>
      </c>
      <c r="E149" s="0" t="n">
        <v>85715097.3986099</v>
      </c>
      <c r="F149" s="0" t="n">
        <v>0</v>
      </c>
      <c r="G149" s="0" t="n">
        <v>442313.754187093</v>
      </c>
      <c r="H149" s="0" t="n">
        <v>245512.721043461</v>
      </c>
      <c r="I149" s="0" t="n">
        <v>121594.327071676</v>
      </c>
    </row>
    <row r="150" customFormat="false" ht="12.8" hidden="false" customHeight="false" outlineLevel="0" collapsed="false">
      <c r="A150" s="0" t="n">
        <v>92</v>
      </c>
      <c r="B150" s="0" t="n">
        <v>22872943.2583019</v>
      </c>
      <c r="C150" s="0" t="n">
        <v>22125125.6597492</v>
      </c>
      <c r="D150" s="0" t="n">
        <v>63905016.3585762</v>
      </c>
      <c r="E150" s="0" t="n">
        <v>86099518.0240334</v>
      </c>
      <c r="F150" s="0" t="n">
        <v>14349919.6706722</v>
      </c>
      <c r="G150" s="0" t="n">
        <v>411315.468826117</v>
      </c>
      <c r="H150" s="0" t="n">
        <v>249673.109292154</v>
      </c>
      <c r="I150" s="0" t="n">
        <v>124041.457763461</v>
      </c>
    </row>
    <row r="151" customFormat="false" ht="12.8" hidden="false" customHeight="false" outlineLevel="0" collapsed="false">
      <c r="A151" s="0" t="n">
        <v>93</v>
      </c>
      <c r="B151" s="0" t="n">
        <v>19484623.3183435</v>
      </c>
      <c r="C151" s="0" t="n">
        <v>18693001.9475474</v>
      </c>
      <c r="D151" s="0" t="n">
        <v>52723206.480659</v>
      </c>
      <c r="E151" s="0" t="n">
        <v>86914399.0043262</v>
      </c>
      <c r="F151" s="0" t="n">
        <v>0</v>
      </c>
      <c r="G151" s="0" t="n">
        <v>445463.282886068</v>
      </c>
      <c r="H151" s="0" t="n">
        <v>256405.117422213</v>
      </c>
      <c r="I151" s="0" t="n">
        <v>128218.529268325</v>
      </c>
    </row>
    <row r="152" customFormat="false" ht="12.8" hidden="false" customHeight="false" outlineLevel="0" collapsed="false">
      <c r="A152" s="0" t="n">
        <v>94</v>
      </c>
      <c r="B152" s="0" t="n">
        <v>23084039.3669447</v>
      </c>
      <c r="C152" s="0" t="n">
        <v>22293291.6287934</v>
      </c>
      <c r="D152" s="0" t="n">
        <v>63656976.2529549</v>
      </c>
      <c r="E152" s="0" t="n">
        <v>87805441.861767</v>
      </c>
      <c r="F152" s="0" t="n">
        <v>14634240.3102945</v>
      </c>
      <c r="G152" s="0" t="n">
        <v>443385.827942212</v>
      </c>
      <c r="H152" s="0" t="n">
        <v>256863.515657412</v>
      </c>
      <c r="I152" s="0" t="n">
        <v>129283.420788001</v>
      </c>
    </row>
    <row r="153" customFormat="false" ht="12.8" hidden="false" customHeight="false" outlineLevel="0" collapsed="false">
      <c r="A153" s="0" t="n">
        <v>95</v>
      </c>
      <c r="B153" s="0" t="n">
        <v>20033765.5845179</v>
      </c>
      <c r="C153" s="0" t="n">
        <v>19251938.8522402</v>
      </c>
      <c r="D153" s="0" t="n">
        <v>54589608.5033816</v>
      </c>
      <c r="E153" s="0" t="n">
        <v>89047452.9292342</v>
      </c>
      <c r="F153" s="0" t="n">
        <v>0</v>
      </c>
      <c r="G153" s="0" t="n">
        <v>433449.438983504</v>
      </c>
      <c r="H153" s="0" t="n">
        <v>258326.127149066</v>
      </c>
      <c r="I153" s="0" t="n">
        <v>128644.523064489</v>
      </c>
    </row>
    <row r="154" customFormat="false" ht="12.8" hidden="false" customHeight="false" outlineLevel="0" collapsed="false">
      <c r="A154" s="0" t="n">
        <v>96</v>
      </c>
      <c r="B154" s="0" t="n">
        <v>23757946.2718194</v>
      </c>
      <c r="C154" s="0" t="n">
        <v>22977464.0540517</v>
      </c>
      <c r="D154" s="0" t="n">
        <v>65980164.5863904</v>
      </c>
      <c r="E154" s="0" t="n">
        <v>90008883.4913626</v>
      </c>
      <c r="F154" s="0" t="n">
        <v>15001480.5818938</v>
      </c>
      <c r="G154" s="0" t="n">
        <v>424027.394604202</v>
      </c>
      <c r="H154" s="0" t="n">
        <v>264313.775775521</v>
      </c>
      <c r="I154" s="0" t="n">
        <v>131630.067697179</v>
      </c>
    </row>
    <row r="155" customFormat="false" ht="12.8" hidden="false" customHeight="false" outlineLevel="0" collapsed="false">
      <c r="A155" s="0" t="n">
        <v>97</v>
      </c>
      <c r="B155" s="0" t="n">
        <v>20430431.1122757</v>
      </c>
      <c r="C155" s="0" t="n">
        <v>19658065.3098136</v>
      </c>
      <c r="D155" s="0" t="n">
        <v>55576375.3920636</v>
      </c>
      <c r="E155" s="0" t="n">
        <v>91255670.7867064</v>
      </c>
      <c r="F155" s="0" t="n">
        <v>0</v>
      </c>
      <c r="G155" s="0" t="n">
        <v>419519.302087021</v>
      </c>
      <c r="H155" s="0" t="n">
        <v>260055.084265539</v>
      </c>
      <c r="I155" s="0" t="n">
        <v>132559.165870856</v>
      </c>
    </row>
    <row r="156" customFormat="false" ht="12.8" hidden="false" customHeight="false" outlineLevel="0" collapsed="false">
      <c r="A156" s="0" t="n">
        <v>98</v>
      </c>
      <c r="B156" s="0" t="n">
        <v>24377573.1641611</v>
      </c>
      <c r="C156" s="0" t="n">
        <v>23569250.0076275</v>
      </c>
      <c r="D156" s="0" t="n">
        <v>67540513.7694193</v>
      </c>
      <c r="E156" s="0" t="n">
        <v>92613091.9400678</v>
      </c>
      <c r="F156" s="0" t="n">
        <v>15435515.3233446</v>
      </c>
      <c r="G156" s="0" t="n">
        <v>444808.079559814</v>
      </c>
      <c r="H156" s="0" t="n">
        <v>266663.362650631</v>
      </c>
      <c r="I156" s="0" t="n">
        <v>138359.591890277</v>
      </c>
    </row>
    <row r="157" customFormat="false" ht="12.8" hidden="false" customHeight="false" outlineLevel="0" collapsed="false">
      <c r="A157" s="0" t="n">
        <v>99</v>
      </c>
      <c r="B157" s="0" t="n">
        <v>21174888.3407895</v>
      </c>
      <c r="C157" s="0" t="n">
        <v>20374068.3934202</v>
      </c>
      <c r="D157" s="0" t="n">
        <v>57918595.7318987</v>
      </c>
      <c r="E157" s="0" t="n">
        <v>94122343.7084233</v>
      </c>
      <c r="F157" s="0" t="n">
        <v>0</v>
      </c>
      <c r="G157" s="0" t="n">
        <v>450096.649743681</v>
      </c>
      <c r="H157" s="0" t="n">
        <v>258005.731038119</v>
      </c>
      <c r="I157" s="0" t="n">
        <v>132453.6665536</v>
      </c>
    </row>
    <row r="158" customFormat="false" ht="12.8" hidden="false" customHeight="false" outlineLevel="0" collapsed="false">
      <c r="A158" s="0" t="n">
        <v>100</v>
      </c>
      <c r="B158" s="0" t="n">
        <v>25008852.6727599</v>
      </c>
      <c r="C158" s="0" t="n">
        <v>24196591.1704547</v>
      </c>
      <c r="D158" s="0" t="n">
        <v>69591370.1356768</v>
      </c>
      <c r="E158" s="0" t="n">
        <v>94707327.3936642</v>
      </c>
      <c r="F158" s="0" t="n">
        <v>15784554.5656107</v>
      </c>
      <c r="G158" s="0" t="n">
        <v>456530.467630578</v>
      </c>
      <c r="H158" s="0" t="n">
        <v>261396.154203242</v>
      </c>
      <c r="I158" s="0" t="n">
        <v>134764.114959117</v>
      </c>
    </row>
    <row r="159" customFormat="false" ht="12.8" hidden="false" customHeight="false" outlineLevel="0" collapsed="false">
      <c r="A159" s="0" t="n">
        <v>101</v>
      </c>
      <c r="B159" s="0" t="n">
        <v>21674843.7872352</v>
      </c>
      <c r="C159" s="0" t="n">
        <v>20852872.185015</v>
      </c>
      <c r="D159" s="0" t="n">
        <v>59131927.664924</v>
      </c>
      <c r="E159" s="0" t="n">
        <v>96521870.0401966</v>
      </c>
      <c r="F159" s="0" t="n">
        <v>0</v>
      </c>
      <c r="G159" s="0" t="n">
        <v>463670.185740887</v>
      </c>
      <c r="H159" s="0" t="n">
        <v>265344.178927531</v>
      </c>
      <c r="I159" s="0" t="n">
        <v>132796.053645438</v>
      </c>
    </row>
    <row r="160" customFormat="false" ht="12.8" hidden="false" customHeight="false" outlineLevel="0" collapsed="false">
      <c r="A160" s="0" t="n">
        <v>102</v>
      </c>
      <c r="B160" s="0" t="n">
        <v>25738021.3373873</v>
      </c>
      <c r="C160" s="0" t="n">
        <v>24926992.5742556</v>
      </c>
      <c r="D160" s="0" t="n">
        <v>71593938.9512552</v>
      </c>
      <c r="E160" s="0" t="n">
        <v>97574766.2843701</v>
      </c>
      <c r="F160" s="0" t="n">
        <v>16262461.047395</v>
      </c>
      <c r="G160" s="0" t="n">
        <v>452922.548721501</v>
      </c>
      <c r="H160" s="0" t="n">
        <v>265840.304841959</v>
      </c>
      <c r="I160" s="0" t="n">
        <v>131808.442240296</v>
      </c>
    </row>
    <row r="161" customFormat="false" ht="12.8" hidden="false" customHeight="false" outlineLevel="0" collapsed="false">
      <c r="A161" s="0" t="n">
        <v>103</v>
      </c>
      <c r="B161" s="0" t="n">
        <v>22233555.1746148</v>
      </c>
      <c r="C161" s="0" t="n">
        <v>21415059.6093372</v>
      </c>
      <c r="D161" s="0" t="n">
        <v>60959133.7583363</v>
      </c>
      <c r="E161" s="0" t="n">
        <v>98622512.5146947</v>
      </c>
      <c r="F161" s="0" t="n">
        <v>0</v>
      </c>
      <c r="G161" s="0" t="n">
        <v>460848.346074247</v>
      </c>
      <c r="H161" s="0" t="n">
        <v>263821.775318861</v>
      </c>
      <c r="I161" s="0" t="n">
        <v>134036.348406444</v>
      </c>
    </row>
    <row r="162" customFormat="false" ht="12.8" hidden="false" customHeight="false" outlineLevel="0" collapsed="false">
      <c r="A162" s="0" t="n">
        <v>104</v>
      </c>
      <c r="B162" s="0" t="n">
        <v>26456875.1800557</v>
      </c>
      <c r="C162" s="0" t="n">
        <v>25607986.9942868</v>
      </c>
      <c r="D162" s="0" t="n">
        <v>73768138.1888147</v>
      </c>
      <c r="E162" s="0" t="n">
        <v>99894646.2500869</v>
      </c>
      <c r="F162" s="0" t="n">
        <v>16649107.7083478</v>
      </c>
      <c r="G162" s="0" t="n">
        <v>482901.0125212</v>
      </c>
      <c r="H162" s="0" t="n">
        <v>270332.607722656</v>
      </c>
      <c r="I162" s="0" t="n">
        <v>136649.379321426</v>
      </c>
    </row>
    <row r="163" customFormat="false" ht="12.8" hidden="false" customHeight="false" outlineLevel="0" collapsed="false">
      <c r="A163" s="0" t="n">
        <v>105</v>
      </c>
      <c r="B163" s="0" t="n">
        <v>22662406.4109266</v>
      </c>
      <c r="C163" s="0" t="n">
        <v>21785804.1084126</v>
      </c>
      <c r="D163" s="0" t="n">
        <v>61760495.5931162</v>
      </c>
      <c r="E163" s="0" t="n">
        <v>100709031.226413</v>
      </c>
      <c r="F163" s="0" t="n">
        <v>0</v>
      </c>
      <c r="G163" s="0" t="n">
        <v>515494.268417255</v>
      </c>
      <c r="H163" s="0" t="n">
        <v>266570.736893906</v>
      </c>
      <c r="I163" s="0" t="n">
        <v>135053.281718363</v>
      </c>
    </row>
    <row r="164" customFormat="false" ht="12.8" hidden="false" customHeight="false" outlineLevel="0" collapsed="false">
      <c r="A164" s="0" t="n">
        <v>106</v>
      </c>
      <c r="B164" s="0" t="n">
        <v>26705160.5792657</v>
      </c>
      <c r="C164" s="0" t="n">
        <v>25868534.5633163</v>
      </c>
      <c r="D164" s="0" t="n">
        <v>74249551.6948382</v>
      </c>
      <c r="E164" s="0" t="n">
        <v>101257706.926886</v>
      </c>
      <c r="F164" s="0" t="n">
        <v>16876284.4878143</v>
      </c>
      <c r="G164" s="0" t="n">
        <v>474348.675253239</v>
      </c>
      <c r="H164" s="0" t="n">
        <v>266573.199426598</v>
      </c>
      <c r="I164" s="0" t="n">
        <v>136720.201813626</v>
      </c>
    </row>
    <row r="165" customFormat="false" ht="12.8" hidden="false" customHeight="false" outlineLevel="0" collapsed="false">
      <c r="A165" s="0" t="n">
        <v>107</v>
      </c>
      <c r="B165" s="0" t="n">
        <v>23046112.4836627</v>
      </c>
      <c r="C165" s="0" t="n">
        <v>22167318.8733237</v>
      </c>
      <c r="D165" s="0" t="n">
        <v>63142028.4948045</v>
      </c>
      <c r="E165" s="0" t="n">
        <v>101984271.704377</v>
      </c>
      <c r="F165" s="0" t="n">
        <v>0</v>
      </c>
      <c r="G165" s="0" t="n">
        <v>524636.043162176</v>
      </c>
      <c r="H165" s="0" t="n">
        <v>262346.451118077</v>
      </c>
      <c r="I165" s="0" t="n">
        <v>131158.737226847</v>
      </c>
    </row>
    <row r="166" customFormat="false" ht="12.8" hidden="false" customHeight="false" outlineLevel="0" collapsed="false">
      <c r="A166" s="0" t="n">
        <v>108</v>
      </c>
      <c r="B166" s="0" t="n">
        <v>27276288.7026224</v>
      </c>
      <c r="C166" s="0" t="n">
        <v>26436805.1709843</v>
      </c>
      <c r="D166" s="0" t="n">
        <v>76288735.3866168</v>
      </c>
      <c r="E166" s="0" t="n">
        <v>102970350.973884</v>
      </c>
      <c r="F166" s="0" t="n">
        <v>17161725.1623141</v>
      </c>
      <c r="G166" s="0" t="n">
        <v>480843.74841544</v>
      </c>
      <c r="H166" s="0" t="n">
        <v>263811.105184272</v>
      </c>
      <c r="I166" s="0" t="n">
        <v>135469.540054964</v>
      </c>
    </row>
    <row r="167" customFormat="false" ht="12.8" hidden="false" customHeight="false" outlineLevel="0" collapsed="false">
      <c r="A167" s="0" t="n">
        <v>109</v>
      </c>
      <c r="B167" s="0" t="n">
        <v>23435913.3222455</v>
      </c>
      <c r="C167" s="0" t="n">
        <v>22624441.7342877</v>
      </c>
      <c r="D167" s="0" t="n">
        <v>64378089.7745016</v>
      </c>
      <c r="E167" s="0" t="n">
        <v>104233691.164441</v>
      </c>
      <c r="F167" s="0" t="n">
        <v>0</v>
      </c>
      <c r="G167" s="0" t="n">
        <v>438276.634879671</v>
      </c>
      <c r="H167" s="0" t="n">
        <v>273437.635193615</v>
      </c>
      <c r="I167" s="0" t="n">
        <v>142510.45412079</v>
      </c>
    </row>
    <row r="168" customFormat="false" ht="12.8" hidden="false" customHeight="false" outlineLevel="0" collapsed="false">
      <c r="A168" s="0" t="n">
        <v>110</v>
      </c>
      <c r="B168" s="0" t="n">
        <v>27829532.011357</v>
      </c>
      <c r="C168" s="0" t="n">
        <v>27012974.4554021</v>
      </c>
      <c r="D168" s="0" t="n">
        <v>77840523.422828</v>
      </c>
      <c r="E168" s="0" t="n">
        <v>105328642.810654</v>
      </c>
      <c r="F168" s="0" t="n">
        <v>17554773.8017757</v>
      </c>
      <c r="G168" s="0" t="n">
        <v>451011.560804147</v>
      </c>
      <c r="H168" s="0" t="n">
        <v>270060.229143202</v>
      </c>
      <c r="I168" s="0" t="n">
        <v>136408.237153568</v>
      </c>
    </row>
    <row r="169" customFormat="false" ht="12.8" hidden="false" customHeight="false" outlineLevel="0" collapsed="false">
      <c r="A169" s="0" t="n">
        <v>111</v>
      </c>
      <c r="B169" s="0" t="n">
        <v>23977670.2398126</v>
      </c>
      <c r="C169" s="0" t="n">
        <v>23150500.2687422</v>
      </c>
      <c r="D169" s="0" t="n">
        <v>66149036.4591679</v>
      </c>
      <c r="E169" s="0" t="n">
        <v>106181140.564196</v>
      </c>
      <c r="F169" s="0" t="n">
        <v>0</v>
      </c>
      <c r="G169" s="0" t="n">
        <v>460566.28983356</v>
      </c>
      <c r="H169" s="0" t="n">
        <v>269396.901260118</v>
      </c>
      <c r="I169" s="0" t="n">
        <v>138866.828538288</v>
      </c>
    </row>
    <row r="170" customFormat="false" ht="12.8" hidden="false" customHeight="false" outlineLevel="0" collapsed="false">
      <c r="A170" s="0" t="n">
        <v>112</v>
      </c>
      <c r="B170" s="0" t="n">
        <v>28538356.5232865</v>
      </c>
      <c r="C170" s="0" t="n">
        <v>27675955.9704425</v>
      </c>
      <c r="D170" s="0" t="n">
        <v>80010507.4703591</v>
      </c>
      <c r="E170" s="0" t="n">
        <v>107573927.01003</v>
      </c>
      <c r="F170" s="0" t="n">
        <v>17928987.8350051</v>
      </c>
      <c r="G170" s="0" t="n">
        <v>489650.301998088</v>
      </c>
      <c r="H170" s="0" t="n">
        <v>273677.04902417</v>
      </c>
      <c r="I170" s="0" t="n">
        <v>141533.145459727</v>
      </c>
    </row>
    <row r="171" customFormat="false" ht="12.8" hidden="false" customHeight="false" outlineLevel="0" collapsed="false">
      <c r="A171" s="0" t="n">
        <v>113</v>
      </c>
      <c r="B171" s="0" t="n">
        <v>24443368.7692642</v>
      </c>
      <c r="C171" s="0" t="n">
        <v>23607074.3691024</v>
      </c>
      <c r="D171" s="0" t="n">
        <v>67364507.226443</v>
      </c>
      <c r="E171" s="0" t="n">
        <v>108448691.596463</v>
      </c>
      <c r="F171" s="0" t="n">
        <v>0</v>
      </c>
      <c r="G171" s="0" t="n">
        <v>458267.108606485</v>
      </c>
      <c r="H171" s="0" t="n">
        <v>278704.410393644</v>
      </c>
      <c r="I171" s="0" t="n">
        <v>141889.830230926</v>
      </c>
    </row>
    <row r="172" customFormat="false" ht="12.8" hidden="false" customHeight="false" outlineLevel="0" collapsed="false">
      <c r="A172" s="0" t="n">
        <v>114</v>
      </c>
      <c r="B172" s="0" t="n">
        <v>29027094.3726388</v>
      </c>
      <c r="C172" s="0" t="n">
        <v>28179980.3551112</v>
      </c>
      <c r="D172" s="0" t="n">
        <v>81371166.5663404</v>
      </c>
      <c r="E172" s="0" t="n">
        <v>109657511.825275</v>
      </c>
      <c r="F172" s="0" t="n">
        <v>18276251.9708792</v>
      </c>
      <c r="G172" s="0" t="n">
        <v>470585.223259425</v>
      </c>
      <c r="H172" s="0" t="n">
        <v>278472.718189079</v>
      </c>
      <c r="I172" s="0" t="n">
        <v>140080.108684352</v>
      </c>
    </row>
    <row r="173" customFormat="false" ht="12.8" hidden="false" customHeight="false" outlineLevel="0" collapsed="false">
      <c r="A173" s="0" t="n">
        <v>115</v>
      </c>
      <c r="B173" s="0" t="n">
        <v>24950433.9880162</v>
      </c>
      <c r="C173" s="0" t="n">
        <v>24066198.3758322</v>
      </c>
      <c r="D173" s="0" t="n">
        <v>68938611.4455903</v>
      </c>
      <c r="E173" s="0" t="n">
        <v>110146743.783152</v>
      </c>
      <c r="F173" s="0" t="n">
        <v>0</v>
      </c>
      <c r="G173" s="0" t="n">
        <v>504482.861247188</v>
      </c>
      <c r="H173" s="0" t="n">
        <v>279883.125003444</v>
      </c>
      <c r="I173" s="0" t="n">
        <v>142670.894190611</v>
      </c>
    </row>
    <row r="174" customFormat="false" ht="12.8" hidden="false" customHeight="false" outlineLevel="0" collapsed="false">
      <c r="A174" s="0" t="n">
        <v>116</v>
      </c>
      <c r="B174" s="0" t="n">
        <v>29437371.5988401</v>
      </c>
      <c r="C174" s="0" t="n">
        <v>28560232.7702201</v>
      </c>
      <c r="D174" s="0" t="n">
        <v>82816689.4698416</v>
      </c>
      <c r="E174" s="0" t="n">
        <v>110699339.14425</v>
      </c>
      <c r="F174" s="0" t="n">
        <v>18449889.8573751</v>
      </c>
      <c r="G174" s="0" t="n">
        <v>489301.916495761</v>
      </c>
      <c r="H174" s="0" t="n">
        <v>283865.137607462</v>
      </c>
      <c r="I174" s="0" t="n">
        <v>148531.106452512</v>
      </c>
    </row>
    <row r="175" customFormat="false" ht="12.8" hidden="false" customHeight="false" outlineLevel="0" collapsed="false">
      <c r="A175" s="0" t="n">
        <v>117</v>
      </c>
      <c r="B175" s="0" t="n">
        <v>25132970.8730863</v>
      </c>
      <c r="C175" s="0" t="n">
        <v>24253862.6264064</v>
      </c>
      <c r="D175" s="0" t="n">
        <v>69367601.5789349</v>
      </c>
      <c r="E175" s="0" t="n">
        <v>111192523.93038</v>
      </c>
      <c r="F175" s="0" t="n">
        <v>0</v>
      </c>
      <c r="G175" s="0" t="n">
        <v>493105.909938458</v>
      </c>
      <c r="H175" s="0" t="n">
        <v>281623.228154927</v>
      </c>
      <c r="I175" s="0" t="n">
        <v>149113.012266395</v>
      </c>
    </row>
    <row r="176" customFormat="false" ht="12.8" hidden="false" customHeight="false" outlineLevel="0" collapsed="false">
      <c r="A176" s="0" t="n">
        <v>118</v>
      </c>
      <c r="B176" s="0" t="n">
        <v>29777809.7214021</v>
      </c>
      <c r="C176" s="0" t="n">
        <v>28933952.143395</v>
      </c>
      <c r="D176" s="0" t="n">
        <v>83748471.2219186</v>
      </c>
      <c r="E176" s="0" t="n">
        <v>112389915.012222</v>
      </c>
      <c r="F176" s="0" t="n">
        <v>18731652.5020371</v>
      </c>
      <c r="G176" s="0" t="n">
        <v>463691.796579886</v>
      </c>
      <c r="H176" s="0" t="n">
        <v>278849.298685672</v>
      </c>
      <c r="I176" s="0" t="n">
        <v>144737.832487867</v>
      </c>
    </row>
    <row r="177" customFormat="false" ht="12.8" hidden="false" customHeight="false" outlineLevel="0" collapsed="false">
      <c r="A177" s="0" t="n">
        <v>119</v>
      </c>
      <c r="B177" s="0" t="n">
        <v>25558624.4708329</v>
      </c>
      <c r="C177" s="0" t="n">
        <v>24701616.4522853</v>
      </c>
      <c r="D177" s="0" t="n">
        <v>70851258.4093216</v>
      </c>
      <c r="E177" s="0" t="n">
        <v>112933804.263403</v>
      </c>
      <c r="F177" s="0" t="n">
        <v>0</v>
      </c>
      <c r="G177" s="0" t="n">
        <v>475856.925837924</v>
      </c>
      <c r="H177" s="0" t="n">
        <v>279987.825232052</v>
      </c>
      <c r="I177" s="0" t="n">
        <v>144518.953539382</v>
      </c>
    </row>
    <row r="178" customFormat="false" ht="12.8" hidden="false" customHeight="false" outlineLevel="0" collapsed="false">
      <c r="A178" s="0" t="n">
        <v>120</v>
      </c>
      <c r="B178" s="0" t="n">
        <v>30346987.5961779</v>
      </c>
      <c r="C178" s="0" t="n">
        <v>29460201.6278141</v>
      </c>
      <c r="D178" s="0" t="n">
        <v>85631241.5279969</v>
      </c>
      <c r="E178" s="0" t="n">
        <v>113936584.136436</v>
      </c>
      <c r="F178" s="0" t="n">
        <v>18989430.689406</v>
      </c>
      <c r="G178" s="0" t="n">
        <v>507716.738955175</v>
      </c>
      <c r="H178" s="0" t="n">
        <v>279569.904561464</v>
      </c>
      <c r="I178" s="0" t="n">
        <v>142141.892638922</v>
      </c>
    </row>
    <row r="179" customFormat="false" ht="12.8" hidden="false" customHeight="false" outlineLevel="0" collapsed="false">
      <c r="A179" s="0" t="n">
        <v>121</v>
      </c>
      <c r="B179" s="0" t="n">
        <v>26125186.2428591</v>
      </c>
      <c r="C179" s="0" t="n">
        <v>25248058.254023</v>
      </c>
      <c r="D179" s="0" t="n">
        <v>72337368.2539549</v>
      </c>
      <c r="E179" s="0" t="n">
        <v>115568865.674209</v>
      </c>
      <c r="F179" s="0" t="n">
        <v>0</v>
      </c>
      <c r="G179" s="0" t="n">
        <v>498515.245749485</v>
      </c>
      <c r="H179" s="0" t="n">
        <v>280723.393697657</v>
      </c>
      <c r="I179" s="0" t="n">
        <v>139841.927698446</v>
      </c>
    </row>
    <row r="180" customFormat="false" ht="12.8" hidden="false" customHeight="false" outlineLevel="0" collapsed="false">
      <c r="A180" s="0" t="n">
        <v>122</v>
      </c>
      <c r="B180" s="0" t="n">
        <v>30870968.1991558</v>
      </c>
      <c r="C180" s="0" t="n">
        <v>29928064.6336355</v>
      </c>
      <c r="D180" s="0" t="n">
        <v>86807497.8155208</v>
      </c>
      <c r="E180" s="0" t="n">
        <v>116000126.047691</v>
      </c>
      <c r="F180" s="0" t="n">
        <v>19333354.3412818</v>
      </c>
      <c r="G180" s="0" t="n">
        <v>550900.829251167</v>
      </c>
      <c r="H180" s="0" t="n">
        <v>289646.978965746</v>
      </c>
      <c r="I180" s="0" t="n">
        <v>146222.510433316</v>
      </c>
    </row>
    <row r="181" customFormat="false" ht="12.8" hidden="false" customHeight="false" outlineLevel="0" collapsed="false">
      <c r="A181" s="0" t="n">
        <v>123</v>
      </c>
      <c r="B181" s="0" t="n">
        <v>26596741.4046386</v>
      </c>
      <c r="C181" s="0" t="n">
        <v>25658010.8777266</v>
      </c>
      <c r="D181" s="0" t="n">
        <v>73837566.2232493</v>
      </c>
      <c r="E181" s="0" t="n">
        <v>116924971.966778</v>
      </c>
      <c r="F181" s="0" t="n">
        <v>0</v>
      </c>
      <c r="G181" s="0" t="n">
        <v>544629.36254469</v>
      </c>
      <c r="H181" s="0" t="n">
        <v>288811.047076978</v>
      </c>
      <c r="I181" s="0" t="n">
        <v>150414.453271938</v>
      </c>
    </row>
    <row r="182" customFormat="false" ht="12.8" hidden="false" customHeight="false" outlineLevel="0" collapsed="false">
      <c r="A182" s="0" t="n">
        <v>124</v>
      </c>
      <c r="B182" s="0" t="n">
        <v>31327748.2502519</v>
      </c>
      <c r="C182" s="0" t="n">
        <v>30420739.084433</v>
      </c>
      <c r="D182" s="0" t="n">
        <v>88660502.3507049</v>
      </c>
      <c r="E182" s="0" t="n">
        <v>117348978.557729</v>
      </c>
      <c r="F182" s="0" t="n">
        <v>19558163.0929549</v>
      </c>
      <c r="G182" s="0" t="n">
        <v>506276.065476864</v>
      </c>
      <c r="H182" s="0" t="n">
        <v>293484.317810426</v>
      </c>
      <c r="I182" s="0" t="n">
        <v>153212.546473644</v>
      </c>
    </row>
    <row r="183" customFormat="false" ht="12.8" hidden="false" customHeight="false" outlineLevel="0" collapsed="false">
      <c r="A183" s="0" t="n">
        <v>125</v>
      </c>
      <c r="B183" s="0" t="n">
        <v>26800742.5305792</v>
      </c>
      <c r="C183" s="0" t="n">
        <v>25910821.2609033</v>
      </c>
      <c r="D183" s="0" t="n">
        <v>74427304.2274256</v>
      </c>
      <c r="E183" s="0" t="n">
        <v>118284750.747474</v>
      </c>
      <c r="F183" s="0" t="n">
        <v>0</v>
      </c>
      <c r="G183" s="0" t="n">
        <v>492357.346532363</v>
      </c>
      <c r="H183" s="0" t="n">
        <v>292190.8381621</v>
      </c>
      <c r="I183" s="0" t="n">
        <v>150532.97854491</v>
      </c>
    </row>
    <row r="184" customFormat="false" ht="12.8" hidden="false" customHeight="false" outlineLevel="0" collapsed="false">
      <c r="A184" s="0" t="n">
        <v>126</v>
      </c>
      <c r="B184" s="0" t="n">
        <v>31867460.4497472</v>
      </c>
      <c r="C184" s="0" t="n">
        <v>30974079.4386017</v>
      </c>
      <c r="D184" s="0" t="n">
        <v>90020633.10992</v>
      </c>
      <c r="E184" s="0" t="n">
        <v>119777488.26763</v>
      </c>
      <c r="F184" s="0" t="n">
        <v>19962914.7112717</v>
      </c>
      <c r="G184" s="0" t="n">
        <v>497133.386753219</v>
      </c>
      <c r="H184" s="0" t="n">
        <v>292630.971060664</v>
      </c>
      <c r="I184" s="0" t="n">
        <v>148023.790473786</v>
      </c>
    </row>
    <row r="185" customFormat="false" ht="12.8" hidden="false" customHeight="false" outlineLevel="0" collapsed="false">
      <c r="A185" s="0" t="n">
        <v>127</v>
      </c>
      <c r="B185" s="0" t="n">
        <v>27487016.1186992</v>
      </c>
      <c r="C185" s="0" t="n">
        <v>26549313.0139953</v>
      </c>
      <c r="D185" s="0" t="n">
        <v>76501151.382646</v>
      </c>
      <c r="E185" s="0" t="n">
        <v>120781010.133804</v>
      </c>
      <c r="F185" s="0" t="n">
        <v>0</v>
      </c>
      <c r="G185" s="0" t="n">
        <v>543282.361706087</v>
      </c>
      <c r="H185" s="0" t="n">
        <v>291433.746598185</v>
      </c>
      <c r="I185" s="0" t="n">
        <v>147124.280570921</v>
      </c>
    </row>
    <row r="186" customFormat="false" ht="12.8" hidden="false" customHeight="false" outlineLevel="0" collapsed="false">
      <c r="A186" s="0" t="n">
        <v>128</v>
      </c>
      <c r="B186" s="0" t="n">
        <v>32606315.1107211</v>
      </c>
      <c r="C186" s="0" t="n">
        <v>31681031.7532752</v>
      </c>
      <c r="D186" s="0" t="n">
        <v>92437864.3762827</v>
      </c>
      <c r="E186" s="0" t="n">
        <v>122004424.682611</v>
      </c>
      <c r="F186" s="0" t="n">
        <v>20334070.7804351</v>
      </c>
      <c r="G186" s="0" t="n">
        <v>529309.163842639</v>
      </c>
      <c r="H186" s="0" t="n">
        <v>291221.928815391</v>
      </c>
      <c r="I186" s="0" t="n">
        <v>149646.09255406</v>
      </c>
    </row>
    <row r="187" customFormat="false" ht="12.8" hidden="false" customHeight="false" outlineLevel="0" collapsed="false">
      <c r="A187" s="0" t="n">
        <v>129</v>
      </c>
      <c r="B187" s="0" t="n">
        <v>27903897.2954957</v>
      </c>
      <c r="C187" s="0" t="n">
        <v>26992661.9272022</v>
      </c>
      <c r="D187" s="0" t="n">
        <v>77655708.9363383</v>
      </c>
      <c r="E187" s="0" t="n">
        <v>123000469.229932</v>
      </c>
      <c r="F187" s="0" t="n">
        <v>0</v>
      </c>
      <c r="G187" s="0" t="n">
        <v>510130.812931622</v>
      </c>
      <c r="H187" s="0" t="n">
        <v>293695.701863579</v>
      </c>
      <c r="I187" s="0" t="n">
        <v>153441.21928316</v>
      </c>
    </row>
    <row r="188" customFormat="false" ht="12.8" hidden="false" customHeight="false" outlineLevel="0" collapsed="false">
      <c r="A188" s="0" t="n">
        <v>130</v>
      </c>
      <c r="B188" s="0" t="n">
        <v>33185951.893523</v>
      </c>
      <c r="C188" s="0" t="n">
        <v>32269273.9380829</v>
      </c>
      <c r="D188" s="0" t="n">
        <v>94054136.8883312</v>
      </c>
      <c r="E188" s="0" t="n">
        <v>124394890.675413</v>
      </c>
      <c r="F188" s="0" t="n">
        <v>20732481.7792355</v>
      </c>
      <c r="G188" s="0" t="n">
        <v>518580.893103183</v>
      </c>
      <c r="H188" s="0" t="n">
        <v>293739.971856595</v>
      </c>
      <c r="I188" s="0" t="n">
        <v>149081.557829016</v>
      </c>
    </row>
    <row r="189" customFormat="false" ht="12.8" hidden="false" customHeight="false" outlineLevel="0" collapsed="false">
      <c r="A189" s="0" t="n">
        <v>131</v>
      </c>
      <c r="B189" s="0" t="n">
        <v>28597661.9491594</v>
      </c>
      <c r="C189" s="0" t="n">
        <v>27693780.0666189</v>
      </c>
      <c r="D189" s="0" t="n">
        <v>80011693.4241712</v>
      </c>
      <c r="E189" s="0" t="n">
        <v>125607797.218197</v>
      </c>
      <c r="F189" s="0" t="n">
        <v>0</v>
      </c>
      <c r="G189" s="0" t="n">
        <v>501277.53255777</v>
      </c>
      <c r="H189" s="0" t="n">
        <v>295626.254341935</v>
      </c>
      <c r="I189" s="0" t="n">
        <v>152825.850915409</v>
      </c>
    </row>
    <row r="190" customFormat="false" ht="12.8" hidden="false" customHeight="false" outlineLevel="0" collapsed="false">
      <c r="A190" s="0" t="n">
        <v>132</v>
      </c>
      <c r="B190" s="0" t="n">
        <v>33940898.9122712</v>
      </c>
      <c r="C190" s="0" t="n">
        <v>33044162.7903612</v>
      </c>
      <c r="D190" s="0" t="n">
        <v>96635968.564248</v>
      </c>
      <c r="E190" s="0" t="n">
        <v>126850818.83219</v>
      </c>
      <c r="F190" s="0" t="n">
        <v>21141803.1386983</v>
      </c>
      <c r="G190" s="0" t="n">
        <v>501411.574285657</v>
      </c>
      <c r="H190" s="0" t="n">
        <v>291114.625343456</v>
      </c>
      <c r="I190" s="0" t="n">
        <v>148871.317544145</v>
      </c>
    </row>
    <row r="191" customFormat="false" ht="12.8" hidden="false" customHeight="false" outlineLevel="0" collapsed="false">
      <c r="A191" s="0" t="n">
        <v>133</v>
      </c>
      <c r="B191" s="0" t="n">
        <v>29069432.4381054</v>
      </c>
      <c r="C191" s="0" t="n">
        <v>28126426.8753562</v>
      </c>
      <c r="D191" s="0" t="n">
        <v>81112137.9584477</v>
      </c>
      <c r="E191" s="0" t="n">
        <v>127796518.629822</v>
      </c>
      <c r="F191" s="0" t="n">
        <v>0</v>
      </c>
      <c r="G191" s="0" t="n">
        <v>542262.090493946</v>
      </c>
      <c r="H191" s="0" t="n">
        <v>294701.619790397</v>
      </c>
      <c r="I191" s="0" t="n">
        <v>151488.360664082</v>
      </c>
    </row>
    <row r="192" customFormat="false" ht="12.8" hidden="false" customHeight="false" outlineLevel="0" collapsed="false">
      <c r="A192" s="0" t="n">
        <v>134</v>
      </c>
      <c r="B192" s="0" t="n">
        <v>34332682.965536</v>
      </c>
      <c r="C192" s="0" t="n">
        <v>33443911.4021859</v>
      </c>
      <c r="D192" s="0" t="n">
        <v>97580114.2312261</v>
      </c>
      <c r="E192" s="0" t="n">
        <v>128740956.779116</v>
      </c>
      <c r="F192" s="0" t="n">
        <v>21456826.1298527</v>
      </c>
      <c r="G192" s="0" t="n">
        <v>476678.561053648</v>
      </c>
      <c r="H192" s="0" t="n">
        <v>302365.781872034</v>
      </c>
      <c r="I192" s="0" t="n">
        <v>156753.172034945</v>
      </c>
    </row>
    <row r="193" customFormat="false" ht="12.8" hidden="false" customHeight="false" outlineLevel="0" collapsed="false">
      <c r="A193" s="0" t="n">
        <v>135</v>
      </c>
      <c r="B193" s="0" t="n">
        <v>29508765.9767697</v>
      </c>
      <c r="C193" s="0" t="n">
        <v>28567253.5457532</v>
      </c>
      <c r="D193" s="0" t="n">
        <v>82634777.8911535</v>
      </c>
      <c r="E193" s="0" t="n">
        <v>129394793.888931</v>
      </c>
      <c r="F193" s="0" t="n">
        <v>0</v>
      </c>
      <c r="G193" s="0" t="n">
        <v>533607.488178242</v>
      </c>
      <c r="H193" s="0" t="n">
        <v>299743.040509349</v>
      </c>
      <c r="I193" s="0" t="n">
        <v>154517.003327121</v>
      </c>
    </row>
    <row r="194" customFormat="false" ht="12.8" hidden="false" customHeight="false" outlineLevel="0" collapsed="false">
      <c r="A194" s="0" t="n">
        <v>136</v>
      </c>
      <c r="B194" s="0" t="n">
        <v>34834510.7786656</v>
      </c>
      <c r="C194" s="0" t="n">
        <v>33889123.1947219</v>
      </c>
      <c r="D194" s="0" t="n">
        <v>99141025.6495002</v>
      </c>
      <c r="E194" s="0" t="n">
        <v>130057750.660906</v>
      </c>
      <c r="F194" s="0" t="n">
        <v>21676291.7768176</v>
      </c>
      <c r="G194" s="0" t="n">
        <v>528236.286088467</v>
      </c>
      <c r="H194" s="0" t="n">
        <v>306846.459678681</v>
      </c>
      <c r="I194" s="0" t="n">
        <v>157578.340252282</v>
      </c>
    </row>
    <row r="195" customFormat="false" ht="12.8" hidden="false" customHeight="false" outlineLevel="0" collapsed="false">
      <c r="A195" s="0" t="n">
        <v>137</v>
      </c>
      <c r="B195" s="0" t="n">
        <v>29977807.6522587</v>
      </c>
      <c r="C195" s="0" t="n">
        <v>28997739.1672945</v>
      </c>
      <c r="D195" s="0" t="n">
        <v>83686712.4552579</v>
      </c>
      <c r="E195" s="0" t="n">
        <v>131617920.888291</v>
      </c>
      <c r="F195" s="0" t="n">
        <v>0</v>
      </c>
      <c r="G195" s="0" t="n">
        <v>562638.194844619</v>
      </c>
      <c r="H195" s="0" t="n">
        <v>307727.798782223</v>
      </c>
      <c r="I195" s="0" t="n">
        <v>156717.844767597</v>
      </c>
    </row>
    <row r="196" customFormat="false" ht="12.8" hidden="false" customHeight="false" outlineLevel="0" collapsed="false">
      <c r="A196" s="0" t="n">
        <v>138</v>
      </c>
      <c r="B196" s="0" t="n">
        <v>35543980.84576</v>
      </c>
      <c r="C196" s="0" t="n">
        <v>34583244.9655038</v>
      </c>
      <c r="D196" s="0" t="n">
        <v>101110327.075784</v>
      </c>
      <c r="E196" s="0" t="n">
        <v>132875213.742906</v>
      </c>
      <c r="F196" s="0" t="n">
        <v>22145868.9571509</v>
      </c>
      <c r="G196" s="0" t="n">
        <v>555771.423370901</v>
      </c>
      <c r="H196" s="0" t="n">
        <v>298955.626594501</v>
      </c>
      <c r="I196" s="0" t="n">
        <v>151441.186129681</v>
      </c>
    </row>
    <row r="197" customFormat="false" ht="12.8" hidden="false" customHeight="false" outlineLevel="0" collapsed="false">
      <c r="A197" s="0" t="n">
        <v>139</v>
      </c>
      <c r="B197" s="0" t="n">
        <v>30442720.5499581</v>
      </c>
      <c r="C197" s="0" t="n">
        <v>29497320.562063</v>
      </c>
      <c r="D197" s="0" t="n">
        <v>85401769.5382853</v>
      </c>
      <c r="E197" s="0" t="n">
        <v>133432919.827463</v>
      </c>
      <c r="F197" s="0" t="n">
        <v>0</v>
      </c>
      <c r="G197" s="0" t="n">
        <v>533372.347499731</v>
      </c>
      <c r="H197" s="0" t="n">
        <v>303755.220520753</v>
      </c>
      <c r="I197" s="0" t="n">
        <v>154674.885535149</v>
      </c>
    </row>
    <row r="198" customFormat="false" ht="12.8" hidden="false" customHeight="false" outlineLevel="0" collapsed="false">
      <c r="A198" s="0" t="n">
        <v>140</v>
      </c>
      <c r="B198" s="0" t="n">
        <v>35871720.0599891</v>
      </c>
      <c r="C198" s="0" t="n">
        <v>34909012.086974</v>
      </c>
      <c r="D198" s="0" t="n">
        <v>102197267.521106</v>
      </c>
      <c r="E198" s="0" t="n">
        <v>133871370.029569</v>
      </c>
      <c r="F198" s="0" t="n">
        <v>22311895.0049282</v>
      </c>
      <c r="G198" s="0" t="n">
        <v>539648.878604864</v>
      </c>
      <c r="H198" s="0" t="n">
        <v>308996.893773618</v>
      </c>
      <c r="I198" s="0" t="n">
        <v>162946.000909404</v>
      </c>
    </row>
    <row r="199" customFormat="false" ht="12.8" hidden="false" customHeight="false" outlineLevel="0" collapsed="false">
      <c r="A199" s="0" t="n">
        <v>141</v>
      </c>
      <c r="B199" s="0" t="n">
        <v>30826259.2213539</v>
      </c>
      <c r="C199" s="0" t="n">
        <v>29856154.674174</v>
      </c>
      <c r="D199" s="0" t="n">
        <v>86261384.7695655</v>
      </c>
      <c r="E199" s="0" t="n">
        <v>135395012.40518</v>
      </c>
      <c r="F199" s="0" t="n">
        <v>0</v>
      </c>
      <c r="G199" s="0" t="n">
        <v>557261.073347889</v>
      </c>
      <c r="H199" s="0" t="n">
        <v>302858.053519235</v>
      </c>
      <c r="I199" s="0" t="n">
        <v>157122.029018263</v>
      </c>
    </row>
    <row r="200" customFormat="false" ht="12.8" hidden="false" customHeight="false" outlineLevel="0" collapsed="false">
      <c r="A200" s="0" t="n">
        <v>142</v>
      </c>
      <c r="B200" s="0" t="n">
        <v>36517290.5132792</v>
      </c>
      <c r="C200" s="0" t="n">
        <v>35539126.1675036</v>
      </c>
      <c r="D200" s="0" t="n">
        <v>104003461.665692</v>
      </c>
      <c r="E200" s="0" t="n">
        <v>136371780.871783</v>
      </c>
      <c r="F200" s="0" t="n">
        <v>22728630.1452972</v>
      </c>
      <c r="G200" s="0" t="n">
        <v>557185.057496639</v>
      </c>
      <c r="H200" s="0" t="n">
        <v>309520.679955921</v>
      </c>
      <c r="I200" s="0" t="n">
        <v>159226.58331853</v>
      </c>
    </row>
    <row r="201" customFormat="false" ht="12.8" hidden="false" customHeight="false" outlineLevel="0" collapsed="false">
      <c r="A201" s="0" t="n">
        <v>143</v>
      </c>
      <c r="B201" s="0" t="n">
        <v>31440377.2233118</v>
      </c>
      <c r="C201" s="0" t="n">
        <v>30409911.3202162</v>
      </c>
      <c r="D201" s="0" t="n">
        <v>88200319.289761</v>
      </c>
      <c r="E201" s="0" t="n">
        <v>137321745.097144</v>
      </c>
      <c r="F201" s="0" t="n">
        <v>0</v>
      </c>
      <c r="G201" s="0" t="n">
        <v>608933.625905312</v>
      </c>
      <c r="H201" s="0" t="n">
        <v>310528.712758527</v>
      </c>
      <c r="I201" s="0" t="n">
        <v>158576.520616804</v>
      </c>
    </row>
    <row r="202" customFormat="false" ht="12.8" hidden="false" customHeight="false" outlineLevel="0" collapsed="false">
      <c r="A202" s="0" t="n">
        <v>144</v>
      </c>
      <c r="B202" s="0" t="n">
        <v>37170780.7492858</v>
      </c>
      <c r="C202" s="0" t="n">
        <v>36181337.0538063</v>
      </c>
      <c r="D202" s="0" t="n">
        <v>106179013.697695</v>
      </c>
      <c r="E202" s="0" t="n">
        <v>138325921.378766</v>
      </c>
      <c r="F202" s="0" t="n">
        <v>23054320.2297944</v>
      </c>
      <c r="G202" s="0" t="n">
        <v>570586.33059661</v>
      </c>
      <c r="H202" s="0" t="n">
        <v>308708.689468513</v>
      </c>
      <c r="I202" s="0" t="n">
        <v>157355.250592016</v>
      </c>
    </row>
    <row r="203" customFormat="false" ht="12.8" hidden="false" customHeight="false" outlineLevel="0" collapsed="false">
      <c r="A203" s="0" t="n">
        <v>145</v>
      </c>
      <c r="B203" s="0" t="n">
        <v>31955757.0495858</v>
      </c>
      <c r="C203" s="0" t="n">
        <v>30944951.6960394</v>
      </c>
      <c r="D203" s="0" t="n">
        <v>89573666.6137682</v>
      </c>
      <c r="E203" s="0" t="n">
        <v>139980066.684222</v>
      </c>
      <c r="F203" s="0" t="n">
        <v>0</v>
      </c>
      <c r="G203" s="0" t="n">
        <v>584224.148484418</v>
      </c>
      <c r="H203" s="0" t="n">
        <v>314264.928830324</v>
      </c>
      <c r="I203" s="0" t="n">
        <v>160451.823188018</v>
      </c>
    </row>
    <row r="204" customFormat="false" ht="12.8" hidden="false" customHeight="false" outlineLevel="0" collapsed="false">
      <c r="A204" s="0" t="n">
        <v>146</v>
      </c>
      <c r="B204" s="0" t="n">
        <v>37878375.0732409</v>
      </c>
      <c r="C204" s="0" t="n">
        <v>36926713.2991552</v>
      </c>
      <c r="D204" s="0" t="n">
        <v>108290547.538004</v>
      </c>
      <c r="E204" s="0" t="n">
        <v>141368524.400402</v>
      </c>
      <c r="F204" s="0" t="n">
        <v>23561420.7334004</v>
      </c>
      <c r="G204" s="0" t="n">
        <v>534218.84016142</v>
      </c>
      <c r="H204" s="0" t="n">
        <v>307501.536624227</v>
      </c>
      <c r="I204" s="0" t="n">
        <v>157059.13900006</v>
      </c>
    </row>
    <row r="205" customFormat="false" ht="12.8" hidden="false" customHeight="false" outlineLevel="0" collapsed="false">
      <c r="A205" s="0" t="n">
        <v>147</v>
      </c>
      <c r="B205" s="0" t="n">
        <v>32590003.0810126</v>
      </c>
      <c r="C205" s="0" t="n">
        <v>31616571.5864921</v>
      </c>
      <c r="D205" s="0" t="n">
        <v>91879978.8867743</v>
      </c>
      <c r="E205" s="0" t="n">
        <v>142469523.54216</v>
      </c>
      <c r="F205" s="0" t="n">
        <v>0</v>
      </c>
      <c r="G205" s="0" t="n">
        <v>549711.256836486</v>
      </c>
      <c r="H205" s="0" t="n">
        <v>311795.94955501</v>
      </c>
      <c r="I205" s="0" t="n">
        <v>159891.840184302</v>
      </c>
    </row>
    <row r="206" customFormat="false" ht="12.8" hidden="false" customHeight="false" outlineLevel="0" collapsed="false">
      <c r="A206" s="0" t="n">
        <v>148</v>
      </c>
      <c r="B206" s="0" t="n">
        <v>38626982.2333841</v>
      </c>
      <c r="C206" s="0" t="n">
        <v>37663389.8552008</v>
      </c>
      <c r="D206" s="0" t="n">
        <v>110800729.495976</v>
      </c>
      <c r="E206" s="0" t="n">
        <v>143679311.557091</v>
      </c>
      <c r="F206" s="0" t="n">
        <v>23946551.9261818</v>
      </c>
      <c r="G206" s="0" t="n">
        <v>539982.371549379</v>
      </c>
      <c r="H206" s="0" t="n">
        <v>312469.913567852</v>
      </c>
      <c r="I206" s="0" t="n">
        <v>158771.561523011</v>
      </c>
    </row>
    <row r="207" customFormat="false" ht="12.8" hidden="false" customHeight="false" outlineLevel="0" collapsed="false">
      <c r="A207" s="0" t="n">
        <v>149</v>
      </c>
      <c r="B207" s="0" t="n">
        <v>32991531.5237576</v>
      </c>
      <c r="C207" s="0" t="n">
        <v>31993867.9761925</v>
      </c>
      <c r="D207" s="0" t="n">
        <v>92757332.5531126</v>
      </c>
      <c r="E207" s="0" t="n">
        <v>144535677.334382</v>
      </c>
      <c r="F207" s="0" t="n">
        <v>0</v>
      </c>
      <c r="G207" s="0" t="n">
        <v>569339.585381532</v>
      </c>
      <c r="H207" s="0" t="n">
        <v>315611.438770601</v>
      </c>
      <c r="I207" s="0" t="n">
        <v>161017.890589969</v>
      </c>
    </row>
    <row r="208" customFormat="false" ht="12.8" hidden="false" customHeight="false" outlineLevel="0" collapsed="false">
      <c r="A208" s="0" t="n">
        <v>150</v>
      </c>
      <c r="B208" s="0" t="n">
        <v>39381777.3075052</v>
      </c>
      <c r="C208" s="0" t="n">
        <v>38403360.7735439</v>
      </c>
      <c r="D208" s="0" t="n">
        <v>112797168.815892</v>
      </c>
      <c r="E208" s="0" t="n">
        <v>146774941.8799</v>
      </c>
      <c r="F208" s="0" t="n">
        <v>24462490.3133167</v>
      </c>
      <c r="G208" s="0" t="n">
        <v>563012.906342518</v>
      </c>
      <c r="H208" s="0" t="n">
        <v>305598.15831306</v>
      </c>
      <c r="I208" s="0" t="n">
        <v>156864.956151068</v>
      </c>
    </row>
    <row r="209" customFormat="false" ht="12.8" hidden="false" customHeight="false" outlineLevel="0" collapsed="false">
      <c r="A209" s="0" t="n">
        <v>151</v>
      </c>
      <c r="B209" s="0" t="n">
        <v>33970212.6560848</v>
      </c>
      <c r="C209" s="0" t="n">
        <v>32992493.127516</v>
      </c>
      <c r="D209" s="0" t="n">
        <v>96113056.3420167</v>
      </c>
      <c r="E209" s="0" t="n">
        <v>148301113.458534</v>
      </c>
      <c r="F209" s="0" t="n">
        <v>0</v>
      </c>
      <c r="G209" s="0" t="n">
        <v>559803.769975366</v>
      </c>
      <c r="H209" s="0" t="n">
        <v>308254.564768991</v>
      </c>
      <c r="I209" s="0" t="n">
        <v>156658.848320652</v>
      </c>
    </row>
    <row r="210" customFormat="false" ht="12.8" hidden="false" customHeight="false" outlineLevel="0" collapsed="false">
      <c r="A210" s="0" t="n">
        <v>152</v>
      </c>
      <c r="B210" s="0" t="n">
        <v>40166130.6410059</v>
      </c>
      <c r="C210" s="0" t="n">
        <v>39177816.7424897</v>
      </c>
      <c r="D210" s="0" t="n">
        <v>115493654.476771</v>
      </c>
      <c r="E210" s="0" t="n">
        <v>149111651.28504</v>
      </c>
      <c r="F210" s="0" t="n">
        <v>24851941.88084</v>
      </c>
      <c r="G210" s="0" t="n">
        <v>571931.389811006</v>
      </c>
      <c r="H210" s="0" t="n">
        <v>309146.181778254</v>
      </c>
      <c r="I210" s="0" t="n">
        <v>153194.752752765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2" activeCellId="0" sqref="D22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299339.682433333</v>
      </c>
      <c r="C15" s="0" t="n">
        <v>246019.141566667</v>
      </c>
      <c r="D15" s="0" t="n">
        <v>53320.5408666667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95" colorId="64" zoomScale="65" zoomScaleNormal="65" zoomScalePageLayoutView="100" workbookViewId="0">
      <pane xSplit="2" ySplit="0" topLeftCell="AB95" activePane="topRight" state="frozen"/>
      <selection pane="topLeft" activeCell="A95" activeCellId="0" sqref="A95"/>
      <selection pane="topRight" activeCell="AD136" activeCellId="0" sqref="AD136"/>
    </sheetView>
  </sheetViews>
  <sheetFormatPr defaultColWidth="9.14843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59</v>
      </c>
      <c r="D1" s="41"/>
      <c r="E1" s="41" t="s">
        <v>60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">
        <v>73</v>
      </c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">
        <v>88</v>
      </c>
      <c r="BE1" s="3"/>
      <c r="BF1" s="3" t="s">
        <v>89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-0.0328743672773596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0.0139861505051352</v>
      </c>
      <c r="BM4" s="51" t="n">
        <f aca="false">SUM(D14:D17)/AVERAGE(AG14:AG17)</f>
        <v>0.0796959313657843</v>
      </c>
      <c r="BN4" s="51" t="n">
        <f aca="false">(SUM(H14:H17)+SUM(J14:J17))/AVERAGE(AG14:AG17)</f>
        <v>0</v>
      </c>
      <c r="BO4" s="52" t="n">
        <f aca="false">AL4-BN4</f>
        <v>-0.0328743672773596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-0.0327708635680786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0.0613981988851852</v>
      </c>
      <c r="BL5" s="51" t="n">
        <f aca="false">SUM(P18:P21)/AVERAGE(AG18:AG21)</f>
        <v>0.0153261534329077</v>
      </c>
      <c r="BM5" s="51" t="n">
        <f aca="false">SUM(D18:D21)/AVERAGE(AG18:AG21)</f>
        <v>0.0788429090203561</v>
      </c>
      <c r="BN5" s="51" t="n">
        <f aca="false">(SUM(H18:H21)+SUM(J18:J21))/AVERAGE(AG18:AG21)</f>
        <v>3.99679724492795E-005</v>
      </c>
      <c r="BO5" s="52" t="n">
        <f aca="false">AL5-BN5</f>
        <v>-0.0328108315405279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-0.036516966657866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0.0632114979056285</v>
      </c>
      <c r="BL6" s="51" t="n">
        <f aca="false">SUM(P22:P25)/AVERAGE(AG22:AG25)</f>
        <v>0.0188670911485167</v>
      </c>
      <c r="BM6" s="51" t="n">
        <f aca="false">SUM(D22:D25)/AVERAGE(AG22:AG25)</f>
        <v>0.0808613734149779</v>
      </c>
      <c r="BN6" s="51" t="n">
        <f aca="false">(SUM(H22:H25)+SUM(J22:J25))/AVERAGE(AG22:AG25)</f>
        <v>0.000542822051953923</v>
      </c>
      <c r="BO6" s="52" t="n">
        <f aca="false">AL6-BN6</f>
        <v>-0.0370597887098199</v>
      </c>
      <c r="BP6" s="32" t="n">
        <f aca="false">BM6+BN6</f>
        <v>0.0814041954669318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-0.0368249769680938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0.0131887574816751</v>
      </c>
      <c r="BJ7" s="1" t="n">
        <f aca="false">BJ6+1</f>
        <v>2018</v>
      </c>
      <c r="BK7" s="51" t="n">
        <f aca="false">SUM(T26:T29)/AVERAGE(AG26:AG29)</f>
        <v>0.0586525543883181</v>
      </c>
      <c r="BL7" s="51" t="n">
        <f aca="false">SUM(P26:P29)/AVERAGE(AG26:AG29)</f>
        <v>0.0175882201816179</v>
      </c>
      <c r="BM7" s="51" t="n">
        <f aca="false">SUM(D26:D29)/AVERAGE(AG26:AG29)</f>
        <v>0.077889311174794</v>
      </c>
      <c r="BN7" s="51" t="n">
        <f aca="false">(SUM(H26:H29)+SUM(J26:J29))/AVERAGE(AG26:AG29)</f>
        <v>0.000951174085141824</v>
      </c>
      <c r="BO7" s="52" t="n">
        <f aca="false">AL7-BN7</f>
        <v>-0.0377761510532356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-0.0378869896567784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0.0158806658660151</v>
      </c>
      <c r="BJ8" s="1" t="n">
        <f aca="false">BJ7+1</f>
        <v>2019</v>
      </c>
      <c r="BK8" s="51" t="n">
        <f aca="false">SUM(T30:T33)/AVERAGE(AG30:AG33)</f>
        <v>0.051594231488055</v>
      </c>
      <c r="BL8" s="51" t="n">
        <f aca="false">SUM(P30:P33)/AVERAGE(AG30:AG33)</f>
        <v>0.0166616267118191</v>
      </c>
      <c r="BM8" s="51" t="n">
        <f aca="false">SUM(D30:D33)/AVERAGE(AG30:AG33)</f>
        <v>0.0728195944330144</v>
      </c>
      <c r="BN8" s="51" t="n">
        <f aca="false">(SUM(H30:H33)+SUM(J30:J33))/AVERAGE(AG30:AG33)</f>
        <v>0.000865165033393563</v>
      </c>
      <c r="BO8" s="52" t="n">
        <f aca="false">AL8-BN8</f>
        <v>-0.038752154690172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-0.0515826972840409</v>
      </c>
      <c r="AM9" s="4" t="n"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5" t="n">
        <f aca="false">((((((AP8*((1+AO9)^(1/12))-AM9/12)*((1+AO9)^(1/12))-AM9/12)*((1+AO9)^(1/12))-AM9/12)*((1+AO9)^(1/12))-AM9/12)*((1+AO9)^(1/12))-AM9/12)*((1+AO9)^(1/12))-AM9/12)*((1+AO9)^(1/12))-AM9/12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357869730.684953</v>
      </c>
      <c r="AS9" s="53" t="n">
        <f aca="false">AQ9/AG37</f>
        <v>0.0809728654791789</v>
      </c>
      <c r="AT9" s="53" t="n">
        <f aca="false">AR9/AG37</f>
        <v>0.0790520751954224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0.0145097229046304</v>
      </c>
      <c r="BJ9" s="1" t="n">
        <f aca="false">BJ8+1</f>
        <v>2020</v>
      </c>
      <c r="BK9" s="51" t="n">
        <f aca="false">SUM(T34:T37)/AVERAGE(AG34:AG37)</f>
        <v>0.0557876537895163</v>
      </c>
      <c r="BL9" s="51" t="n">
        <f aca="false">SUM(P34:P37)/AVERAGE(AG34:AG37)</f>
        <v>0.0183928905593351</v>
      </c>
      <c r="BM9" s="51" t="n">
        <f aca="false">SUM(D34:D37)/AVERAGE(AG34:AG37)</f>
        <v>0.0889774605142222</v>
      </c>
      <c r="BN9" s="51" t="n">
        <f aca="false">(SUM(H34:H37)+SUM(J34:J37))/AVERAGE(AG34:AG37)</f>
        <v>0.00138417408008377</v>
      </c>
      <c r="BO9" s="52" t="n">
        <f aca="false">AL9-BN9</f>
        <v>-0.0529668713641247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-0.0511654380081363</v>
      </c>
      <c r="AM10" s="4" t="n">
        <v>17835539.214349</v>
      </c>
      <c r="AN10" s="52" t="n">
        <f aca="false">AM10/AVERAGE(AG38:AG41)</f>
        <v>0.0038056608493</v>
      </c>
      <c r="AO10" s="52" t="n">
        <f aca="false">AVERAGE(AG38:AG41)/AVERAGE(AG34:AG37)-1</f>
        <v>0.0549999999999999</v>
      </c>
      <c r="AP10" s="52"/>
      <c r="AQ10" s="4" t="n">
        <f aca="false">AQ9*(1+AO10)</f>
        <v>386726256.738333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359271768.592751</v>
      </c>
      <c r="AS10" s="53" t="n">
        <f aca="false">AQ10/AG41</f>
        <v>0.0816011549736802</v>
      </c>
      <c r="AT10" s="53" t="n">
        <f aca="false">AR10/AG41</f>
        <v>0.0758081220392587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0.0172064978775071</v>
      </c>
      <c r="BJ10" s="1" t="n">
        <f aca="false">BJ9+1</f>
        <v>2021</v>
      </c>
      <c r="BK10" s="51" t="n">
        <f aca="false">SUM(T38:T41)/AVERAGE(AG38:AG41)</f>
        <v>0.0532745110656375</v>
      </c>
      <c r="BL10" s="51" t="n">
        <f aca="false">SUM(P38:P41)/AVERAGE(AG38:AG41)</f>
        <v>0.017707576852371</v>
      </c>
      <c r="BM10" s="51" t="n">
        <f aca="false">SUM(D38:D41)/AVERAGE(AG38:AG41)</f>
        <v>0.0867323722214028</v>
      </c>
      <c r="BN10" s="51" t="n">
        <f aca="false">(SUM(H38:H41)+SUM(J38:J41))/AVERAGE(AG38:AG41)</f>
        <v>0.00173295172248089</v>
      </c>
      <c r="BO10" s="52" t="n">
        <f aca="false">AL10-BN10</f>
        <v>-0.0528983897306172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-0.0514628988276263</v>
      </c>
      <c r="AM11" s="4" t="n">
        <v>16827143.6015023</v>
      </c>
      <c r="AN11" s="52" t="n">
        <f aca="false">AM11/AVERAGE(AG42:AG45)</f>
        <v>0.00343587969806953</v>
      </c>
      <c r="AO11" s="52" t="n">
        <f aca="false">AVERAGE(AG42:AG45)/AVERAGE(AG38:AG41)-1</f>
        <v>0.044999999999999</v>
      </c>
      <c r="AP11" s="52"/>
      <c r="AQ11" s="4" t="n">
        <f aca="false">AQ10*(1+AO11)</f>
        <v>404128938.291558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358267552.907151</v>
      </c>
      <c r="AS11" s="53" t="n">
        <f aca="false">AQ11/AG45</f>
        <v>0.08047036725188</v>
      </c>
      <c r="AT11" s="53" t="n">
        <f aca="false">AR11/AG45</f>
        <v>0.0713384240157322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0.0141282416034182</v>
      </c>
      <c r="BJ11" s="1" t="n">
        <f aca="false">BJ10+1</f>
        <v>2022</v>
      </c>
      <c r="BK11" s="51" t="n">
        <f aca="false">SUM(T42:T45)/AVERAGE(AG42:AG45)</f>
        <v>0.052528242184679</v>
      </c>
      <c r="BL11" s="51" t="n">
        <f aca="false">SUM(P42:P45)/AVERAGE(AG42:AG45)</f>
        <v>0.0174410115596953</v>
      </c>
      <c r="BM11" s="51" t="n">
        <f aca="false">SUM(D42:D45)/AVERAGE(AG42:AG45)</f>
        <v>0.08655012945261</v>
      </c>
      <c r="BN11" s="51" t="n">
        <f aca="false">(SUM(H42:H45)+SUM(J42:J45))/AVERAGE(AG42:AG45)</f>
        <v>0.00208480489675896</v>
      </c>
      <c r="BO11" s="52" t="n">
        <f aca="false">AL11-BN11</f>
        <v>-0.0535477037243852</v>
      </c>
      <c r="BP11" s="32" t="n">
        <f aca="false">BM11+BN11</f>
        <v>0.088634934349369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-0.0488110259014729</v>
      </c>
      <c r="AM12" s="4" t="n">
        <v>15842663.6881786</v>
      </c>
      <c r="AN12" s="52" t="n">
        <f aca="false">AM12/AVERAGE(AG46:AG49)</f>
        <v>0.00312547048113212</v>
      </c>
      <c r="AO12" s="52" t="n">
        <f aca="false">AVERAGE(AG46:AG49)/AVERAGE(AG42:AG45)-1</f>
        <v>0.035000000000001</v>
      </c>
      <c r="AP12" s="52"/>
      <c r="AQ12" s="4" t="n">
        <f aca="false">AQ11*(1+AO12)</f>
        <v>418273451.131762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354711689.383575</v>
      </c>
      <c r="AS12" s="53" t="n">
        <f aca="false">AQ12/AG49</f>
        <v>0.0815918555073799</v>
      </c>
      <c r="AT12" s="53" t="n">
        <f aca="false">AR12/AG49</f>
        <v>0.0691929760988972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0.0164055732246031</v>
      </c>
      <c r="BJ12" s="1" t="n">
        <f aca="false">BJ11+1</f>
        <v>2023</v>
      </c>
      <c r="BK12" s="51" t="n">
        <f aca="false">SUM(T46:T49)/AVERAGE(AG46:AG49)</f>
        <v>0.0536918970344521</v>
      </c>
      <c r="BL12" s="51" t="n">
        <f aca="false">SUM(P46:P49)/AVERAGE(AG46:AG49)</f>
        <v>0.0169174617742488</v>
      </c>
      <c r="BM12" s="51" t="n">
        <f aca="false">SUM(D46:D49)/AVERAGE(AG46:AG49)</f>
        <v>0.0855854611616762</v>
      </c>
      <c r="BN12" s="51" t="n">
        <f aca="false">(SUM(H46:H49)+SUM(J46:J49))/AVERAGE(AG46:AG49)</f>
        <v>0.00235218467762501</v>
      </c>
      <c r="BO12" s="52" t="n">
        <f aca="false">AL12-BN12</f>
        <v>-0.0511632105790979</v>
      </c>
      <c r="BP12" s="32" t="n">
        <f aca="false">BM12+BN12</f>
        <v>0.0879376458393012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-0.0477945736329955</v>
      </c>
      <c r="AM13" s="13" t="n">
        <v>14900507.1403892</v>
      </c>
      <c r="AN13" s="59" t="n">
        <f aca="false">AM13/AVERAGE(AG50:AG53)</f>
        <v>0.00284019330034888</v>
      </c>
      <c r="AO13" s="59" t="n">
        <f aca="false">'GDP evolution by scenario'!G49</f>
        <v>0.034999999999999</v>
      </c>
      <c r="AP13" s="59"/>
      <c r="AQ13" s="13" t="n">
        <f aca="false">AQ12*(1+AO13)</f>
        <v>432913021.921374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351988547.070471</v>
      </c>
      <c r="AS13" s="60" t="n">
        <f aca="false">AQ13/AG53</f>
        <v>0.0815918555073796</v>
      </c>
      <c r="AT13" s="60" t="n">
        <f aca="false">AR13/AG53</f>
        <v>0.0663398817281187</v>
      </c>
      <c r="AW13" s="0"/>
      <c r="BI13" s="32" t="n">
        <f aca="false">T20/AG20</f>
        <v>0.0142523780164942</v>
      </c>
      <c r="BJ13" s="0" t="n">
        <f aca="false">BJ12+1</f>
        <v>2024</v>
      </c>
      <c r="BK13" s="32" t="n">
        <f aca="false">SUM(T50:T53)/AVERAGE(AG50:AG53)</f>
        <v>0.0538014894177582</v>
      </c>
      <c r="BL13" s="32" t="n">
        <f aca="false">SUM(P50:P53)/AVERAGE(AG50:AG53)</f>
        <v>0.0164691935785146</v>
      </c>
      <c r="BM13" s="32" t="n">
        <f aca="false">SUM(D50:D53)/AVERAGE(AG50:AG53)</f>
        <v>0.0851268694722391</v>
      </c>
      <c r="BN13" s="32" t="n">
        <f aca="false">(SUM(H50:H53)+SUM(J50:J53))/AVERAGE(AG50:AG53)</f>
        <v>0.00265698234194337</v>
      </c>
      <c r="BO13" s="59" t="n">
        <f aca="false">AL13-BN13</f>
        <v>-0.0504515559749388</v>
      </c>
      <c r="BP13" s="32" t="n">
        <f aca="false">BM13+BN13</f>
        <v>0.0877838518141825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17909219.7770895</v>
      </c>
      <c r="S14" s="8"/>
      <c r="T14" s="6" t="n">
        <f aca="false">'Central SIPA income'!J9</f>
        <v>68477454.0402253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-2405877.29922827</v>
      </c>
      <c r="AA14" s="6"/>
      <c r="AB14" s="6" t="n">
        <f aca="false">T14-P14-D14</f>
        <v>-43180040.4452615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-0.00831647568478439</v>
      </c>
      <c r="AK14" s="62" t="n">
        <f aca="false">AK13+1</f>
        <v>2025</v>
      </c>
      <c r="AL14" s="63" t="n">
        <f aca="false">SUM(AB54:AB57)/AVERAGE(AG54:AG57)</f>
        <v>-0.0470668343502677</v>
      </c>
      <c r="AM14" s="6" t="n">
        <v>13946867.9480024</v>
      </c>
      <c r="AN14" s="63" t="n">
        <f aca="false">AM14/AVERAGE(AG54:AG57)</f>
        <v>0.00258052704761427</v>
      </c>
      <c r="AO14" s="63" t="n">
        <f aca="false">'GDP evolution by scenario'!G53</f>
        <v>0.0301847631265435</v>
      </c>
      <c r="AP14" s="63"/>
      <c r="AQ14" s="6" t="n">
        <f aca="false">AQ13*(1+AO14)</f>
        <v>445980398.942467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348474455.552127</v>
      </c>
      <c r="AS14" s="64" t="n">
        <f aca="false">AQ14/AG57</f>
        <v>0.0815527198123124</v>
      </c>
      <c r="AT14" s="64" t="n">
        <f aca="false">AR14/AG57</f>
        <v>0.0637226203276634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0.0166243738929039</v>
      </c>
      <c r="BJ14" s="5" t="n">
        <f aca="false">BJ13+1</f>
        <v>2025</v>
      </c>
      <c r="BK14" s="61" t="n">
        <f aca="false">SUM(T54:T57)/AVERAGE(AG54:AG57)</f>
        <v>0.0539883876097511</v>
      </c>
      <c r="BL14" s="61" t="n">
        <f aca="false">SUM(P54:P57)/AVERAGE(AG54:AG57)</f>
        <v>0.0161252931042391</v>
      </c>
      <c r="BM14" s="61" t="n">
        <f aca="false">SUM(D54:D57)/AVERAGE(AG54:AG57)</f>
        <v>0.0849299288557796</v>
      </c>
      <c r="BN14" s="61" t="n">
        <f aca="false">(SUM(H54:H57)+SUM(J54:J57))/AVERAGE(AG54:AG57)</f>
        <v>0.00366563984784274</v>
      </c>
      <c r="BO14" s="63" t="n">
        <f aca="false">AL14-BN14</f>
        <v>-0.0507324741981104</v>
      </c>
      <c r="BP14" s="32" t="n">
        <f aca="false">BM14+BN14</f>
        <v>0.0885955687036224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22054908.218739</v>
      </c>
      <c r="S15" s="67"/>
      <c r="T15" s="9" t="n">
        <f aca="false">'Central SIPA income'!J10</f>
        <v>84328853.1107371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-695000.68298208</v>
      </c>
      <c r="AA15" s="9"/>
      <c r="AB15" s="9" t="n">
        <f aca="false">T15-P15-D15</f>
        <v>-40890705.7450202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-0.00770046800126026</v>
      </c>
      <c r="AK15" s="68" t="n">
        <f aca="false">AK14+1</f>
        <v>2026</v>
      </c>
      <c r="AL15" s="69" t="n">
        <f aca="false">SUM(AB58:AB61)/AVERAGE(AG58:AG61)</f>
        <v>-0.0463633651619547</v>
      </c>
      <c r="AM15" s="9" t="n">
        <v>13032040.9288315</v>
      </c>
      <c r="AN15" s="69" t="n">
        <f aca="false">AM15/AVERAGE(AG58:AG61)</f>
        <v>0.00232465870675901</v>
      </c>
      <c r="AO15" s="69" t="n">
        <f aca="false">'GDP evolution by scenario'!G57</f>
        <v>0.037253623246821</v>
      </c>
      <c r="AP15" s="69"/>
      <c r="AQ15" s="9" t="n">
        <f aca="false">AQ14*(1+AO15)</f>
        <v>462594784.700136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348203303.596668</v>
      </c>
      <c r="AS15" s="70" t="n">
        <f aca="false">AQ15/AG61</f>
        <v>0.0814967650136244</v>
      </c>
      <c r="AT15" s="70" t="n">
        <f aca="false">AR15/AG61</f>
        <v>0.061344061257803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6778.90225184158</v>
      </c>
      <c r="BA15" s="40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0.0142292969568181</v>
      </c>
      <c r="BJ15" s="7" t="n">
        <f aca="false">BJ14+1</f>
        <v>2026</v>
      </c>
      <c r="BK15" s="40" t="n">
        <f aca="false">SUM(T58:T61)/AVERAGE(AG58:AG61)</f>
        <v>0.0540144679078666</v>
      </c>
      <c r="BL15" s="40" t="n">
        <f aca="false">SUM(P58:P61)/AVERAGE(AG58:AG61)</f>
        <v>0.015832703461774</v>
      </c>
      <c r="BM15" s="40" t="n">
        <f aca="false">SUM(D58:D61)/AVERAGE(AG58:AG61)</f>
        <v>0.0845451296080473</v>
      </c>
      <c r="BN15" s="40" t="n">
        <f aca="false">(SUM(H58:H61)+SUM(J58:J61))/AVERAGE(AG58:AG61)</f>
        <v>0.00475103713501084</v>
      </c>
      <c r="BO15" s="69" t="n">
        <f aca="false">AL15-BN15</f>
        <v>-0.0511144022969656</v>
      </c>
      <c r="BP15" s="32" t="n">
        <f aca="false">BM15+BN15</f>
        <v>0.0892961667430581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104676876.044301</v>
      </c>
      <c r="E16" s="9"/>
      <c r="F16" s="67" t="n">
        <f aca="false">'Central pensions'!I16</f>
        <v>19026261.3047871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777485.531692129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20136935.0845649</v>
      </c>
      <c r="S16" s="67"/>
      <c r="T16" s="9" t="n">
        <f aca="false">'Central SIPA income'!J11</f>
        <v>76995316.5982305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-2436605.48644632</v>
      </c>
      <c r="AA16" s="9"/>
      <c r="AB16" s="9" t="n">
        <f aca="false">T16-P16-D16</f>
        <v>-47106469.9829406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-0.00887718703767842</v>
      </c>
      <c r="AK16" s="68" t="n">
        <f aca="false">AK15+1</f>
        <v>2027</v>
      </c>
      <c r="AL16" s="69" t="n">
        <f aca="false">SUM(AB62:AB65)/AVERAGE(AG62:AG65)</f>
        <v>-0.0450403096216711</v>
      </c>
      <c r="AM16" s="9" t="n">
        <v>12139889.4651339</v>
      </c>
      <c r="AN16" s="69" t="n">
        <f aca="false">AM16/AVERAGE(AG62:AG65)</f>
        <v>0.00211168610854627</v>
      </c>
      <c r="AO16" s="69" t="n">
        <f aca="false">'GDP evolution by scenario'!G61</f>
        <v>0.0254916664429712</v>
      </c>
      <c r="AP16" s="69"/>
      <c r="AQ16" s="9" t="n">
        <f aca="false">AQ15*(1+AO16)</f>
        <v>474387096.64997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344798502.657977</v>
      </c>
      <c r="AS16" s="70" t="n">
        <f aca="false">AQ16/AG65</f>
        <v>0.0817176880545707</v>
      </c>
      <c r="AT16" s="70" t="n">
        <f aca="false">AR16/AG65</f>
        <v>0.059394820560808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7092.02100217064</v>
      </c>
      <c r="BA16" s="40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0.0169058745711898</v>
      </c>
      <c r="BJ16" s="7" t="n">
        <f aca="false">BJ15+1</f>
        <v>2027</v>
      </c>
      <c r="BK16" s="40" t="n">
        <f aca="false">SUM(T62:T65)/AVERAGE(AG62:AG65)</f>
        <v>0.054425607508999</v>
      </c>
      <c r="BL16" s="40" t="n">
        <f aca="false">SUM(P62:P65)/AVERAGE(AG62:AG65)</f>
        <v>0.0155482840429401</v>
      </c>
      <c r="BM16" s="40" t="n">
        <f aca="false">SUM(D62:D65)/AVERAGE(AG62:AG65)</f>
        <v>0.08391763308773</v>
      </c>
      <c r="BN16" s="40" t="n">
        <f aca="false">(SUM(H62:H65)+SUM(J62:J65))/AVERAGE(AG62:AG65)</f>
        <v>0.00563620977817613</v>
      </c>
      <c r="BO16" s="69" t="n">
        <f aca="false">AL16-BN16</f>
        <v>-0.0506765193998473</v>
      </c>
      <c r="BP16" s="32" t="n">
        <f aca="false">BM16+BN16</f>
        <v>0.0895538428659061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113257758.110678</v>
      </c>
      <c r="E17" s="9"/>
      <c r="F17" s="67" t="n">
        <f aca="false">'Central pensions'!I17</f>
        <v>20585938.194183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842483.122443434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23620050.0418994</v>
      </c>
      <c r="S17" s="67"/>
      <c r="T17" s="9" t="n">
        <f aca="false">'Central SIPA income'!J12</f>
        <v>90313308.5250934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-418869.892108277</v>
      </c>
      <c r="AA17" s="9"/>
      <c r="AB17" s="9" t="n">
        <f aca="false">T17-P17-D17</f>
        <v>-41885953.9342517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-0.00798011488270096</v>
      </c>
      <c r="AK17" s="68" t="n">
        <f aca="false">AK16+1</f>
        <v>2028</v>
      </c>
      <c r="AL17" s="69" t="n">
        <f aca="false">SUM(AB66:AB69)/AVERAGE(AG66:AG69)</f>
        <v>-0.0427797588098174</v>
      </c>
      <c r="AM17" s="9" t="n">
        <v>11273018.6820578</v>
      </c>
      <c r="AN17" s="69" t="n">
        <f aca="false">AM17/AVERAGE(AG66:AG69)</f>
        <v>0.00190751443827572</v>
      </c>
      <c r="AO17" s="69" t="n">
        <f aca="false">'GDP evolution by scenario'!G65</f>
        <v>0.0279855816613159</v>
      </c>
      <c r="AP17" s="69"/>
      <c r="AQ17" s="9" t="n">
        <f aca="false">AQ16*(1+AO17)</f>
        <v>487663095.482343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343030995.30921</v>
      </c>
      <c r="AS17" s="70" t="n">
        <f aca="false">AQ17/AG69</f>
        <v>0.0816474906505847</v>
      </c>
      <c r="AT17" s="70" t="n">
        <f aca="false">AR17/AG69</f>
        <v>0.0574323139106261</v>
      </c>
      <c r="AU17" s="7"/>
      <c r="AV17" s="7"/>
      <c r="AW17" s="71" t="n">
        <f aca="false">workers_and_wage_central!C5</f>
        <v>11048388</v>
      </c>
      <c r="AX17" s="7"/>
      <c r="AY17" s="40" t="n">
        <f aca="false">(AW17-AW16)/AW16</f>
        <v>-0.00100411474558553</v>
      </c>
      <c r="AZ17" s="39" t="n">
        <f aca="false">workers_and_wage_central!B5</f>
        <v>7113.98164433727</v>
      </c>
      <c r="BA17" s="40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0.0147727015278229</v>
      </c>
      <c r="BJ17" s="7" t="n">
        <f aca="false">BJ16+1</f>
        <v>2028</v>
      </c>
      <c r="BK17" s="40" t="n">
        <f aca="false">SUM(T66:T69)/AVERAGE(AG66:AG69)</f>
        <v>0.0543597458332288</v>
      </c>
      <c r="BL17" s="40" t="n">
        <f aca="false">SUM(P66:P69)/AVERAGE(AG66:AG69)</f>
        <v>0.0147837669211182</v>
      </c>
      <c r="BM17" s="40" t="n">
        <f aca="false">SUM(D66:D69)/AVERAGE(AG66:AG69)</f>
        <v>0.082355737721928</v>
      </c>
      <c r="BN17" s="40" t="n">
        <f aca="false">(SUM(H66:H69)+SUM(J66:J69))/AVERAGE(AG66:AG69)</f>
        <v>0.00648985497814681</v>
      </c>
      <c r="BO17" s="69" t="n">
        <f aca="false">AL17-BN17</f>
        <v>-0.0492696137879642</v>
      </c>
      <c r="BP17" s="32" t="n">
        <f aca="false">BM17+BN17</f>
        <v>0.0888455927000748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99362547.3651601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737462.751726612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19233054.6593063</v>
      </c>
      <c r="S18" s="8"/>
      <c r="T18" s="6" t="n">
        <f aca="false">'Central SIPA income'!J13</f>
        <v>73539251.4514011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-2220008.70486468</v>
      </c>
      <c r="AA18" s="6"/>
      <c r="AB18" s="6" t="n">
        <f aca="false">T18-P18-D18</f>
        <v>-44387286.1098835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-0.00852761334802156</v>
      </c>
      <c r="AK18" s="62" t="n">
        <f aca="false">AK17+1</f>
        <v>2029</v>
      </c>
      <c r="AL18" s="63" t="n">
        <f aca="false">SUM(AB70:AB73)/AVERAGE(AG70:AG73)</f>
        <v>-0.0391538045092523</v>
      </c>
      <c r="AM18" s="6" t="n">
        <v>10452476.7322336</v>
      </c>
      <c r="AN18" s="63" t="n">
        <f aca="false">AM18/AVERAGE(AG70:AG73)</f>
        <v>0.00170484501693678</v>
      </c>
      <c r="AO18" s="63" t="n">
        <f aca="false">'GDP evolution by scenario'!G69</f>
        <v>0.0374374278657668</v>
      </c>
      <c r="AP18" s="63"/>
      <c r="AQ18" s="6" t="n">
        <f aca="false">AQ17*(1+AO18)</f>
        <v>505919947.442259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345242554.709234</v>
      </c>
      <c r="AS18" s="64" t="n">
        <f aca="false">AQ18/AG73</f>
        <v>0.0817572243524691</v>
      </c>
      <c r="AT18" s="64" t="n">
        <f aca="false">AR18/AG73</f>
        <v>0.0557915795652709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0.0172693144790149</v>
      </c>
      <c r="BJ18" s="5" t="n">
        <f aca="false">BJ17+1</f>
        <v>2029</v>
      </c>
      <c r="BK18" s="61" t="n">
        <f aca="false">SUM(T70:T73)/AVERAGE(AG70:AG73)</f>
        <v>0.0548628973746763</v>
      </c>
      <c r="BL18" s="61" t="n">
        <f aca="false">SUM(P70:P73)/AVERAGE(AG70:AG73)</f>
        <v>0.0140739798287062</v>
      </c>
      <c r="BM18" s="61" t="n">
        <f aca="false">SUM(D70:D73)/AVERAGE(AG70:AG73)</f>
        <v>0.0799427220552224</v>
      </c>
      <c r="BN18" s="61" t="n">
        <f aca="false">(SUM(H70:H73)+SUM(J70:J73))/AVERAGE(AG70:AG73)</f>
        <v>0.00729805548166387</v>
      </c>
      <c r="BO18" s="63" t="n">
        <f aca="false">AL18-BN18</f>
        <v>-0.0464518599909162</v>
      </c>
      <c r="BP18" s="32" t="n">
        <f aca="false">BM18+BN18</f>
        <v>0.0872407775368863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102443922.414066</v>
      </c>
      <c r="E19" s="9"/>
      <c r="F19" s="67" t="n">
        <f aca="false">'Central pensions'!I19</f>
        <v>18620395.5505172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762331.112871733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21943117.5095875</v>
      </c>
      <c r="S19" s="67"/>
      <c r="T19" s="9" t="n">
        <f aca="false">'Central SIPA income'!J14</f>
        <v>83901411.6452056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-126028.030007448</v>
      </c>
      <c r="AA19" s="9"/>
      <c r="AB19" s="9" t="n">
        <f aca="false">T19-P19-D19</f>
        <v>-37412090.2208413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-0.00731533324133936</v>
      </c>
      <c r="AK19" s="68" t="n">
        <f aca="false">AK18+1</f>
        <v>2030</v>
      </c>
      <c r="AL19" s="69" t="n">
        <f aca="false">SUM(AB74:AB77)/AVERAGE(AG74:AG77)</f>
        <v>-0.0377063280577823</v>
      </c>
      <c r="AM19" s="9" t="n">
        <v>9649081.86791266</v>
      </c>
      <c r="AN19" s="69" t="n">
        <f aca="false">AM19/AVERAGE(AG74:AG77)</f>
        <v>0.00154613130630909</v>
      </c>
      <c r="AO19" s="69" t="n">
        <f aca="false">'GDP evolution by scenario'!G73</f>
        <v>0.0179004640476004</v>
      </c>
      <c r="AP19" s="69"/>
      <c r="AQ19" s="9" t="n">
        <f aca="false">AQ18*(1+AO19)</f>
        <v>514976149.272413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341694563.649756</v>
      </c>
      <c r="AS19" s="70" t="n">
        <f aca="false">AQ19/AG77</f>
        <v>0.0816881181755049</v>
      </c>
      <c r="AT19" s="70" t="n">
        <f aca="false">AR19/AG77</f>
        <v>0.0542013177402196</v>
      </c>
      <c r="AU19" s="7"/>
      <c r="AV19" s="7"/>
      <c r="AW19" s="71" t="n">
        <f aca="false">workers_and_wage_central!C7</f>
        <v>11128156</v>
      </c>
      <c r="AX19" s="7"/>
      <c r="AY19" s="40" t="n">
        <f aca="false">(AW19-AW18)/AW18</f>
        <v>0.0057534472647062</v>
      </c>
      <c r="AZ19" s="39" t="n">
        <f aca="false">workers_and_wage_central!B7</f>
        <v>6521.17321865806</v>
      </c>
      <c r="BA19" s="40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0.0137325855947775</v>
      </c>
      <c r="BJ19" s="7" t="n">
        <f aca="false">BJ18+1</f>
        <v>2030</v>
      </c>
      <c r="BK19" s="40" t="n">
        <f aca="false">SUM(T74:T77)/AVERAGE(AG74:AG77)</f>
        <v>0.055151593977402</v>
      </c>
      <c r="BL19" s="40" t="n">
        <f aca="false">SUM(P74:P77)/AVERAGE(AG74:AG77)</f>
        <v>0.0138292490201922</v>
      </c>
      <c r="BM19" s="40" t="n">
        <f aca="false">SUM(D74:D77)/AVERAGE(AG74:AG77)</f>
        <v>0.0790286730149921</v>
      </c>
      <c r="BN19" s="40" t="n">
        <f aca="false">(SUM(H74:H77)+SUM(J74:J77))/AVERAGE(AG74:AG77)</f>
        <v>0.00813776697593603</v>
      </c>
      <c r="BO19" s="69" t="n">
        <f aca="false">AL19-BN19</f>
        <v>-0.0458440950337184</v>
      </c>
      <c r="BP19" s="32" t="n">
        <f aca="false">BM19+BN19</f>
        <v>0.0871664399909281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97787429.5558071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730280.338931322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19131719.0897983</v>
      </c>
      <c r="S20" s="67"/>
      <c r="T20" s="9" t="n">
        <f aca="false">'Central SIPA income'!J15</f>
        <v>73151786.1184611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-1706208.07182957</v>
      </c>
      <c r="AA20" s="9"/>
      <c r="AB20" s="9" t="n">
        <f aca="false">T20-P20-D20</f>
        <v>-41510813.8518653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-0.00808767416602832</v>
      </c>
      <c r="AK20" s="68" t="n">
        <f aca="false">AK19+1</f>
        <v>2031</v>
      </c>
      <c r="AL20" s="69" t="n">
        <f aca="false">SUM(AB78:AB81)/AVERAGE(AG78:AG81)</f>
        <v>-0.0354831956469009</v>
      </c>
      <c r="AM20" s="9" t="n">
        <v>8873587.4679367</v>
      </c>
      <c r="AN20" s="69" t="n">
        <f aca="false">AM20/AVERAGE(AG78:AG81)</f>
        <v>0.00138388280139718</v>
      </c>
      <c r="AO20" s="69" t="n">
        <f aca="false">'GDP evolution by scenario'!G77</f>
        <v>0.0274490743656539</v>
      </c>
      <c r="AP20" s="69"/>
      <c r="AQ20" s="9" t="n">
        <f aca="false">AQ19*(1+AO20)</f>
        <v>529111767.89033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342089084.430465</v>
      </c>
      <c r="AS20" s="70" t="n">
        <f aca="false">AQ20/AG81</f>
        <v>0.0814584890265573</v>
      </c>
      <c r="AT20" s="70" t="n">
        <f aca="false">AR20/AG81</f>
        <v>0.0526657345787099</v>
      </c>
      <c r="AU20" s="7"/>
      <c r="AV20" s="7"/>
      <c r="AW20" s="71" t="n">
        <f aca="false">workers_and_wage_central!C8</f>
        <v>11235296</v>
      </c>
      <c r="AX20" s="7"/>
      <c r="AY20" s="40" t="n">
        <f aca="false">(AW20-AW19)/AW19</f>
        <v>0.00962783052286471</v>
      </c>
      <c r="AZ20" s="39" t="n">
        <f aca="false">workers_and_wage_central!B8</f>
        <v>6554.01964535573</v>
      </c>
      <c r="BA20" s="40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0.0164936374235454</v>
      </c>
      <c r="BJ20" s="7" t="n">
        <f aca="false">BJ19+1</f>
        <v>2031</v>
      </c>
      <c r="BK20" s="40" t="n">
        <f aca="false">SUM(T78:T81)/AVERAGE(AG78:AG81)</f>
        <v>0.0556737281819916</v>
      </c>
      <c r="BL20" s="40" t="n">
        <f aca="false">SUM(P78:P81)/AVERAGE(AG78:AG81)</f>
        <v>0.013163647225102</v>
      </c>
      <c r="BM20" s="40" t="n">
        <f aca="false">SUM(D78:D81)/AVERAGE(AG78:AG81)</f>
        <v>0.0779932766037905</v>
      </c>
      <c r="BN20" s="40" t="n">
        <f aca="false">(SUM(H78:H81)+SUM(J78:J81))/AVERAGE(AG78:AG81)</f>
        <v>0.00850908484211244</v>
      </c>
      <c r="BO20" s="69" t="n">
        <f aca="false">AL20-BN20</f>
        <v>-0.0439922804890134</v>
      </c>
      <c r="BP20" s="32" t="n">
        <f aca="false">BM20+BN20</f>
        <v>0.086502361445903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800602.401472308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22467624.3804735</v>
      </c>
      <c r="S21" s="67"/>
      <c r="T21" s="9" t="n">
        <f aca="false">'Central SIPA income'!J16</f>
        <v>85906909.1259406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-1509778.11906401</v>
      </c>
      <c r="AA21" s="9"/>
      <c r="AB21" s="9" t="n">
        <f aca="false">T21-P21-D21</f>
        <v>-45619151.0668691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-0.00882804225793629</v>
      </c>
      <c r="AK21" s="68" t="n">
        <f aca="false">AK20+1</f>
        <v>2032</v>
      </c>
      <c r="AL21" s="69" t="n">
        <f aca="false">SUM(AB82:AB85)/AVERAGE(AG82:AG85)</f>
        <v>-0.0340010944708068</v>
      </c>
      <c r="AM21" s="9" t="n">
        <v>8126011.66426731</v>
      </c>
      <c r="AN21" s="69" t="n">
        <f aca="false">AM21/AVERAGE(AG82:AG85)</f>
        <v>0.00123915196391149</v>
      </c>
      <c r="AO21" s="69" t="n">
        <f aca="false">'GDP evolution by scenario'!G81</f>
        <v>0.0227110523451415</v>
      </c>
      <c r="AP21" s="69"/>
      <c r="AQ21" s="9" t="n">
        <f aca="false">AQ20*(1+AO21)</f>
        <v>541128452.947318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341648033.295202</v>
      </c>
      <c r="AS21" s="70" t="n">
        <f aca="false">AQ21/AG85</f>
        <v>0.0820232923441588</v>
      </c>
      <c r="AT21" s="70" t="n">
        <f aca="false">AR21/AG85</f>
        <v>0.0517864036924104</v>
      </c>
      <c r="AU21" s="7"/>
      <c r="AV21" s="7"/>
      <c r="AW21" s="71" t="n">
        <f aca="false">workers_and_wage_central!C9</f>
        <v>11156745</v>
      </c>
      <c r="AX21" s="7"/>
      <c r="AY21" s="40" t="n">
        <f aca="false">(AW21-AW20)/AW20</f>
        <v>-0.00699144909043785</v>
      </c>
      <c r="AZ21" s="39" t="n">
        <f aca="false">workers_and_wage_central!B9</f>
        <v>6660.1842529205</v>
      </c>
      <c r="BA21" s="40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0.0135287410542718</v>
      </c>
      <c r="BJ21" s="7" t="n">
        <f aca="false">BJ20+1</f>
        <v>2032</v>
      </c>
      <c r="BK21" s="40" t="n">
        <f aca="false">SUM(T82:T85)/AVERAGE(AG82:AG85)</f>
        <v>0.0558552304905388</v>
      </c>
      <c r="BL21" s="40" t="n">
        <f aca="false">SUM(P82:P85)/AVERAGE(AG82:AG85)</f>
        <v>0.012808969902901</v>
      </c>
      <c r="BM21" s="40" t="n">
        <f aca="false">SUM(D82:D85)/AVERAGE(AG82:AG85)</f>
        <v>0.0770473550584445</v>
      </c>
      <c r="BN21" s="40" t="n">
        <f aca="false">(SUM(H82:H85)+SUM(J82:J85))/AVERAGE(AG82:AG85)</f>
        <v>0.00935479982049295</v>
      </c>
      <c r="BO21" s="69" t="n">
        <f aca="false">AL21-BN21</f>
        <v>-0.0433558942912997</v>
      </c>
      <c r="BP21" s="32" t="n">
        <f aca="false">BM21+BN21</f>
        <v>0.0864021548789375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765085.873759937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19431210.5031188</v>
      </c>
      <c r="S22" s="8"/>
      <c r="T22" s="6" t="n">
        <f aca="false">'Central SIPA income'!J17</f>
        <v>74296917.4947223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-4054961.34906488</v>
      </c>
      <c r="AA22" s="6"/>
      <c r="AB22" s="6" t="n">
        <f aca="false">T22-P22-D22</f>
        <v>-54251378.3543812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-0.010390188435153</v>
      </c>
      <c r="AK22" s="62" t="n">
        <f aca="false">AK21+1</f>
        <v>2033</v>
      </c>
      <c r="AL22" s="63" t="n">
        <f aca="false">SUM(AB86:AB89)/AVERAGE(AG86:AG89)</f>
        <v>-0.032174960577002</v>
      </c>
      <c r="AM22" s="6" t="n">
        <v>7406781.38079157</v>
      </c>
      <c r="AN22" s="63" t="n">
        <f aca="false">AM22/AVERAGE(AG86:AG89)</f>
        <v>0.00110394822291242</v>
      </c>
      <c r="AO22" s="63" t="n">
        <f aca="false">'GDP evolution by scenario'!G85</f>
        <v>0.0231232398232661</v>
      </c>
      <c r="AP22" s="63"/>
      <c r="AQ22" s="6" t="n">
        <f aca="false">AQ21*(1+AO22)</f>
        <v>553641095.940011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342063087.129326</v>
      </c>
      <c r="AS22" s="64" t="n">
        <f aca="false">AQ22/AG89</f>
        <v>0.0817483177871772</v>
      </c>
      <c r="AT22" s="64" t="n">
        <f aca="false">AR22/AG89</f>
        <v>0.0505075980720567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0.0149498394798729</v>
      </c>
      <c r="BJ22" s="5" t="n">
        <f aca="false">BJ21+1</f>
        <v>2033</v>
      </c>
      <c r="BK22" s="61" t="n">
        <f aca="false">SUM(T86:T89)/AVERAGE(AG86:AG89)</f>
        <v>0.0563501643823671</v>
      </c>
      <c r="BL22" s="61" t="n">
        <f aca="false">SUM(P86:P89)/AVERAGE(AG86:AG89)</f>
        <v>0.0125509469046258</v>
      </c>
      <c r="BM22" s="61" t="n">
        <f aca="false">SUM(D86:D89)/AVERAGE(AG86:AG89)</f>
        <v>0.0759741780547432</v>
      </c>
      <c r="BN22" s="61" t="n">
        <f aca="false">(SUM(H86:H89)+SUM(J86:J89))/AVERAGE(AG86:AG89)</f>
        <v>0.0102759141697539</v>
      </c>
      <c r="BO22" s="63" t="n">
        <f aca="false">AL22-BN22</f>
        <v>-0.0424508747467559</v>
      </c>
      <c r="BP22" s="32" t="n">
        <f aca="false">BM22+BN22</f>
        <v>0.0862500922244971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108864344.754537</v>
      </c>
      <c r="E23" s="9"/>
      <c r="F23" s="67" t="n">
        <f aca="false">'Central pensions'!I23</f>
        <v>19787383.3108819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818579.510877647</v>
      </c>
      <c r="O23" s="9"/>
      <c r="P23" s="9" t="n">
        <f aca="false">'Central pensions'!X23</f>
        <v>24945174.1398559</v>
      </c>
      <c r="Q23" s="67"/>
      <c r="R23" s="67" t="n">
        <f aca="false">'Central SIPA income'!G18</f>
        <v>23254020.5835422</v>
      </c>
      <c r="S23" s="67"/>
      <c r="T23" s="9" t="n">
        <f aca="false">'Central SIPA income'!J18</f>
        <v>88913763.1666696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-1160344.54948955</v>
      </c>
      <c r="AA23" s="9"/>
      <c r="AB23" s="9" t="n">
        <f aca="false">T23-P23-D23</f>
        <v>-44895755.7277236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-0.0085363838856861</v>
      </c>
      <c r="AK23" s="68" t="n">
        <f aca="false">AK22+1</f>
        <v>2034</v>
      </c>
      <c r="AL23" s="69" t="n">
        <f aca="false">SUM(AB90:AB93)/AVERAGE(AG90:AG93)</f>
        <v>-0.0308428173646288</v>
      </c>
      <c r="AM23" s="9" t="n">
        <v>6738583.40306814</v>
      </c>
      <c r="AN23" s="69" t="n">
        <f aca="false">AM23/AVERAGE(AG90:AG93)</f>
        <v>0.000985249226796992</v>
      </c>
      <c r="AO23" s="69" t="n">
        <f aca="false">'GDP evolution by scenario'!G89</f>
        <v>0.0193930862993676</v>
      </c>
      <c r="AP23" s="69"/>
      <c r="AQ23" s="9" t="n">
        <f aca="false">AQ22*(1+AO23)</f>
        <v>564377905.492453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341898474.52865</v>
      </c>
      <c r="AS23" s="70" t="n">
        <f aca="false">AQ23/AG93</f>
        <v>0.0816916183666682</v>
      </c>
      <c r="AT23" s="70" t="n">
        <f aca="false">AR23/AG93</f>
        <v>0.0494885420381043</v>
      </c>
      <c r="AU23" s="7"/>
      <c r="AV23" s="7"/>
      <c r="AW23" s="71" t="n">
        <f aca="false">workers_and_wage_central!C11</f>
        <v>11247506</v>
      </c>
      <c r="AX23" s="7"/>
      <c r="AY23" s="40" t="n">
        <f aca="false">(AW23-AW22)/AW22</f>
        <v>0.017215831785918</v>
      </c>
      <c r="AZ23" s="39" t="n">
        <f aca="false">workers_and_wage_central!B11</f>
        <v>6741.66175252587</v>
      </c>
      <c r="BA23" s="40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0.0119107128180419</v>
      </c>
      <c r="BJ23" s="7" t="n">
        <f aca="false">BJ22+1</f>
        <v>2034</v>
      </c>
      <c r="BK23" s="40" t="n">
        <f aca="false">SUM(T90:T93)/AVERAGE(AG90:AG93)</f>
        <v>0.0564113052015006</v>
      </c>
      <c r="BL23" s="40" t="n">
        <f aca="false">SUM(P90:P93)/AVERAGE(AG90:AG93)</f>
        <v>0.0121800324359742</v>
      </c>
      <c r="BM23" s="40" t="n">
        <f aca="false">SUM(D90:D93)/AVERAGE(AG90:AG93)</f>
        <v>0.0750740901301551</v>
      </c>
      <c r="BN23" s="40" t="n">
        <f aca="false">(SUM(H90:H93)+SUM(J90:J93))/AVERAGE(AG90:AG93)</f>
        <v>0.0109908380712411</v>
      </c>
      <c r="BO23" s="69" t="n">
        <f aca="false">AL23-BN23</f>
        <v>-0.0418336554358698</v>
      </c>
      <c r="BP23" s="32" t="n">
        <f aca="false">BM23+BN23</f>
        <v>0.0860649282013962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104310962.345674</v>
      </c>
      <c r="E24" s="9"/>
      <c r="F24" s="67" t="n">
        <f aca="false">'Central pensions'!I24</f>
        <v>18959752.1586589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785544.065131638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20589537.4390246</v>
      </c>
      <c r="S24" s="67"/>
      <c r="T24" s="9" t="n">
        <f aca="false">'Central SIPA income'!J19</f>
        <v>78725880.9283224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-2617914.31044381</v>
      </c>
      <c r="AA24" s="9"/>
      <c r="AB24" s="9" t="n">
        <f aca="false">T24-P24-D24</f>
        <v>-48585330.1146392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-0.00911690757792582</v>
      </c>
      <c r="AK24" s="68" t="n">
        <f aca="false">AK23+1</f>
        <v>2035</v>
      </c>
      <c r="AL24" s="69" t="n">
        <f aca="false">SUM(AB94:AB97)/AVERAGE(AG94:AG97)</f>
        <v>-0.0284782870720179</v>
      </c>
      <c r="AM24" s="9" t="n">
        <v>6098422.29766839</v>
      </c>
      <c r="AN24" s="69" t="n">
        <f aca="false">AM24/AVERAGE(AG94:AG97)</f>
        <v>0.000870879645438203</v>
      </c>
      <c r="AO24" s="69" t="n">
        <f aca="false">'GDP evolution by scenario'!G93</f>
        <v>0.0238512132433388</v>
      </c>
      <c r="AP24" s="69"/>
      <c r="AQ24" s="9" t="n">
        <f aca="false">AQ23*(1+AO24)</f>
        <v>577839003.266182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343888362.610045</v>
      </c>
      <c r="AS24" s="70" t="n">
        <f aca="false">AQ24/AG97</f>
        <v>0.081752974256508</v>
      </c>
      <c r="AT24" s="70" t="n">
        <f aca="false">AR24/AG97</f>
        <v>0.0486535112663917</v>
      </c>
      <c r="AU24" s="7"/>
      <c r="AV24" s="7"/>
      <c r="AW24" s="71" t="n">
        <f aca="false">workers_and_wage_central!C12</f>
        <v>11410134</v>
      </c>
      <c r="AX24" s="7"/>
      <c r="AY24" s="40" t="n">
        <f aca="false">(AW24-AW23)/AW23</f>
        <v>0.0144590276279915</v>
      </c>
      <c r="AZ24" s="39" t="n">
        <f aca="false">workers_and_wage_central!B12</f>
        <v>6886.42921069284</v>
      </c>
      <c r="BA24" s="40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0.0141888075292839</v>
      </c>
      <c r="BJ24" s="7" t="n">
        <f aca="false">BJ23+1</f>
        <v>2035</v>
      </c>
      <c r="BK24" s="40" t="n">
        <f aca="false">SUM(T94:T97)/AVERAGE(AG94:AG97)</f>
        <v>0.0568792579361738</v>
      </c>
      <c r="BL24" s="40" t="n">
        <f aca="false">SUM(P94:P97)/AVERAGE(AG94:AG97)</f>
        <v>0.0116941820118714</v>
      </c>
      <c r="BM24" s="40" t="n">
        <f aca="false">SUM(D94:D97)/AVERAGE(AG94:AG97)</f>
        <v>0.0736633629963203</v>
      </c>
      <c r="BN24" s="40" t="n">
        <f aca="false">(SUM(H94:H97)+SUM(J94:J97))/AVERAGE(AG94:AG97)</f>
        <v>0.0115815046925217</v>
      </c>
      <c r="BO24" s="69" t="n">
        <f aca="false">AL24-BN24</f>
        <v>-0.0400597917645396</v>
      </c>
      <c r="BP24" s="32" t="n">
        <f aca="false">BM24+BN24</f>
        <v>0.0852448676888419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113373996.039968</v>
      </c>
      <c r="E25" s="9"/>
      <c r="F25" s="67" t="n">
        <f aca="false">'Central pensions'!I25</f>
        <v>20607065.8137659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856510.300309796</v>
      </c>
      <c r="O25" s="9"/>
      <c r="P25" s="9" t="n">
        <f aca="false">'Central pensions'!X25</f>
        <v>25533186.7687567</v>
      </c>
      <c r="Q25" s="67"/>
      <c r="R25" s="67" t="n">
        <f aca="false">'Central SIPA income'!G20</f>
        <v>24347324.2300166</v>
      </c>
      <c r="S25" s="67"/>
      <c r="T25" s="9" t="n">
        <f aca="false">'Central SIPA income'!J20</f>
        <v>93094104.4174501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-985061.157622613</v>
      </c>
      <c r="AA25" s="9"/>
      <c r="AB25" s="9" t="n">
        <f aca="false">T25-P25-D25</f>
        <v>-45813078.3912746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-0.00849850227295791</v>
      </c>
      <c r="AK25" s="68" t="n">
        <f aca="false">AK24+1</f>
        <v>2036</v>
      </c>
      <c r="AL25" s="69" t="n">
        <f aca="false">SUM(AB98:AB101)/AVERAGE(AG98:AG101)</f>
        <v>-0.0263184602329063</v>
      </c>
      <c r="AM25" s="9" t="n">
        <v>5493111.4769607</v>
      </c>
      <c r="AN25" s="69" t="n">
        <f aca="false">AM25/AVERAGE(AG98:AG101)</f>
        <v>0.000765835862284935</v>
      </c>
      <c r="AO25" s="69" t="n">
        <f aca="false">'GDP evolution by scenario'!G97</f>
        <v>0.024291004472095</v>
      </c>
      <c r="AP25" s="69"/>
      <c r="AQ25" s="9" t="n">
        <f aca="false">AQ24*(1+AO25)</f>
        <v>591875293.078672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346687753.02389</v>
      </c>
      <c r="AS25" s="70" t="n">
        <f aca="false">AQ25/AG101</f>
        <v>0.0817602618214271</v>
      </c>
      <c r="AT25" s="70" t="n">
        <f aca="false">AR25/AG101</f>
        <v>0.0478906313356585</v>
      </c>
      <c r="AU25" s="7"/>
      <c r="AV25" s="7"/>
      <c r="AW25" s="71" t="n">
        <f aca="false">workers_and_wage_central!C13</f>
        <v>11521898</v>
      </c>
      <c r="AX25" s="7"/>
      <c r="AY25" s="40" t="n">
        <f aca="false">(AW25-AW24)/AW24</f>
        <v>0.0097951522742853</v>
      </c>
      <c r="AZ25" s="39" t="n">
        <f aca="false">workers_and_wage_central!B13</f>
        <v>6890.54533395775</v>
      </c>
      <c r="BA25" s="40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0.0118748872347045</v>
      </c>
      <c r="BJ25" s="7" t="n">
        <f aca="false">BJ24+1</f>
        <v>2036</v>
      </c>
      <c r="BK25" s="40" t="n">
        <f aca="false">SUM(T98:T101)/AVERAGE(AG98:AG101)</f>
        <v>0.0572610687991496</v>
      </c>
      <c r="BL25" s="40" t="n">
        <f aca="false">SUM(P98:P101)/AVERAGE(AG98:AG101)</f>
        <v>0.0112420354792323</v>
      </c>
      <c r="BM25" s="40" t="n">
        <f aca="false">SUM(D98:D101)/AVERAGE(AG98:AG101)</f>
        <v>0.0723374935528235</v>
      </c>
      <c r="BN25" s="40" t="n">
        <f aca="false">(SUM(H98:H101)+SUM(J98:J101))/AVERAGE(AG98:AG101)</f>
        <v>0.012135495183189</v>
      </c>
      <c r="BO25" s="69" t="n">
        <f aca="false">AL25-BN25</f>
        <v>-0.0384539554160953</v>
      </c>
      <c r="BP25" s="32" t="n">
        <f aca="false">BM25+BN25</f>
        <v>0.0844729887360125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8546215.90577623</v>
      </c>
      <c r="D26" s="6" t="n">
        <f aca="false">'Central pensions'!Q26</f>
        <v>105508838.342916</v>
      </c>
      <c r="E26" s="6"/>
      <c r="F26" s="8" t="n">
        <f aca="false">'Central pensions'!I26</f>
        <v>19177480.3006854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797289.861036599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19338422.1606107</v>
      </c>
      <c r="S26" s="8"/>
      <c r="T26" s="6" t="n">
        <f aca="false">'Central SIPA income'!J21</f>
        <v>73942133.2250191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-4773126.53882663</v>
      </c>
      <c r="AA26" s="6"/>
      <c r="AB26" s="6" t="n">
        <f aca="false">T26-P26-D26</f>
        <v>-58090641.2545091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-0.0107886352271635</v>
      </c>
      <c r="AK26" s="62" t="n">
        <f aca="false">AK25+1</f>
        <v>2037</v>
      </c>
      <c r="AL26" s="63" t="n">
        <f aca="false">SUM(AB102:AB105)/AVERAGE(AG102:AG105)</f>
        <v>-0.0249175194597503</v>
      </c>
      <c r="AM26" s="6" t="n">
        <v>4920541.96276278</v>
      </c>
      <c r="AN26" s="63" t="n">
        <f aca="false">AM26/AVERAGE(AG102:AG105)</f>
        <v>0.000672680746847039</v>
      </c>
      <c r="AO26" s="63" t="n">
        <f aca="false">'GDP evolution by scenario'!G101</f>
        <v>0.0198146089210576</v>
      </c>
      <c r="AP26" s="63"/>
      <c r="AQ26" s="6" t="n">
        <f aca="false">AQ25*(1+AO26)</f>
        <v>603603070.541062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348592164.749051</v>
      </c>
      <c r="AS26" s="64" t="n">
        <f aca="false">AQ26/AG105</f>
        <v>0.0819597348189753</v>
      </c>
      <c r="AT26" s="64" t="n">
        <f aca="false">AR26/AG105</f>
        <v>0.0473332936447698</v>
      </c>
      <c r="AU26" s="61" t="n">
        <f aca="false">AVERAGE(AH26:AH29)</f>
        <v>-0.0157471676160662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0.0136326077053627</v>
      </c>
      <c r="BJ26" s="5" t="n">
        <f aca="false">BJ25+1</f>
        <v>2037</v>
      </c>
      <c r="BK26" s="61" t="n">
        <f aca="false">SUM(T102:T105)/AVERAGE(AG102:AG105)</f>
        <v>0.0575467428040399</v>
      </c>
      <c r="BL26" s="61" t="n">
        <f aca="false">SUM(P102:P105)/AVERAGE(AG102:AG105)</f>
        <v>0.0110688908931818</v>
      </c>
      <c r="BM26" s="61" t="n">
        <f aca="false">SUM(D102:D105)/AVERAGE(AG102:AG105)</f>
        <v>0.0713953713706084</v>
      </c>
      <c r="BN26" s="61" t="n">
        <f aca="false">(SUM(H102:H105)+SUM(J102:J105))/AVERAGE(AG102:AG105)</f>
        <v>0.0128857488812918</v>
      </c>
      <c r="BO26" s="63" t="n">
        <f aca="false">AL26-BN26</f>
        <v>-0.0378032683410422</v>
      </c>
      <c r="BP26" s="32" t="n">
        <f aca="false">BM26+BN26</f>
        <v>0.0842811202519002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8603177.73133386</v>
      </c>
      <c r="D27" s="9" t="n">
        <f aca="false">'Central pensions'!Q27</f>
        <v>106212070.757208</v>
      </c>
      <c r="E27" s="9"/>
      <c r="F27" s="67" t="n">
        <f aca="false">'Central pensions'!I27</f>
        <v>19305301.1163032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790986.917545866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22045222.3710629</v>
      </c>
      <c r="S27" s="67"/>
      <c r="T27" s="9" t="n">
        <f aca="false">'Central SIPA income'!J22</f>
        <v>84291818.432659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-1596560.48046077</v>
      </c>
      <c r="AA27" s="9"/>
      <c r="AB27" s="9" t="n">
        <f aca="false">T27-P27-D27</f>
        <v>-45314309.286394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-0.00886678922540122</v>
      </c>
      <c r="AK27" s="68" t="n">
        <f aca="false">AK26+1</f>
        <v>2038</v>
      </c>
      <c r="AL27" s="69" t="n">
        <f aca="false">SUM(AB106:AB109)/AVERAGE(AG106:AG109)</f>
        <v>-0.0228204321444915</v>
      </c>
      <c r="AM27" s="9" t="n">
        <v>4379286.21321994</v>
      </c>
      <c r="AN27" s="69" t="n">
        <f aca="false">AM27/AVERAGE(AG106:AG109)</f>
        <v>0.000586586320246667</v>
      </c>
      <c r="AO27" s="69" t="n">
        <f aca="false">'GDP evolution by scenario'!G105</f>
        <v>0.0206279495355224</v>
      </c>
      <c r="AP27" s="69"/>
      <c r="AQ27" s="9" t="n">
        <f aca="false">AQ26*(1+AO27)</f>
        <v>616054164.219669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351362368.896812</v>
      </c>
      <c r="AS27" s="70" t="n">
        <f aca="false">AQ27/AG109</f>
        <v>0.0817329977543965</v>
      </c>
      <c r="AT27" s="70" t="n">
        <f aca="false">AR27/AG109</f>
        <v>0.0466158681751602</v>
      </c>
      <c r="AU27" s="7"/>
      <c r="AV27" s="7"/>
      <c r="AW27" s="71" t="n">
        <f aca="false">workers_and_wage_central!C15</f>
        <v>11421402</v>
      </c>
      <c r="AX27" s="7"/>
      <c r="AY27" s="40" t="n">
        <f aca="false">(AW27-AW26)/AW26</f>
        <v>-0.0053104848742582</v>
      </c>
      <c r="AZ27" s="39" t="n">
        <f aca="false">workers_and_wage_central!B15</f>
        <v>6723.17180647536</v>
      </c>
      <c r="BA27" s="40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0.0118453459981591</v>
      </c>
      <c r="BJ27" s="7" t="n">
        <f aca="false">BJ26+1</f>
        <v>2038</v>
      </c>
      <c r="BK27" s="40" t="n">
        <f aca="false">SUM(T106:T109)/AVERAGE(AG106:AG109)</f>
        <v>0.0578819127953995</v>
      </c>
      <c r="BL27" s="40" t="n">
        <f aca="false">SUM(P106:P109)/AVERAGE(AG106:AG109)</f>
        <v>0.0107126043637957</v>
      </c>
      <c r="BM27" s="40" t="n">
        <f aca="false">SUM(D106:D109)/AVERAGE(AG106:AG109)</f>
        <v>0.0699897405760953</v>
      </c>
      <c r="BN27" s="40" t="n">
        <f aca="false">(SUM(H106:H109)+SUM(J106:J109))/AVERAGE(AG106:AG109)</f>
        <v>0.0133454542255157</v>
      </c>
      <c r="BO27" s="69" t="n">
        <f aca="false">AL27-BN27</f>
        <v>-0.0361658863700072</v>
      </c>
      <c r="BP27" s="32" t="n">
        <f aca="false">BM27+BN27</f>
        <v>0.083335194801611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8050442.29722033</v>
      </c>
      <c r="D28" s="9" t="n">
        <f aca="false">'Central pensions'!Q28</f>
        <v>99388176.5088929</v>
      </c>
      <c r="E28" s="9"/>
      <c r="F28" s="67" t="n">
        <f aca="false">'Central pensions'!I28</f>
        <v>18064977.5607002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750970.232147772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18070307.0576541</v>
      </c>
      <c r="S28" s="67"/>
      <c r="T28" s="9" t="n">
        <f aca="false">'Central SIPA income'!J23</f>
        <v>69093385.2191728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-3941433.86000443</v>
      </c>
      <c r="AA28" s="9"/>
      <c r="AB28" s="9" t="n">
        <f aca="false">T28-P28-D28</f>
        <v>-51593083.6277351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-0.0101021171039298</v>
      </c>
      <c r="AK28" s="68" t="n">
        <f aca="false">AK27+1</f>
        <v>2039</v>
      </c>
      <c r="AL28" s="69" t="n">
        <f aca="false">SUM(AB110:AB113)/AVERAGE(AG110:AG113)</f>
        <v>-0.0216292074428686</v>
      </c>
      <c r="AM28" s="9" t="n">
        <v>3887732.69163583</v>
      </c>
      <c r="AN28" s="69" t="n">
        <f aca="false">AM28/AVERAGE(AG110:AG113)</f>
        <v>0.000510809733426972</v>
      </c>
      <c r="AO28" s="69" t="n">
        <f aca="false">'GDP evolution by scenario'!G109</f>
        <v>0.0194497720872537</v>
      </c>
      <c r="AP28" s="69"/>
      <c r="AQ28" s="9" t="n">
        <f aca="false">AQ27*(1+AO28)</f>
        <v>628036277.307145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354274017.627705</v>
      </c>
      <c r="AS28" s="70" t="n">
        <f aca="false">AQ28/AG113</f>
        <v>0.0818842106765989</v>
      </c>
      <c r="AT28" s="70" t="n">
        <f aca="false">AR28/AG113</f>
        <v>0.0461907207352049</v>
      </c>
      <c r="AU28" s="9"/>
      <c r="AW28" s="71" t="n">
        <f aca="false">workers_and_wage_central!C16</f>
        <v>11521980</v>
      </c>
      <c r="AY28" s="40" t="n">
        <f aca="false">(AW28-AW27)/AW27</f>
        <v>0.00880609928623474</v>
      </c>
      <c r="AZ28" s="39" t="n">
        <f aca="false">workers_and_wage_central!B16</f>
        <v>6342.54075613813</v>
      </c>
      <c r="BA28" s="40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0.0165433543872721</v>
      </c>
      <c r="BJ28" s="7" t="n">
        <f aca="false">BJ27+1</f>
        <v>2039</v>
      </c>
      <c r="BK28" s="40" t="n">
        <f aca="false">SUM(T110:T113)/AVERAGE(AG110:AG113)</f>
        <v>0.058043644889585</v>
      </c>
      <c r="BL28" s="40" t="n">
        <f aca="false">SUM(P110:P113)/AVERAGE(AG110:AG113)</f>
        <v>0.0104165006219905</v>
      </c>
      <c r="BM28" s="40" t="n">
        <f aca="false">SUM(D110:D113)/AVERAGE(AG110:AG113)</f>
        <v>0.0692563517104631</v>
      </c>
      <c r="BN28" s="40" t="n">
        <f aca="false">(SUM(H110:H113)+SUM(J110:J113))/AVERAGE(AG110:AG113)</f>
        <v>0.0140182807319821</v>
      </c>
      <c r="BO28" s="69" t="n">
        <f aca="false">AL28-BN28</f>
        <v>-0.0356474881748507</v>
      </c>
      <c r="BP28" s="32" t="n">
        <f aca="false">BM28+BN28</f>
        <v>0.0832746324424452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7381191.97851734</v>
      </c>
      <c r="D29" s="9" t="n">
        <f aca="false">'Central pensions'!Q29</f>
        <v>91125826.8952758</v>
      </c>
      <c r="E29" s="9"/>
      <c r="F29" s="67" t="n">
        <f aca="false">'Central pensions'!I29</f>
        <v>16563197.7151338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19762957.2843909</v>
      </c>
      <c r="S29" s="67"/>
      <c r="T29" s="9" t="n">
        <f aca="false">'Central SIPA income'!J24</f>
        <v>75565380.0659735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-426384.662913866</v>
      </c>
      <c r="AA29" s="9"/>
      <c r="AB29" s="9" t="n">
        <f aca="false">T29-P29-D29</f>
        <v>-35173006.8294402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-0.0069586205437665</v>
      </c>
      <c r="AK29" s="68" t="n">
        <f aca="false">AK28+1</f>
        <v>2040</v>
      </c>
      <c r="AL29" s="69" t="n">
        <f aca="false">SUM(AB114:AB117)/AVERAGE(AG114:AG117)</f>
        <v>-0.0207176626030367</v>
      </c>
      <c r="AM29" s="9" t="n">
        <v>3427469.19706586</v>
      </c>
      <c r="AN29" s="69" t="n">
        <f aca="false">AM29/AVERAGE(AG114:AG117)</f>
        <v>0.000443185121583253</v>
      </c>
      <c r="AO29" s="69" t="n">
        <f aca="false">'GDP evolution by scenario'!G113</f>
        <v>0.0161344043321068</v>
      </c>
      <c r="AP29" s="69"/>
      <c r="AQ29" s="9" t="n">
        <f aca="false">AQ28*(1+AO29)</f>
        <v>638169268.54045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356537276.009352</v>
      </c>
      <c r="AS29" s="70" t="n">
        <f aca="false">AQ29/AG117</f>
        <v>0.0818050713765569</v>
      </c>
      <c r="AT29" s="70" t="n">
        <f aca="false">AR29/AG117</f>
        <v>0.0457034814275133</v>
      </c>
      <c r="AW29" s="71" t="n">
        <f aca="false">workers_and_wage_central!C17</f>
        <v>11538154</v>
      </c>
      <c r="AY29" s="40" t="n">
        <f aca="false">(AW29-AW28)/AW28</f>
        <v>0.00140375178571739</v>
      </c>
      <c r="AZ29" s="39" t="n">
        <f aca="false">workers_and_wage_central!B17</f>
        <v>6004.7550431554</v>
      </c>
      <c r="BA29" s="40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0.0127910329871237</v>
      </c>
      <c r="BJ29" s="7" t="n">
        <f aca="false">BJ28+1</f>
        <v>2040</v>
      </c>
      <c r="BK29" s="40" t="n">
        <f aca="false">SUM(T114:T117)/AVERAGE(AG114:AG117)</f>
        <v>0.0582479945637655</v>
      </c>
      <c r="BL29" s="40" t="n">
        <f aca="false">SUM(P114:P117)/AVERAGE(AG114:AG117)</f>
        <v>0.0101640277345069</v>
      </c>
      <c r="BM29" s="40" t="n">
        <f aca="false">SUM(D114:D117)/AVERAGE(AG114:AG117)</f>
        <v>0.0688016294322954</v>
      </c>
      <c r="BN29" s="40" t="n">
        <f aca="false">(SUM(H114:H117)+SUM(J114:J117))/AVERAGE(AG114:AG117)</f>
        <v>0.0147072248940966</v>
      </c>
      <c r="BO29" s="69" t="n">
        <f aca="false">AL29-BN29</f>
        <v>-0.0354248874971333</v>
      </c>
      <c r="BP29" s="32" t="n">
        <f aca="false">BM29+BN29</f>
        <v>0.083508854326392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90613526.7491118</v>
      </c>
      <c r="E30" s="6"/>
      <c r="F30" s="8" t="n">
        <f aca="false">'Central pensions'!I30</f>
        <v>16470081.0993564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683471.593930818</v>
      </c>
      <c r="O30" s="6"/>
      <c r="P30" s="6" t="n">
        <f aca="false">'Central pensions'!X30</f>
        <v>22308447.4919885</v>
      </c>
      <c r="Q30" s="8"/>
      <c r="R30" s="8" t="n">
        <f aca="false">'Central SIPA income'!G25</f>
        <v>15767130.7039439</v>
      </c>
      <c r="S30" s="8"/>
      <c r="T30" s="6" t="n">
        <f aca="false">'Central SIPA income'!J25</f>
        <v>60286990.8105519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-4849951.44143451</v>
      </c>
      <c r="AA30" s="6"/>
      <c r="AB30" s="6" t="n">
        <f aca="false">T30-P30-D30</f>
        <v>-52634983.4305484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-0.0103989295765933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-0.385995683080713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0.0149973581485935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91487854.0194992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18711992.8362506</v>
      </c>
      <c r="S31" s="67"/>
      <c r="T31" s="9" t="n">
        <f aca="false">'Central SIPA income'!J26</f>
        <v>71546926.4096338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-1750937.25795767</v>
      </c>
      <c r="AA31" s="9"/>
      <c r="AB31" s="9" t="n">
        <f aca="false">T31-P31-D31</f>
        <v>-40609069.5591155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-0.00805337560720155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356537276.009352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40" t="n">
        <f aca="false">(AW31-AW30)/AW30</f>
        <v>0.00305701556694148</v>
      </c>
      <c r="AZ31" s="39" t="n">
        <f aca="false">workers_and_wage_central!B19</f>
        <v>5961.57826280046</v>
      </c>
      <c r="BA31" s="40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0.0117506743062839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32581027.9128478</v>
      </c>
      <c r="D32" s="9" t="n">
        <f aca="false">'Central pensions'!Q32</f>
        <v>93609562.2990221</v>
      </c>
      <c r="E32" s="9"/>
      <c r="F32" s="67" t="n">
        <f aca="false">'Central pensions'!I32</f>
        <v>17014646.0252996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708574.67733077</v>
      </c>
      <c r="O32" s="9"/>
      <c r="P32" s="9" t="n">
        <f aca="false">'Central pensions'!X32</f>
        <v>20387057.3964795</v>
      </c>
      <c r="Q32" s="67"/>
      <c r="R32" s="67" t="n">
        <f aca="false">'Central SIPA income'!G27</f>
        <v>15788197.1927793</v>
      </c>
      <c r="S32" s="67"/>
      <c r="T32" s="9" t="n">
        <f aca="false">'Central SIPA income'!J27</f>
        <v>60367540.3564824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-5003291.8242518</v>
      </c>
      <c r="AA32" s="9"/>
      <c r="AB32" s="9" t="n">
        <f aca="false">T32-P32-D32</f>
        <v>-53629079.3390192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-0.0105493658660136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359990017.87247</v>
      </c>
      <c r="AS32" s="7"/>
      <c r="AT32" s="7"/>
      <c r="AU32" s="9"/>
      <c r="AW32" s="71" t="n">
        <f aca="false">workers_and_wage_central!C20</f>
        <v>11551134</v>
      </c>
      <c r="AY32" s="40" t="n">
        <f aca="false">(AW32-AW31)/AW31</f>
        <v>0.00555201736587601</v>
      </c>
      <c r="AZ32" s="39" t="n">
        <f aca="false">workers_and_wage_central!B20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0.014155163063616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92490945.8623858</v>
      </c>
      <c r="E33" s="9"/>
      <c r="F33" s="67" t="n">
        <f aca="false">'Central pensions'!I33</f>
        <v>16811324.2466264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3280735.81389867</v>
      </c>
      <c r="M33" s="67"/>
      <c r="N33" s="67" t="n">
        <f aca="false">'Central pensions'!L33</f>
        <v>701552.982684307</v>
      </c>
      <c r="O33" s="9"/>
      <c r="P33" s="9" t="n">
        <f aca="false">'Central pensions'!X33</f>
        <v>20883491.2534172</v>
      </c>
      <c r="Q33" s="67"/>
      <c r="R33" s="67" t="n">
        <f aca="false">'Central SIPA income'!G28</f>
        <v>17961515.7380658</v>
      </c>
      <c r="S33" s="67"/>
      <c r="T33" s="9" t="n">
        <f aca="false">'Central SIPA income'!J28</f>
        <v>68677412.1795984</v>
      </c>
      <c r="U33" s="9"/>
      <c r="V33" s="67" t="n">
        <f aca="false">'Central SIPA income'!F28</f>
        <v>109757.486777464</v>
      </c>
      <c r="W33" s="67"/>
      <c r="X33" s="67" t="n">
        <f aca="false">'Central SIPA income'!M28</f>
        <v>275679.162823492</v>
      </c>
      <c r="Y33" s="9"/>
      <c r="Z33" s="9" t="n">
        <f aca="false">R33+V33-N33-L33-F33</f>
        <v>-2722339.81836611</v>
      </c>
      <c r="AA33" s="9"/>
      <c r="AB33" s="9" t="n">
        <f aca="false">T33-P33-D33</f>
        <v>-44697024.9362046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-0.00887245146859372</v>
      </c>
      <c r="AK33" s="7" t="s">
        <v>104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11654899</v>
      </c>
      <c r="AY33" s="40" t="n">
        <f aca="false">(AW33-AW32)/AW32</f>
        <v>0.00898310070682238</v>
      </c>
      <c r="AZ33" s="39" t="n">
        <f aca="false">workers_and_wage_central!B21</f>
        <v>5678.46307194578</v>
      </c>
      <c r="BA33" s="40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0.0124206134129025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94620422.6558933</v>
      </c>
      <c r="E34" s="6"/>
      <c r="F34" s="8" t="n">
        <f aca="false">'Central pensions'!I34</f>
        <v>17198381.8609424</v>
      </c>
      <c r="G34" s="6" t="n">
        <f aca="false">'Central pensions'!K34</f>
        <v>233133.974652747</v>
      </c>
      <c r="H34" s="6" t="n">
        <f aca="false">'Central pensions'!V34</f>
        <v>1282634.3428964</v>
      </c>
      <c r="I34" s="8" t="n">
        <f aca="false">'Central pensions'!M34</f>
        <v>7210.32911297155</v>
      </c>
      <c r="J34" s="6" t="n">
        <f aca="false">'Central pensions'!W34</f>
        <v>39669.1033885484</v>
      </c>
      <c r="K34" s="6"/>
      <c r="L34" s="8" t="n">
        <f aca="false">'Central pensions'!N34</f>
        <v>3557927.96491551</v>
      </c>
      <c r="M34" s="8"/>
      <c r="N34" s="8" t="n">
        <f aca="false">'Central pensions'!L34</f>
        <v>718558.708371256</v>
      </c>
      <c r="O34" s="6"/>
      <c r="P34" s="6" t="n">
        <f aca="false">'Central pensions'!X34</f>
        <v>22415403.127989</v>
      </c>
      <c r="Q34" s="8"/>
      <c r="R34" s="8" t="n">
        <f aca="false">'Central SIPA income'!G29</f>
        <v>14850696.0663552</v>
      </c>
      <c r="S34" s="8"/>
      <c r="T34" s="6" t="n">
        <f aca="false">'Central SIPA income'!J29</f>
        <v>56782923.5447832</v>
      </c>
      <c r="U34" s="6"/>
      <c r="V34" s="8" t="n">
        <f aca="false">'Central SIPA income'!F29</f>
        <v>111505.603146125</v>
      </c>
      <c r="W34" s="8"/>
      <c r="X34" s="8" t="n">
        <f aca="false">'Central SIPA income'!M29</f>
        <v>280069.927145634</v>
      </c>
      <c r="Y34" s="6"/>
      <c r="Z34" s="6" t="n">
        <f aca="false">R34+V34-N34-L34-F34</f>
        <v>-6512666.86472789</v>
      </c>
      <c r="AA34" s="6"/>
      <c r="AB34" s="6" t="n">
        <f aca="false">T34-P34-D34</f>
        <v>-60252902.2390991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-0.012569209717645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workers_and_wage_central!C22</f>
        <v>11437715</v>
      </c>
      <c r="AX34" s="5"/>
      <c r="AY34" s="61" t="n">
        <f aca="false">(AW34-AW33)/AW33</f>
        <v>-0.0186345673180008</v>
      </c>
      <c r="AZ34" s="66" t="n">
        <f aca="false">workers_and_wage_central!B22</f>
        <v>5989.56764548627</v>
      </c>
      <c r="BA34" s="61" t="n">
        <f aca="false">(AZ34-AZ33)/AZ33</f>
        <v>0.0547867564865386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0.0149233759243885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96688613.8569962</v>
      </c>
      <c r="E35" s="9"/>
      <c r="F35" s="67" t="n">
        <f aca="false">'Central pensions'!I35</f>
        <v>17574300.0933875</v>
      </c>
      <c r="G35" s="9" t="n">
        <f aca="false">'Central pensions'!K35</f>
        <v>255384.418710297</v>
      </c>
      <c r="H35" s="9" t="n">
        <f aca="false">'Central pensions'!V35</f>
        <v>1405049.7211587</v>
      </c>
      <c r="I35" s="67" t="n">
        <f aca="false">'Central pensions'!M35</f>
        <v>7898.48717660704</v>
      </c>
      <c r="J35" s="9" t="n">
        <f aca="false">'Central pensions'!W35</f>
        <v>43455.146015217</v>
      </c>
      <c r="K35" s="9"/>
      <c r="L35" s="67" t="n">
        <f aca="false">'Central pensions'!N35</f>
        <v>2851269.38018764</v>
      </c>
      <c r="M35" s="67"/>
      <c r="N35" s="67" t="n">
        <f aca="false">'Central pensions'!L35</f>
        <v>735513.696409278</v>
      </c>
      <c r="O35" s="9"/>
      <c r="P35" s="9" t="n">
        <f aca="false">'Central pensions'!X35</f>
        <v>18841829.7141774</v>
      </c>
      <c r="Q35" s="67"/>
      <c r="R35" s="67" t="n">
        <f aca="false">'Central SIPA income'!G30</f>
        <v>17392949.330212</v>
      </c>
      <c r="S35" s="67"/>
      <c r="T35" s="9" t="n">
        <f aca="false">'Central SIPA income'!J30</f>
        <v>66503449.2405519</v>
      </c>
      <c r="U35" s="9"/>
      <c r="V35" s="67" t="n">
        <f aca="false">'Central SIPA income'!F30</f>
        <v>94565.9921044603</v>
      </c>
      <c r="W35" s="67"/>
      <c r="X35" s="67" t="n">
        <f aca="false">'Central SIPA income'!M30</f>
        <v>237522.508034352</v>
      </c>
      <c r="Y35" s="9"/>
      <c r="Z35" s="9" t="n">
        <f aca="false">R35+V35-N35-L35-F35</f>
        <v>-3673567.84766797</v>
      </c>
      <c r="AA35" s="9"/>
      <c r="AB35" s="9" t="n">
        <f aca="false">T35-P35-D35</f>
        <v>-49026994.3306218</v>
      </c>
      <c r="AC35" s="50"/>
      <c r="AD35" s="9"/>
      <c r="AE35" s="75"/>
      <c r="AF35" s="40" t="n">
        <f aca="false">AVERAGE(AG34:AG37)/AVERAGE(AG30:AG33)-1</f>
        <v>-0.121451087990598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-0.0121959229335685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9965526</v>
      </c>
      <c r="AX35" s="7"/>
      <c r="AY35" s="40" t="n">
        <f aca="false">(AW35-AW34)/AW34</f>
        <v>-0.128713558608516</v>
      </c>
      <c r="AZ35" s="39" t="n">
        <f aca="false">workers_and_wage_central!B23</f>
        <v>6367.17964941606</v>
      </c>
      <c r="BA35" s="40" t="n">
        <f aca="false">(AZ35-AZ34)/AZ34</f>
        <v>0.0630449518696658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0.0117982974378869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101876338.116404</v>
      </c>
      <c r="E36" s="9"/>
      <c r="F36" s="67" t="n">
        <f aca="false">'Central pensions'!I36</f>
        <v>18517230.3857942</v>
      </c>
      <c r="G36" s="9" t="n">
        <f aca="false">'Central pensions'!K36</f>
        <v>288692.940874953</v>
      </c>
      <c r="H36" s="9" t="n">
        <f aca="false">'Central pensions'!V36</f>
        <v>1588303.38250578</v>
      </c>
      <c r="I36" s="67" t="n">
        <f aca="false">'Central pensions'!M36</f>
        <v>8928.64765592641</v>
      </c>
      <c r="J36" s="9" t="n">
        <f aca="false">'Central pensions'!W36</f>
        <v>49122.7850259521</v>
      </c>
      <c r="K36" s="9"/>
      <c r="L36" s="67" t="n">
        <f aca="false">'Central pensions'!N36</f>
        <v>3064348.86359403</v>
      </c>
      <c r="M36" s="67"/>
      <c r="N36" s="67" t="n">
        <f aca="false">'Central pensions'!L36</f>
        <v>777091.324742716</v>
      </c>
      <c r="O36" s="9"/>
      <c r="P36" s="9" t="n">
        <f aca="false">'Central pensions'!X36</f>
        <v>20176248.0102174</v>
      </c>
      <c r="Q36" s="67"/>
      <c r="R36" s="67" t="n">
        <f aca="false">'Central SIPA income'!G31</f>
        <v>14814233.9384858</v>
      </c>
      <c r="S36" s="67"/>
      <c r="T36" s="9" t="n">
        <f aca="false">'Central SIPA income'!J31</f>
        <v>56643507.4386402</v>
      </c>
      <c r="U36" s="9"/>
      <c r="V36" s="67" t="n">
        <f aca="false">'Central SIPA income'!F31</f>
        <v>90236.8888289768</v>
      </c>
      <c r="W36" s="67"/>
      <c r="X36" s="67" t="n">
        <f aca="false">'Central SIPA income'!M31</f>
        <v>226649.048721445</v>
      </c>
      <c r="Y36" s="9"/>
      <c r="Z36" s="9" t="n">
        <f aca="false">R36+V36-N36-L36-F36</f>
        <v>-7454199.7468161</v>
      </c>
      <c r="AA36" s="9"/>
      <c r="AB36" s="9" t="n">
        <f aca="false">T36-P36-D36</f>
        <v>-65409078.687981</v>
      </c>
      <c r="AC36" s="50"/>
      <c r="AD36" s="9"/>
      <c r="AE36" s="9"/>
      <c r="AF36" s="9"/>
      <c r="AG36" s="9" t="n">
        <f aca="false">AG35*'Central macro hypothesis'!B18/'Central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-0.0147704427389431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10053943</v>
      </c>
      <c r="AY36" s="40" t="n">
        <f aca="false">(AW36-AW35)/AW35</f>
        <v>0.00887228631985908</v>
      </c>
      <c r="AZ36" s="39" t="n">
        <f aca="false">workers_and_wage_central!B24</f>
        <v>6211.53459962378</v>
      </c>
      <c r="BA36" s="40" t="n">
        <f aca="false">(AZ36-AZ35)/AZ35</f>
        <v>-0.0244448968557927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0.0140792434399924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102075391.50281</v>
      </c>
      <c r="E37" s="9"/>
      <c r="F37" s="67" t="n">
        <f aca="false">'Central pensions'!I37</f>
        <v>18553410.6950133</v>
      </c>
      <c r="G37" s="9" t="n">
        <f aca="false">'Central pensions'!K37</f>
        <v>306887.4369304</v>
      </c>
      <c r="H37" s="9" t="n">
        <f aca="false">'Central pensions'!V37</f>
        <v>1688404.13155864</v>
      </c>
      <c r="I37" s="67" t="n">
        <f aca="false">'Central pensions'!M37</f>
        <v>9491.36402877519</v>
      </c>
      <c r="J37" s="9" t="n">
        <f aca="false">'Central pensions'!W37</f>
        <v>52218.6844811946</v>
      </c>
      <c r="K37" s="9"/>
      <c r="L37" s="67" t="n">
        <f aca="false">'Central pensions'!N37</f>
        <v>3078630.63415544</v>
      </c>
      <c r="M37" s="67"/>
      <c r="N37" s="67" t="n">
        <f aca="false">'Central pensions'!L37</f>
        <v>781110.768447757</v>
      </c>
      <c r="O37" s="9"/>
      <c r="P37" s="9" t="n">
        <f aca="false">'Central pensions'!X37</f>
        <v>20272469.9788908</v>
      </c>
      <c r="Q37" s="67"/>
      <c r="R37" s="67" t="n">
        <f aca="false">'Central SIPA income'!G32</f>
        <v>17756424.3416593</v>
      </c>
      <c r="S37" s="67"/>
      <c r="T37" s="9" t="n">
        <f aca="false">'Central SIPA income'!J32</f>
        <v>67893227.449818</v>
      </c>
      <c r="U37" s="9"/>
      <c r="V37" s="67" t="n">
        <f aca="false">'Central SIPA income'!F32</f>
        <v>92503.8935493927</v>
      </c>
      <c r="W37" s="67"/>
      <c r="X37" s="67" t="n">
        <f aca="false">'Central SIPA income'!M32</f>
        <v>232343.110983533</v>
      </c>
      <c r="Y37" s="9"/>
      <c r="Z37" s="9" t="n">
        <f aca="false">R37+V37-N37-L37-F37</f>
        <v>-4564223.86240777</v>
      </c>
      <c r="AA37" s="9"/>
      <c r="AB37" s="9" t="n">
        <f aca="false">T37-P37-D37</f>
        <v>-54454634.0318832</v>
      </c>
      <c r="AC37" s="50"/>
      <c r="AD37" s="9"/>
      <c r="AE37" s="9"/>
      <c r="AF37" s="9"/>
      <c r="AG37" s="9" t="n">
        <f aca="false">AG36*'Central macro hypothesis'!B19/'Central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-0.0120288234939246</v>
      </c>
      <c r="AK37" s="73"/>
      <c r="AW37" s="71" t="n">
        <f aca="false">workers_and_wage_central!C25</f>
        <v>10334427</v>
      </c>
      <c r="AY37" s="40" t="n">
        <f aca="false">(AW37-AW36)/AW36</f>
        <v>0.0278979103024555</v>
      </c>
      <c r="AZ37" s="39" t="n">
        <f aca="false">workers_and_wage_central!B25</f>
        <v>6169.12065658284</v>
      </c>
      <c r="BA37" s="40" t="n">
        <f aca="false">(AZ37-AZ36)/AZ36</f>
        <v>-0.00682825513738766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0.0121279325482169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99669999.7917071</v>
      </c>
      <c r="E38" s="6"/>
      <c r="F38" s="8" t="n">
        <f aca="false">'Central pensions'!I38</f>
        <v>18116202.2783573</v>
      </c>
      <c r="G38" s="6" t="n">
        <f aca="false">'Central pensions'!K38</f>
        <v>321902.971952803</v>
      </c>
      <c r="H38" s="6" t="n">
        <f aca="false">'Central pensions'!V38</f>
        <v>1771015.17495283</v>
      </c>
      <c r="I38" s="8" t="n">
        <f aca="false">'Central pensions'!M38</f>
        <v>9955.76201915892</v>
      </c>
      <c r="J38" s="6" t="n">
        <f aca="false">'Central pensions'!W38</f>
        <v>54773.6652047269</v>
      </c>
      <c r="K38" s="6"/>
      <c r="L38" s="8" t="n">
        <f aca="false">'Central pensions'!N38</f>
        <v>3587952.24219551</v>
      </c>
      <c r="M38" s="8"/>
      <c r="N38" s="8" t="n">
        <f aca="false">'Central pensions'!L38</f>
        <v>765862.870034937</v>
      </c>
      <c r="O38" s="6"/>
      <c r="P38" s="6" t="n">
        <f aca="false">'Central pensions'!X38</f>
        <v>22831452.7860138</v>
      </c>
      <c r="Q38" s="8"/>
      <c r="R38" s="8" t="n">
        <f aca="false">'Central SIPA income'!G33</f>
        <v>14290044.5409309</v>
      </c>
      <c r="S38" s="8"/>
      <c r="T38" s="6" t="n">
        <f aca="false">'Central SIPA income'!J33</f>
        <v>54639223.8447026</v>
      </c>
      <c r="U38" s="6"/>
      <c r="V38" s="8" t="n">
        <f aca="false">'Central SIPA income'!F33</f>
        <v>97108.6513593102</v>
      </c>
      <c r="W38" s="8"/>
      <c r="X38" s="8" t="n">
        <f aca="false">'Central SIPA income'!M33</f>
        <v>243908.935013531</v>
      </c>
      <c r="Y38" s="6"/>
      <c r="Z38" s="6" t="n">
        <f aca="false">R38+V38-N38-L38-F38</f>
        <v>-8082864.19829761</v>
      </c>
      <c r="AA38" s="6"/>
      <c r="AB38" s="6" t="n">
        <f aca="false">T38-P38-D38</f>
        <v>-67862228.7330183</v>
      </c>
      <c r="AC38" s="50"/>
      <c r="AD38" s="6"/>
      <c r="AE38" s="6"/>
      <c r="AF38" s="6"/>
      <c r="AG38" s="6" t="n">
        <f aca="false">AG37*'Central macro hypothesis'!B20/'Central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-0.0145944047413029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0.0115612914516569</v>
      </c>
      <c r="AV38" s="5"/>
      <c r="AW38" s="65" t="n">
        <f aca="false">workers_and_wage_central!C26</f>
        <v>10734253</v>
      </c>
      <c r="AX38" s="5"/>
      <c r="AY38" s="61" t="n">
        <f aca="false">(AW38-AW37)/AW37</f>
        <v>0.0386887439429395</v>
      </c>
      <c r="AZ38" s="66" t="n">
        <f aca="false">workers_and_wage_central!B26</f>
        <v>6146.35115900409</v>
      </c>
      <c r="BA38" s="61" t="n">
        <f aca="false">(AZ38-AZ37)/AZ37</f>
        <v>-0.00369088219314571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0.0144748299219015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100844638.431214</v>
      </c>
      <c r="E39" s="9"/>
      <c r="F39" s="67" t="n">
        <f aca="false">'Central pensions'!I39</f>
        <v>18329706.7555496</v>
      </c>
      <c r="G39" s="9" t="n">
        <f aca="false">'Central pensions'!K39</f>
        <v>337190.482715116</v>
      </c>
      <c r="H39" s="9" t="n">
        <f aca="false">'Central pensions'!V39</f>
        <v>1855122.54862218</v>
      </c>
      <c r="I39" s="67" t="n">
        <f aca="false">'Central pensions'!M39</f>
        <v>10428.5716303644</v>
      </c>
      <c r="J39" s="9" t="n">
        <f aca="false">'Central pensions'!W39</f>
        <v>57374.9241841911</v>
      </c>
      <c r="K39" s="9"/>
      <c r="L39" s="67" t="n">
        <f aca="false">'Central pensions'!N39</f>
        <v>3015890.3598077</v>
      </c>
      <c r="M39" s="67"/>
      <c r="N39" s="67" t="n">
        <f aca="false">'Central pensions'!L39</f>
        <v>776658.999492858</v>
      </c>
      <c r="O39" s="9"/>
      <c r="P39" s="9" t="n">
        <f aca="false">'Central pensions'!X39</f>
        <v>19922418.0777399</v>
      </c>
      <c r="Q39" s="67"/>
      <c r="R39" s="67" t="n">
        <f aca="false">'Central SIPA income'!G34</f>
        <v>17263248.5933024</v>
      </c>
      <c r="S39" s="67"/>
      <c r="T39" s="9" t="n">
        <f aca="false">'Central SIPA income'!J34</f>
        <v>66007527.2315947</v>
      </c>
      <c r="U39" s="9"/>
      <c r="V39" s="67" t="n">
        <f aca="false">'Central SIPA income'!F34</f>
        <v>102055.050129754</v>
      </c>
      <c r="W39" s="67"/>
      <c r="X39" s="67" t="n">
        <f aca="false">'Central SIPA income'!M34</f>
        <v>256332.862638549</v>
      </c>
      <c r="Y39" s="9"/>
      <c r="Z39" s="9" t="n">
        <f aca="false">R39+V39-N39-L39-F39</f>
        <v>-4756952.47141804</v>
      </c>
      <c r="AA39" s="9"/>
      <c r="AB39" s="9" t="n">
        <f aca="false">T39-P39-D39</f>
        <v>-54759529.2773593</v>
      </c>
      <c r="AC39" s="50"/>
      <c r="AD39" s="9"/>
      <c r="AE39" s="9"/>
      <c r="AF39" s="9"/>
      <c r="AG39" s="9" t="n">
        <f aca="false">AG38*'Central macro hypothesis'!B21/'Central macro hypothesis'!B20</f>
        <v>4663141423.02314</v>
      </c>
      <c r="AH39" s="40" t="n">
        <f aca="false">(AG39-AG38)/AG38</f>
        <v>0.00285202187034055</v>
      </c>
      <c r="AI39" s="40"/>
      <c r="AJ39" s="40" t="n">
        <f aca="false">AB39/AG39</f>
        <v>-0.0117430556592166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11025863</v>
      </c>
      <c r="AX39" s="7"/>
      <c r="AY39" s="40" t="n">
        <f aca="false">(AW39-AW38)/AW38</f>
        <v>0.0271663058435459</v>
      </c>
      <c r="AZ39" s="39" t="n">
        <f aca="false">workers_and_wage_central!B27</f>
        <v>6160.0188036876</v>
      </c>
      <c r="BA39" s="40" t="n">
        <f aca="false">(AZ39-AZ38)/AZ38</f>
        <v>0.00222370058754117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0.012044406429631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102257526.316475</v>
      </c>
      <c r="E40" s="9"/>
      <c r="F40" s="67" t="n">
        <f aca="false">'Central pensions'!I40</f>
        <v>18586515.8533676</v>
      </c>
      <c r="G40" s="9" t="n">
        <f aca="false">'Central pensions'!K40</f>
        <v>378644.712304939</v>
      </c>
      <c r="H40" s="9" t="n">
        <f aca="false">'Central pensions'!V40</f>
        <v>2083191.48885029</v>
      </c>
      <c r="I40" s="67" t="n">
        <f aca="false">'Central pensions'!M40</f>
        <v>11710.6612053073</v>
      </c>
      <c r="J40" s="9" t="n">
        <f aca="false">'Central pensions'!W40</f>
        <v>64428.6027479466</v>
      </c>
      <c r="K40" s="9"/>
      <c r="L40" s="67" t="n">
        <f aca="false">'Central pensions'!N40</f>
        <v>2995323.00627798</v>
      </c>
      <c r="M40" s="67"/>
      <c r="N40" s="67" t="n">
        <f aca="false">'Central pensions'!L40</f>
        <v>789963.28109644</v>
      </c>
      <c r="O40" s="9"/>
      <c r="P40" s="9" t="n">
        <f aca="false">'Central pensions'!X40</f>
        <v>19888890.2144864</v>
      </c>
      <c r="Q40" s="67"/>
      <c r="R40" s="67" t="n">
        <f aca="false">'Central SIPA income'!G35</f>
        <v>15248337.2781596</v>
      </c>
      <c r="S40" s="67"/>
      <c r="T40" s="9" t="n">
        <f aca="false">'Central SIPA income'!J35</f>
        <v>58303339.1823571</v>
      </c>
      <c r="U40" s="9"/>
      <c r="V40" s="67" t="n">
        <f aca="false">'Central SIPA income'!F35</f>
        <v>106666.857298772</v>
      </c>
      <c r="W40" s="67"/>
      <c r="X40" s="67" t="n">
        <f aca="false">'Central SIPA income'!M35</f>
        <v>267916.392626222</v>
      </c>
      <c r="Y40" s="9"/>
      <c r="Z40" s="9" t="n">
        <f aca="false">R40+V40-N40-L40-F40</f>
        <v>-7016798.00528369</v>
      </c>
      <c r="AA40" s="9"/>
      <c r="AB40" s="9" t="n">
        <f aca="false">T40-P40-D40</f>
        <v>-63843077.3486042</v>
      </c>
      <c r="AC40" s="50"/>
      <c r="AD40" s="9"/>
      <c r="AE40" s="9"/>
      <c r="AF40" s="9"/>
      <c r="AG40" s="9" t="n">
        <f aca="false">AG39*'Central macro hypothesis'!B22/'Central macro hypothesis'!B21</f>
        <v>4694078886.77959</v>
      </c>
      <c r="AH40" s="40" t="n">
        <f aca="false">(AG40-AG39)/AG39</f>
        <v>0.0066344682586067</v>
      </c>
      <c r="AI40" s="40"/>
      <c r="AJ40" s="40" t="n">
        <f aca="false">AB40/AG40</f>
        <v>-0.0136007678798096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11357066</v>
      </c>
      <c r="AY40" s="40" t="n">
        <f aca="false">(AW40-AW39)/AW39</f>
        <v>0.0300387371038439</v>
      </c>
      <c r="AZ40" s="39" t="n">
        <f aca="false">workers_and_wage_central!B28</f>
        <v>6176.70067097757</v>
      </c>
      <c r="BA40" s="40" t="n">
        <f aca="false">(AZ40-AZ39)/AZ39</f>
        <v>0.00270808707271727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0.014423440753937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103706154.776125</v>
      </c>
      <c r="E41" s="9"/>
      <c r="F41" s="67" t="n">
        <f aca="false">'Central pensions'!I41</f>
        <v>18849821.2236501</v>
      </c>
      <c r="G41" s="9" t="n">
        <f aca="false">'Central pensions'!K41</f>
        <v>394176.255613132</v>
      </c>
      <c r="H41" s="9" t="n">
        <f aca="false">'Central pensions'!V41</f>
        <v>2168641.45758584</v>
      </c>
      <c r="I41" s="67" t="n">
        <f aca="false">'Central pensions'!M41</f>
        <v>12191.0182148393</v>
      </c>
      <c r="J41" s="9" t="n">
        <f aca="false">'Central pensions'!W41</f>
        <v>67071.3852861608</v>
      </c>
      <c r="K41" s="9"/>
      <c r="L41" s="67" t="n">
        <f aca="false">'Central pensions'!N41</f>
        <v>3069874.16743526</v>
      </c>
      <c r="M41" s="67"/>
      <c r="N41" s="67" t="n">
        <f aca="false">'Central pensions'!L41</f>
        <v>802596.102670167</v>
      </c>
      <c r="O41" s="9"/>
      <c r="P41" s="9" t="n">
        <f aca="false">'Central pensions'!X41</f>
        <v>20345238.6011465</v>
      </c>
      <c r="Q41" s="67"/>
      <c r="R41" s="67" t="n">
        <f aca="false">'Central SIPA income'!G36</f>
        <v>18497093.5811798</v>
      </c>
      <c r="S41" s="67"/>
      <c r="T41" s="9" t="n">
        <f aca="false">'Central SIPA income'!J36</f>
        <v>70725240.4821867</v>
      </c>
      <c r="U41" s="9"/>
      <c r="V41" s="67" t="n">
        <f aca="false">'Central SIPA income'!F36</f>
        <v>107778.214172903</v>
      </c>
      <c r="W41" s="67"/>
      <c r="X41" s="67" t="n">
        <f aca="false">'Central SIPA income'!M36</f>
        <v>270707.800680961</v>
      </c>
      <c r="Y41" s="9"/>
      <c r="Z41" s="9" t="n">
        <f aca="false">R41+V41-N41-L41-F41</f>
        <v>-4117419.6984028</v>
      </c>
      <c r="AA41" s="9"/>
      <c r="AB41" s="9" t="n">
        <f aca="false">T41-P41-D41</f>
        <v>-53326152.8950851</v>
      </c>
      <c r="AC41" s="50"/>
      <c r="AD41" s="9"/>
      <c r="AE41" s="9"/>
      <c r="AF41" s="9"/>
      <c r="AG41" s="9" t="n">
        <f aca="false">AG40*'Central macro hypothesis'!B23/'Central macro hypothesis'!B22</f>
        <v>4739225282.5719</v>
      </c>
      <c r="AH41" s="40" t="n">
        <f aca="false">(AG41-AG40)/AG40</f>
        <v>0.00961773265452846</v>
      </c>
      <c r="AI41" s="40" t="n">
        <f aca="false">(AG41-AG37)/AG37</f>
        <v>0.046877009376733</v>
      </c>
      <c r="AJ41" s="40" t="n">
        <f aca="false">AB41/AG41</f>
        <v>-0.0112520822952197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11384546</v>
      </c>
      <c r="AY41" s="40" t="n">
        <f aca="false">(AW41-AW40)/AW40</f>
        <v>0.00241963901592189</v>
      </c>
      <c r="AZ41" s="39" t="n">
        <f aca="false">workers_and_wage_central!B29</f>
        <v>6294.92391436297</v>
      </c>
      <c r="BA41" s="40" t="n">
        <f aca="false">(AZ41-AZ40)/AZ40</f>
        <v>0.0191401930711803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0.012525663070509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104888318.265991</v>
      </c>
      <c r="E42" s="6"/>
      <c r="F42" s="8" t="n">
        <f aca="false">'Central pensions'!I42</f>
        <v>19064693.4314685</v>
      </c>
      <c r="G42" s="6" t="n">
        <f aca="false">'Central pensions'!K42</f>
        <v>414954.975925805</v>
      </c>
      <c r="H42" s="6" t="n">
        <f aca="false">'Central pensions'!V42</f>
        <v>2282959.84603253</v>
      </c>
      <c r="I42" s="8" t="n">
        <f aca="false">'Central pensions'!M42</f>
        <v>12833.6590492518</v>
      </c>
      <c r="J42" s="6" t="n">
        <f aca="false">'Central pensions'!W42</f>
        <v>70607.0055473981</v>
      </c>
      <c r="K42" s="6"/>
      <c r="L42" s="8" t="n">
        <f aca="false">'Central pensions'!N42</f>
        <v>3756372.34178395</v>
      </c>
      <c r="M42" s="8"/>
      <c r="N42" s="8" t="n">
        <f aca="false">'Central pensions'!L42</f>
        <v>813765.975159876</v>
      </c>
      <c r="O42" s="6"/>
      <c r="P42" s="6" t="n">
        <f aca="false">'Central pensions'!X42</f>
        <v>23968934.2341101</v>
      </c>
      <c r="Q42" s="8"/>
      <c r="R42" s="8" t="n">
        <f aca="false">'Central SIPA income'!G37</f>
        <v>14778398.0089148</v>
      </c>
      <c r="S42" s="8"/>
      <c r="T42" s="6" t="n">
        <f aca="false">'Central SIPA income'!J37</f>
        <v>56506485.6559644</v>
      </c>
      <c r="U42" s="6"/>
      <c r="V42" s="8" t="n">
        <f aca="false">'Central SIPA income'!F37</f>
        <v>113256.938875934</v>
      </c>
      <c r="W42" s="8"/>
      <c r="X42" s="8" t="n">
        <f aca="false">'Central SIPA income'!M37</f>
        <v>284468.777574814</v>
      </c>
      <c r="Y42" s="6"/>
      <c r="Z42" s="6" t="n">
        <f aca="false">R42+V42-N42-L42-F42</f>
        <v>-8743176.8006216</v>
      </c>
      <c r="AA42" s="6"/>
      <c r="AB42" s="6" t="n">
        <f aca="false">T42-P42-D42</f>
        <v>-72350766.8441372</v>
      </c>
      <c r="AC42" s="50"/>
      <c r="AD42" s="6"/>
      <c r="AE42" s="6"/>
      <c r="AF42" s="6"/>
      <c r="AG42" s="6" t="n">
        <f aca="false">AG41*'Central macro hypothesis'!B24/'Central macro hypothesis'!B23</f>
        <v>4789376259.87539</v>
      </c>
      <c r="AH42" s="61" t="n">
        <f aca="false">(AG42-AG41)/AG41</f>
        <v>0.0105821045241121</v>
      </c>
      <c r="AI42" s="61"/>
      <c r="AJ42" s="61" t="n">
        <f aca="false">AB42/AG42</f>
        <v>-0.0151065113531129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0.0146035113996638</v>
      </c>
      <c r="AV42" s="5"/>
      <c r="AW42" s="65" t="n">
        <f aca="false">workers_and_wage_central!C30</f>
        <v>11398432</v>
      </c>
      <c r="AX42" s="5"/>
      <c r="AY42" s="61" t="n">
        <f aca="false">(AW42-AW41)/AW41</f>
        <v>0.00121972364993738</v>
      </c>
      <c r="AZ42" s="66" t="n">
        <f aca="false">workers_and_wage_central!B30</f>
        <v>6357.28065149529</v>
      </c>
      <c r="BA42" s="61" t="n">
        <f aca="false">(AZ42-AZ41)/AZ41</f>
        <v>0.00990587622354637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0.0146795898437211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105820477.235755</v>
      </c>
      <c r="E43" s="9"/>
      <c r="F43" s="67" t="n">
        <f aca="false">'Central pensions'!I43</f>
        <v>19234124.3583986</v>
      </c>
      <c r="G43" s="9" t="n">
        <f aca="false">'Central pensions'!K43</f>
        <v>437349.133107915</v>
      </c>
      <c r="H43" s="9" t="n">
        <f aca="false">'Central pensions'!V43</f>
        <v>2406165.89150393</v>
      </c>
      <c r="I43" s="67" t="n">
        <f aca="false">'Central pensions'!M43</f>
        <v>13526.2618486983</v>
      </c>
      <c r="J43" s="9" t="n">
        <f aca="false">'Central pensions'!W43</f>
        <v>74417.5017990901</v>
      </c>
      <c r="K43" s="9"/>
      <c r="L43" s="67" t="n">
        <f aca="false">'Central pensions'!N43</f>
        <v>3103364.80477347</v>
      </c>
      <c r="M43" s="67"/>
      <c r="N43" s="67" t="n">
        <f aca="false">'Central pensions'!L43</f>
        <v>822824.072604097</v>
      </c>
      <c r="O43" s="9"/>
      <c r="P43" s="9" t="n">
        <f aca="false">'Central pensions'!X43</f>
        <v>20630309.9998628</v>
      </c>
      <c r="Q43" s="67"/>
      <c r="R43" s="67" t="n">
        <f aca="false">'Central SIPA income'!G38</f>
        <v>17857485.466935</v>
      </c>
      <c r="S43" s="67"/>
      <c r="T43" s="9" t="n">
        <f aca="false">'Central SIPA income'!J38</f>
        <v>68279643.4214492</v>
      </c>
      <c r="U43" s="9"/>
      <c r="V43" s="67" t="n">
        <f aca="false">'Central SIPA income'!F38</f>
        <v>109246.156866183</v>
      </c>
      <c r="W43" s="67"/>
      <c r="X43" s="67" t="n">
        <f aca="false">'Central SIPA income'!M38</f>
        <v>274394.849506859</v>
      </c>
      <c r="Y43" s="9"/>
      <c r="Z43" s="9" t="n">
        <f aca="false">R43+V43-N43-L43-F43</f>
        <v>-5193581.61197493</v>
      </c>
      <c r="AA43" s="9"/>
      <c r="AB43" s="9" t="n">
        <f aca="false">T43-P43-D43</f>
        <v>-58171143.814169</v>
      </c>
      <c r="AC43" s="50"/>
      <c r="AD43" s="9"/>
      <c r="AE43" s="9"/>
      <c r="AF43" s="9"/>
      <c r="AG43" s="9" t="n">
        <f aca="false">AG42*'Central macro hypothesis'!B25/'Central macro hypothesis'!B24</f>
        <v>4849667079.94405</v>
      </c>
      <c r="AH43" s="40" t="n">
        <f aca="false">(AG43-AG42)/AG42</f>
        <v>0.0125884492671349</v>
      </c>
      <c r="AI43" s="40"/>
      <c r="AJ43" s="40" t="n">
        <f aca="false">AB43/AG43</f>
        <v>-0.0119948736387983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11467136</v>
      </c>
      <c r="AX43" s="7"/>
      <c r="AY43" s="40" t="n">
        <f aca="false">(AW43-AW42)/AW42</f>
        <v>0.00602749571169087</v>
      </c>
      <c r="AZ43" s="39" t="n">
        <f aca="false">workers_and_wage_central!B31</f>
        <v>6408.42886136787</v>
      </c>
      <c r="BA43" s="40" t="n">
        <f aca="false">(AZ43-AZ42)/AZ42</f>
        <v>0.00804561142987286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0.0121345026594713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106418999.20996</v>
      </c>
      <c r="E44" s="9"/>
      <c r="F44" s="67" t="n">
        <f aca="false">'Central pensions'!I44</f>
        <v>19342912.8120495</v>
      </c>
      <c r="G44" s="9" t="n">
        <f aca="false">'Central pensions'!K44</f>
        <v>462696.154973101</v>
      </c>
      <c r="H44" s="9" t="n">
        <f aca="false">'Central pensions'!V44</f>
        <v>2545617.72722568</v>
      </c>
      <c r="I44" s="67" t="n">
        <f aca="false">'Central pensions'!M44</f>
        <v>14310.1903599928</v>
      </c>
      <c r="J44" s="9" t="n">
        <f aca="false">'Central pensions'!W44</f>
        <v>78730.4451719281</v>
      </c>
      <c r="K44" s="9"/>
      <c r="L44" s="67" t="n">
        <f aca="false">'Central pensions'!N44</f>
        <v>3022374.73229173</v>
      </c>
      <c r="M44" s="67"/>
      <c r="N44" s="67" t="n">
        <f aca="false">'Central pensions'!L44</f>
        <v>828727.805519801</v>
      </c>
      <c r="O44" s="9"/>
      <c r="P44" s="9" t="n">
        <f aca="false">'Central pensions'!X44</f>
        <v>20242532.7253638</v>
      </c>
      <c r="Q44" s="67"/>
      <c r="R44" s="67" t="n">
        <f aca="false">'Central SIPA income'!G39</f>
        <v>15633474.7589333</v>
      </c>
      <c r="S44" s="67"/>
      <c r="T44" s="9" t="n">
        <f aca="false">'Central SIPA income'!J39</f>
        <v>59775945.7206158</v>
      </c>
      <c r="U44" s="9"/>
      <c r="V44" s="67" t="n">
        <f aca="false">'Central SIPA income'!F39</f>
        <v>113232.083073915</v>
      </c>
      <c r="W44" s="67"/>
      <c r="X44" s="67" t="n">
        <f aca="false">'Central SIPA income'!M39</f>
        <v>284406.346966267</v>
      </c>
      <c r="Y44" s="9"/>
      <c r="Z44" s="9" t="n">
        <f aca="false">R44+V44-N44-L44-F44</f>
        <v>-7447308.50785383</v>
      </c>
      <c r="AA44" s="9"/>
      <c r="AB44" s="9" t="n">
        <f aca="false">T44-P44-D44</f>
        <v>-66885586.214708</v>
      </c>
      <c r="AC44" s="50"/>
      <c r="AD44" s="9"/>
      <c r="AE44" s="9"/>
      <c r="AF44" s="9"/>
      <c r="AG44" s="9" t="n">
        <f aca="false">AG43*'Central macro hypothesis'!B26/'Central macro hypothesis'!B25</f>
        <v>4928782831.11857</v>
      </c>
      <c r="AH44" s="40" t="n">
        <f aca="false">(AG44-AG43)/AG43</f>
        <v>0.0163136458380208</v>
      </c>
      <c r="AI44" s="40"/>
      <c r="AJ44" s="40" t="n">
        <f aca="false">AB44/AG44</f>
        <v>-0.0135704064282192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11531836</v>
      </c>
      <c r="AY44" s="40" t="n">
        <f aca="false">(AW44-AW43)/AW43</f>
        <v>0.00564221092345988</v>
      </c>
      <c r="AZ44" s="39" t="n">
        <f aca="false">workers_and_wage_central!B32</f>
        <v>6454.20887068406</v>
      </c>
      <c r="BA44" s="40" t="n">
        <f aca="false">(AZ44-AZ43)/AZ43</f>
        <v>0.00714371811040489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0.0144969628746448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106749519.108671</v>
      </c>
      <c r="E45" s="9"/>
      <c r="F45" s="67" t="n">
        <f aca="false">'Central pensions'!I45</f>
        <v>19402988.7160787</v>
      </c>
      <c r="G45" s="9" t="n">
        <f aca="false">'Central pensions'!K45</f>
        <v>485164.713744932</v>
      </c>
      <c r="H45" s="9" t="n">
        <f aca="false">'Central pensions'!V45</f>
        <v>2669233.1082917</v>
      </c>
      <c r="I45" s="67" t="n">
        <f aca="false">'Central pensions'!M45</f>
        <v>15005.0942395341</v>
      </c>
      <c r="J45" s="9" t="n">
        <f aca="false">'Central pensions'!W45</f>
        <v>82553.6012873727</v>
      </c>
      <c r="K45" s="9"/>
      <c r="L45" s="67" t="n">
        <f aca="false">'Central pensions'!N45</f>
        <v>3082329.3741741</v>
      </c>
      <c r="M45" s="67"/>
      <c r="N45" s="67" t="n">
        <f aca="false">'Central pensions'!L45</f>
        <v>832644.323900282</v>
      </c>
      <c r="O45" s="9"/>
      <c r="P45" s="9" t="n">
        <f aca="false">'Central pensions'!X45</f>
        <v>20575185.1756735</v>
      </c>
      <c r="Q45" s="67"/>
      <c r="R45" s="67" t="n">
        <f aca="false">'Central SIPA income'!G40</f>
        <v>19011942.7112084</v>
      </c>
      <c r="S45" s="73" t="n">
        <f aca="false">SUM(T42:T45)/AVERAGE(AG42:AG45)</f>
        <v>0.052528242184679</v>
      </c>
      <c r="T45" s="9" t="n">
        <f aca="false">'Central SIPA income'!J40</f>
        <v>72693810.7537002</v>
      </c>
      <c r="U45" s="9"/>
      <c r="V45" s="67" t="n">
        <f aca="false">'Central SIPA income'!F40</f>
        <v>112192.876083276</v>
      </c>
      <c r="W45" s="67"/>
      <c r="X45" s="67" t="n">
        <f aca="false">'Central SIPA income'!M40</f>
        <v>281796.158617472</v>
      </c>
      <c r="Y45" s="9"/>
      <c r="Z45" s="9" t="n">
        <f aca="false">R45+V45-N45-L45-F45</f>
        <v>-4193826.82686149</v>
      </c>
      <c r="AA45" s="9"/>
      <c r="AB45" s="9" t="n">
        <f aca="false">T45-P45-D45</f>
        <v>-54630893.5306446</v>
      </c>
      <c r="AC45" s="50"/>
      <c r="AD45" s="9"/>
      <c r="AE45" s="9"/>
      <c r="AF45" s="9"/>
      <c r="AG45" s="9" t="n">
        <f aca="false">AG44*'Central macro hypothesis'!B27/'Central macro hypothesis'!B26</f>
        <v>5022083930.9282</v>
      </c>
      <c r="AH45" s="40" t="n">
        <f aca="false">(AG45-AG44)/AG44</f>
        <v>0.0189298459693873</v>
      </c>
      <c r="AI45" s="40" t="n">
        <f aca="false">(AG45-AG41)/AG41</f>
        <v>0.0596845753242607</v>
      </c>
      <c r="AJ45" s="40" t="n">
        <f aca="false">AB45/AG45</f>
        <v>-0.0108781323215655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11560854</v>
      </c>
      <c r="AY45" s="40" t="n">
        <f aca="false">(AW45-AW44)/AW44</f>
        <v>0.00251633824830669</v>
      </c>
      <c r="AZ45" s="39" t="n">
        <f aca="false">workers_and_wage_central!B33</f>
        <v>6552.36063935244</v>
      </c>
      <c r="BA45" s="40" t="n">
        <f aca="false">(AZ45-AZ44)/AZ44</f>
        <v>0.0152074050646544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0.0124320356741872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107456634.265232</v>
      </c>
      <c r="E46" s="6"/>
      <c r="F46" s="8" t="n">
        <f aca="false">'Central pensions'!I46</f>
        <v>19531515.2660648</v>
      </c>
      <c r="G46" s="6" t="n">
        <f aca="false">'Central pensions'!K46</f>
        <v>491987.296639625</v>
      </c>
      <c r="H46" s="6" t="n">
        <f aca="false">'Central pensions'!V46</f>
        <v>2706768.94639092</v>
      </c>
      <c r="I46" s="8" t="n">
        <f aca="false">'Central pensions'!M46</f>
        <v>15216.1019579265</v>
      </c>
      <c r="J46" s="6" t="n">
        <f aca="false">'Central pensions'!W46</f>
        <v>83714.5034966261</v>
      </c>
      <c r="K46" s="6"/>
      <c r="L46" s="8" t="n">
        <f aca="false">'Central pensions'!N46</f>
        <v>3736452.44944498</v>
      </c>
      <c r="M46" s="8"/>
      <c r="N46" s="8" t="n">
        <f aca="false">'Central pensions'!L46</f>
        <v>839730.93280334</v>
      </c>
      <c r="O46" s="6"/>
      <c r="P46" s="6" t="n">
        <f aca="false">'Central pensions'!X46</f>
        <v>24008421.3541213</v>
      </c>
      <c r="Q46" s="8"/>
      <c r="R46" s="8" t="n">
        <f aca="false">'Central SIPA income'!G41</f>
        <v>15841004.5671474</v>
      </c>
      <c r="S46" s="8"/>
      <c r="T46" s="6" t="n">
        <f aca="false">'Central SIPA income'!J41</f>
        <v>60569453.9292835</v>
      </c>
      <c r="U46" s="6"/>
      <c r="V46" s="8" t="n">
        <f aca="false">'Central SIPA income'!F41</f>
        <v>114843.309393388</v>
      </c>
      <c r="W46" s="8"/>
      <c r="X46" s="8" t="n">
        <f aca="false">'Central SIPA income'!M41</f>
        <v>288453.282951346</v>
      </c>
      <c r="Y46" s="6"/>
      <c r="Z46" s="6" t="n">
        <f aca="false">R46+V46-N46-L46-F46</f>
        <v>-8151850.77177234</v>
      </c>
      <c r="AA46" s="6"/>
      <c r="AB46" s="6" t="n">
        <f aca="false">T46-P46-D46</f>
        <v>-70895601.6900694</v>
      </c>
      <c r="AC46" s="50"/>
      <c r="AD46" s="6"/>
      <c r="AE46" s="6"/>
      <c r="AF46" s="6"/>
      <c r="AG46" s="6" t="n">
        <f aca="false">AG45*'Central macro hypothesis'!B28/'Central macro hypothesis'!B27</f>
        <v>5028845072.86917</v>
      </c>
      <c r="AH46" s="61" t="n">
        <f aca="false">(AG46-AG45)/AG45</f>
        <v>0.00134628214780227</v>
      </c>
      <c r="AI46" s="61"/>
      <c r="AJ46" s="61" t="n">
        <f aca="false">AB46/AG46</f>
        <v>-0.014097789982148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0.00515881462106108</v>
      </c>
      <c r="AV46" s="5"/>
      <c r="AW46" s="65" t="n">
        <f aca="false">workers_and_wage_central!C34</f>
        <v>11621321</v>
      </c>
      <c r="AX46" s="5"/>
      <c r="AY46" s="61" t="n">
        <f aca="false">(AW46-AW45)/AW45</f>
        <v>0.00523032295019036</v>
      </c>
      <c r="AZ46" s="66" t="n">
        <f aca="false">workers_and_wage_central!B34</f>
        <v>6582.1848136491</v>
      </c>
      <c r="BA46" s="61" t="n">
        <f aca="false">(AZ46-AZ45)/AZ45</f>
        <v>0.00455166861810703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0.0147199542808086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108292475.230394</v>
      </c>
      <c r="E47" s="9"/>
      <c r="F47" s="67" t="n">
        <f aca="false">'Central pensions'!I47</f>
        <v>19683439.2555205</v>
      </c>
      <c r="G47" s="9" t="n">
        <f aca="false">'Central pensions'!K47</f>
        <v>515859.677177742</v>
      </c>
      <c r="H47" s="9" t="n">
        <f aca="false">'Central pensions'!V47</f>
        <v>2838107.74062066</v>
      </c>
      <c r="I47" s="67" t="n">
        <f aca="false">'Central pensions'!M47</f>
        <v>15954.4230054972</v>
      </c>
      <c r="J47" s="9" t="n">
        <f aca="false">'Central pensions'!W47</f>
        <v>87776.528060433</v>
      </c>
      <c r="K47" s="9"/>
      <c r="L47" s="67" t="n">
        <f aca="false">'Central pensions'!N47</f>
        <v>3097242.68442021</v>
      </c>
      <c r="M47" s="67"/>
      <c r="N47" s="67" t="n">
        <f aca="false">'Central pensions'!L47</f>
        <v>848046.567199733</v>
      </c>
      <c r="O47" s="9"/>
      <c r="P47" s="9" t="n">
        <f aca="false">'Central pensions'!X47</f>
        <v>20737309.0116725</v>
      </c>
      <c r="Q47" s="67"/>
      <c r="R47" s="67" t="n">
        <f aca="false">'Central SIPA income'!G42</f>
        <v>19025812.0142739</v>
      </c>
      <c r="S47" s="67"/>
      <c r="T47" s="9" t="n">
        <f aca="false">'Central SIPA income'!J42</f>
        <v>72746841.2360476</v>
      </c>
      <c r="U47" s="9"/>
      <c r="V47" s="67" t="n">
        <f aca="false">'Central SIPA income'!F42</f>
        <v>113534.444378567</v>
      </c>
      <c r="W47" s="67"/>
      <c r="X47" s="67" t="n">
        <f aca="false">'Central SIPA income'!M42</f>
        <v>285165.79139037</v>
      </c>
      <c r="Y47" s="9"/>
      <c r="Z47" s="9" t="n">
        <f aca="false">R47+V47-N47-L47-F47</f>
        <v>-4489382.04848797</v>
      </c>
      <c r="AA47" s="9"/>
      <c r="AB47" s="9" t="n">
        <f aca="false">T47-P47-D47</f>
        <v>-56282943.0060185</v>
      </c>
      <c r="AC47" s="50"/>
      <c r="AD47" s="9"/>
      <c r="AE47" s="9"/>
      <c r="AF47" s="9"/>
      <c r="AG47" s="9" t="n">
        <f aca="false">AG46*'Central macro hypothesis'!B29/'Central macro hypothesis'!B28</f>
        <v>5043653763.14183</v>
      </c>
      <c r="AH47" s="40" t="n">
        <f aca="false">(AG47-AG46)/AG46</f>
        <v>0.00294474975030491</v>
      </c>
      <c r="AI47" s="40"/>
      <c r="AJ47" s="40" t="n">
        <f aca="false">AB47/AG47</f>
        <v>-0.0111591607293357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11676648</v>
      </c>
      <c r="AX47" s="7"/>
      <c r="AY47" s="40" t="n">
        <f aca="false">(AW47-AW46)/AW46</f>
        <v>0.00476081849903294</v>
      </c>
      <c r="AZ47" s="39" t="n">
        <f aca="false">workers_and_wage_central!B35</f>
        <v>6632.25339111792</v>
      </c>
      <c r="BA47" s="40" t="n">
        <f aca="false">(AZ47-AZ46)/AZ46</f>
        <v>0.00760668059106953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0.0122823773967877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108820621.220566</v>
      </c>
      <c r="E48" s="9"/>
      <c r="F48" s="67" t="n">
        <f aca="false">'Central pensions'!I48</f>
        <v>19779436.0410173</v>
      </c>
      <c r="G48" s="9" t="n">
        <f aca="false">'Central pensions'!K48</f>
        <v>532920.974830043</v>
      </c>
      <c r="H48" s="9" t="n">
        <f aca="false">'Central pensions'!V48</f>
        <v>2931973.96640699</v>
      </c>
      <c r="I48" s="67" t="n">
        <f aca="false">'Central pensions'!M48</f>
        <v>16482.092005053</v>
      </c>
      <c r="J48" s="9" t="n">
        <f aca="false">'Central pensions'!W48</f>
        <v>90679.6072084641</v>
      </c>
      <c r="K48" s="9"/>
      <c r="L48" s="67" t="n">
        <f aca="false">'Central pensions'!N48</f>
        <v>3050371.18352819</v>
      </c>
      <c r="M48" s="67"/>
      <c r="N48" s="67" t="n">
        <f aca="false">'Central pensions'!L48</f>
        <v>853904.567911111</v>
      </c>
      <c r="O48" s="9"/>
      <c r="P48" s="9" t="n">
        <f aca="false">'Central pensions'!X48</f>
        <v>20526321.5622504</v>
      </c>
      <c r="Q48" s="67"/>
      <c r="R48" s="67" t="n">
        <f aca="false">'Central SIPA income'!G43</f>
        <v>16630553.1279452</v>
      </c>
      <c r="S48" s="67"/>
      <c r="T48" s="9" t="n">
        <f aca="false">'Central SIPA income'!J43</f>
        <v>63588361.2830099</v>
      </c>
      <c r="U48" s="9"/>
      <c r="V48" s="67" t="n">
        <f aca="false">'Central SIPA income'!F43</f>
        <v>112332.182948001</v>
      </c>
      <c r="W48" s="67"/>
      <c r="X48" s="67" t="n">
        <f aca="false">'Central SIPA income'!M43</f>
        <v>282146.057298377</v>
      </c>
      <c r="Y48" s="9"/>
      <c r="Z48" s="9" t="n">
        <f aca="false">R48+V48-N48-L48-F48</f>
        <v>-6940826.4815634</v>
      </c>
      <c r="AA48" s="9"/>
      <c r="AB48" s="9" t="n">
        <f aca="false">T48-P48-D48</f>
        <v>-65758581.4998063</v>
      </c>
      <c r="AC48" s="50"/>
      <c r="AD48" s="9"/>
      <c r="AE48" s="9"/>
      <c r="AF48" s="9"/>
      <c r="AG48" s="9" t="n">
        <f aca="false">AG47*'Central macro hypothesis'!B30/'Central macro hypothesis'!B29</f>
        <v>5076646316.05212</v>
      </c>
      <c r="AH48" s="40" t="n">
        <f aca="false">(AG48-AG47)/AG47</f>
        <v>0.00654139924342141</v>
      </c>
      <c r="AI48" s="40"/>
      <c r="AJ48" s="40" t="n">
        <f aca="false">AB48/AG48</f>
        <v>-0.0129531539929975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11711383</v>
      </c>
      <c r="AY48" s="40" t="n">
        <f aca="false">(AW48-AW47)/AW47</f>
        <v>0.00297474069613129</v>
      </c>
      <c r="AZ48" s="39" t="n">
        <f aca="false">workers_and_wage_central!B36</f>
        <v>6674.24805650738</v>
      </c>
      <c r="BA48" s="40" t="n">
        <f aca="false">(AZ48-AZ47)/AZ47</f>
        <v>0.00633188494361533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0.0145213159578021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109253492.368919</v>
      </c>
      <c r="E49" s="9"/>
      <c r="F49" s="67" t="n">
        <f aca="false">'Central pensions'!I49</f>
        <v>19858115.4962237</v>
      </c>
      <c r="G49" s="9" t="n">
        <f aca="false">'Central pensions'!K49</f>
        <v>561357.627421211</v>
      </c>
      <c r="H49" s="9" t="n">
        <f aca="false">'Central pensions'!V49</f>
        <v>3088424.03879465</v>
      </c>
      <c r="I49" s="67" t="n">
        <f aca="false">'Central pensions'!M49</f>
        <v>17361.5761058107</v>
      </c>
      <c r="J49" s="9" t="n">
        <f aca="false">'Central pensions'!W49</f>
        <v>95518.2692410721</v>
      </c>
      <c r="K49" s="9"/>
      <c r="L49" s="67" t="n">
        <f aca="false">'Central pensions'!N49</f>
        <v>3036324.63400913</v>
      </c>
      <c r="M49" s="67"/>
      <c r="N49" s="67" t="n">
        <f aca="false">'Central pensions'!L49</f>
        <v>858858.315603804</v>
      </c>
      <c r="O49" s="9"/>
      <c r="P49" s="9" t="n">
        <f aca="false">'Central pensions'!X49</f>
        <v>20480688.0082349</v>
      </c>
      <c r="Q49" s="67"/>
      <c r="R49" s="67" t="n">
        <f aca="false">'Central SIPA income'!G44</f>
        <v>19681421.94878</v>
      </c>
      <c r="S49" s="67"/>
      <c r="T49" s="9" t="n">
        <f aca="false">'Central SIPA income'!J44</f>
        <v>75253622.6434589</v>
      </c>
      <c r="U49" s="9"/>
      <c r="V49" s="67" t="n">
        <f aca="false">'Central SIPA income'!F44</f>
        <v>113004.926272425</v>
      </c>
      <c r="W49" s="67"/>
      <c r="X49" s="67" t="n">
        <f aca="false">'Central SIPA income'!M44</f>
        <v>283835.794572048</v>
      </c>
      <c r="Y49" s="9"/>
      <c r="Z49" s="9" t="n">
        <f aca="false">R49+V49-N49-L49-F49</f>
        <v>-3958871.57078422</v>
      </c>
      <c r="AA49" s="9"/>
      <c r="AB49" s="9" t="n">
        <f aca="false">T49-P49-D49</f>
        <v>-54480557.7336951</v>
      </c>
      <c r="AC49" s="50"/>
      <c r="AD49" s="9"/>
      <c r="AE49" s="9"/>
      <c r="AF49" s="9"/>
      <c r="AG49" s="9" t="n">
        <f aca="false">AG48*'Central macro hypothesis'!B31/'Central macro hypothesis'!B30</f>
        <v>5126411803.36842</v>
      </c>
      <c r="AH49" s="40" t="n">
        <f aca="false">(AG49-AG48)/AG48</f>
        <v>0.00980282734271571</v>
      </c>
      <c r="AI49" s="40" t="n">
        <f aca="false">(AG49-AG45)/AG45</f>
        <v>0.0207738209625925</v>
      </c>
      <c r="AJ49" s="40" t="n">
        <f aca="false">AB49/AG49</f>
        <v>-0.0106274251510379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11719488</v>
      </c>
      <c r="AY49" s="40" t="n">
        <f aca="false">(AW49-AW48)/AW48</f>
        <v>0.000692061731735697</v>
      </c>
      <c r="AZ49" s="39" t="n">
        <f aca="false">workers_and_wage_central!B37</f>
        <v>6679.84741583823</v>
      </c>
      <c r="BA49" s="40" t="n">
        <f aca="false">(AZ49-AZ48)/AZ48</f>
        <v>0.00083894983875975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0.0125183038515079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110058555.714898</v>
      </c>
      <c r="E50" s="6"/>
      <c r="F50" s="8" t="n">
        <f aca="false">'Central pensions'!I50</f>
        <v>20004445.2890712</v>
      </c>
      <c r="G50" s="6" t="n">
        <f aca="false">'Central pensions'!K50</f>
        <v>576342.993932605</v>
      </c>
      <c r="H50" s="6" t="n">
        <f aca="false">'Central pensions'!V50</f>
        <v>3170869.10394242</v>
      </c>
      <c r="I50" s="8" t="n">
        <f aca="false">'Central pensions'!M50</f>
        <v>17825.041049462</v>
      </c>
      <c r="J50" s="6" t="n">
        <f aca="false">'Central pensions'!W50</f>
        <v>98068.1166167761</v>
      </c>
      <c r="K50" s="6"/>
      <c r="L50" s="8" t="n">
        <f aca="false">'Central pensions'!N50</f>
        <v>3727896.54892523</v>
      </c>
      <c r="M50" s="8"/>
      <c r="N50" s="8" t="n">
        <f aca="false">'Central pensions'!L50</f>
        <v>867533.329525162</v>
      </c>
      <c r="O50" s="6"/>
      <c r="P50" s="6" t="n">
        <f aca="false">'Central pensions'!X50</f>
        <v>24116985.3293815</v>
      </c>
      <c r="Q50" s="8"/>
      <c r="R50" s="8" t="n">
        <f aca="false">'Central SIPA income'!G45</f>
        <v>16518083.1560953</v>
      </c>
      <c r="S50" s="8"/>
      <c r="T50" s="6" t="n">
        <f aca="false">'Central SIPA income'!J45</f>
        <v>63158322.5976782</v>
      </c>
      <c r="U50" s="6"/>
      <c r="V50" s="8" t="n">
        <f aca="false">'Central SIPA income'!F45</f>
        <v>116636.982108625</v>
      </c>
      <c r="W50" s="8"/>
      <c r="X50" s="8" t="n">
        <f aca="false">'Central SIPA income'!M45</f>
        <v>292958.471681828</v>
      </c>
      <c r="Y50" s="6"/>
      <c r="Z50" s="6" t="n">
        <f aca="false">R50+V50-N50-L50-F50</f>
        <v>-7965155.02931771</v>
      </c>
      <c r="AA50" s="6"/>
      <c r="AB50" s="6" t="n">
        <f aca="false">T50-P50-D50</f>
        <v>-71017218.4466009</v>
      </c>
      <c r="AC50" s="50"/>
      <c r="AD50" s="6"/>
      <c r="AE50" s="6"/>
      <c r="AF50" s="6"/>
      <c r="AG50" s="6" t="n">
        <f aca="false">AG49*'Central macro hypothesis'!B32/'Central macro hypothesis'!B31</f>
        <v>5204854650.41959</v>
      </c>
      <c r="AH50" s="61" t="n">
        <f aca="false">(AG50-AG49)/AG49</f>
        <v>0.0153017061562686</v>
      </c>
      <c r="AI50" s="61"/>
      <c r="AJ50" s="61" t="n">
        <f aca="false">AB50/AG50</f>
        <v>-0.0136444191464359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0.00864767062317856</v>
      </c>
      <c r="AV50" s="5"/>
      <c r="AW50" s="65" t="n">
        <f aca="false">workers_and_wage_central!C38</f>
        <v>11818567</v>
      </c>
      <c r="AX50" s="5"/>
      <c r="AY50" s="61" t="n">
        <f aca="false">(AW50-AW49)/AW49</f>
        <v>0.00845420892107232</v>
      </c>
      <c r="AZ50" s="66" t="n">
        <f aca="false">workers_and_wage_central!B38</f>
        <v>6713.11080509604</v>
      </c>
      <c r="BA50" s="61" t="n">
        <f aca="false">(AZ50-AZ49)/AZ49</f>
        <v>0.00497966303525786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0.0146459884031687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111270719.87944</v>
      </c>
      <c r="E51" s="9"/>
      <c r="F51" s="67" t="n">
        <f aca="false">'Central pensions'!I51</f>
        <v>20224770.4746368</v>
      </c>
      <c r="G51" s="9" t="n">
        <f aca="false">'Central pensions'!K51</f>
        <v>594652.901141216</v>
      </c>
      <c r="H51" s="9" t="n">
        <f aca="false">'Central pensions'!V51</f>
        <v>3271604.81110819</v>
      </c>
      <c r="I51" s="67" t="n">
        <f aca="false">'Central pensions'!M51</f>
        <v>18391.3268394191</v>
      </c>
      <c r="J51" s="9" t="n">
        <f aca="false">'Central pensions'!W51</f>
        <v>101183.6539518</v>
      </c>
      <c r="K51" s="9"/>
      <c r="L51" s="67" t="n">
        <f aca="false">'Central pensions'!N51</f>
        <v>3052783.10086119</v>
      </c>
      <c r="M51" s="67"/>
      <c r="N51" s="67" t="n">
        <f aca="false">'Central pensions'!L51</f>
        <v>879132.420610368</v>
      </c>
      <c r="O51" s="9"/>
      <c r="P51" s="9" t="n">
        <f aca="false">'Central pensions'!X51</f>
        <v>20677633.2148886</v>
      </c>
      <c r="Q51" s="67"/>
      <c r="R51" s="67" t="n">
        <f aca="false">'Central SIPA income'!G46</f>
        <v>19792092.0857985</v>
      </c>
      <c r="S51" s="67"/>
      <c r="T51" s="9" t="n">
        <f aca="false">'Central SIPA income'!J46</f>
        <v>75676779.5043181</v>
      </c>
      <c r="U51" s="9"/>
      <c r="V51" s="67" t="n">
        <f aca="false">'Central SIPA income'!F46</f>
        <v>115801.063237479</v>
      </c>
      <c r="W51" s="67"/>
      <c r="X51" s="67" t="n">
        <f aca="false">'Central SIPA income'!M46</f>
        <v>290858.884479606</v>
      </c>
      <c r="Y51" s="9"/>
      <c r="Z51" s="9" t="n">
        <f aca="false">R51+V51-N51-L51-F51</f>
        <v>-4248792.84707239</v>
      </c>
      <c r="AA51" s="9"/>
      <c r="AB51" s="9" t="n">
        <f aca="false">T51-P51-D51</f>
        <v>-56271573.5900105</v>
      </c>
      <c r="AC51" s="50"/>
      <c r="AD51" s="9"/>
      <c r="AE51" s="9"/>
      <c r="AF51" s="9"/>
      <c r="AG51" s="9" t="n">
        <f aca="false">AG50*'Central macro hypothesis'!B33/'Central macro hypothesis'!B32</f>
        <v>5220181644.85177</v>
      </c>
      <c r="AH51" s="40" t="n">
        <f aca="false">(AG51-AG50)/AG50</f>
        <v>0.00294474975030256</v>
      </c>
      <c r="AI51" s="40"/>
      <c r="AJ51" s="40" t="n">
        <f aca="false">AB51/AG51</f>
        <v>-0.0107796198328666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11864220</v>
      </c>
      <c r="AX51" s="7"/>
      <c r="AY51" s="40" t="n">
        <f aca="false">(AW51-AW50)/AW50</f>
        <v>0.00386282025561982</v>
      </c>
      <c r="AZ51" s="39" t="n">
        <f aca="false">workers_and_wage_central!B39</f>
        <v>6766.38105423017</v>
      </c>
      <c r="BA51" s="40" t="n">
        <f aca="false">(AZ51-AZ50)/AZ50</f>
        <v>0.00793525545469708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0.012288800581307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112410043.225403</v>
      </c>
      <c r="E52" s="9"/>
      <c r="F52" s="67" t="n">
        <f aca="false">'Central pensions'!I52</f>
        <v>20431855.9791924</v>
      </c>
      <c r="G52" s="9" t="n">
        <f aca="false">'Central pensions'!K52</f>
        <v>613104.76615893</v>
      </c>
      <c r="H52" s="9" t="n">
        <f aca="false">'Central pensions'!V52</f>
        <v>3373121.52825532</v>
      </c>
      <c r="I52" s="67" t="n">
        <f aca="false">'Central pensions'!M52</f>
        <v>18962.0030770802</v>
      </c>
      <c r="J52" s="9" t="n">
        <f aca="false">'Central pensions'!W52</f>
        <v>104323.3462347</v>
      </c>
      <c r="K52" s="9"/>
      <c r="L52" s="67" t="n">
        <f aca="false">'Central pensions'!N52</f>
        <v>3073350.31758712</v>
      </c>
      <c r="M52" s="67"/>
      <c r="N52" s="67" t="n">
        <f aca="false">'Central pensions'!L52</f>
        <v>890062.333974857</v>
      </c>
      <c r="O52" s="9"/>
      <c r="P52" s="9" t="n">
        <f aca="false">'Central pensions'!X52</f>
        <v>20844489.7587375</v>
      </c>
      <c r="Q52" s="67"/>
      <c r="R52" s="67" t="n">
        <f aca="false">'Central SIPA income'!G47</f>
        <v>17083960.7935635</v>
      </c>
      <c r="S52" s="67"/>
      <c r="T52" s="9" t="n">
        <f aca="false">'Central SIPA income'!J47</f>
        <v>65322004.7901146</v>
      </c>
      <c r="U52" s="9"/>
      <c r="V52" s="67" t="n">
        <f aca="false">'Central SIPA income'!F47</f>
        <v>114234.857033113</v>
      </c>
      <c r="W52" s="67"/>
      <c r="X52" s="67" t="n">
        <f aca="false">'Central SIPA income'!M47</f>
        <v>286925.026044017</v>
      </c>
      <c r="Y52" s="9"/>
      <c r="Z52" s="9" t="n">
        <f aca="false">R52+V52-N52-L52-F52</f>
        <v>-7197072.98015778</v>
      </c>
      <c r="AA52" s="9"/>
      <c r="AB52" s="9" t="n">
        <f aca="false">T52-P52-D52</f>
        <v>-67932528.1940259</v>
      </c>
      <c r="AC52" s="50"/>
      <c r="AD52" s="9"/>
      <c r="AE52" s="9"/>
      <c r="AF52" s="9"/>
      <c r="AG52" s="9" t="n">
        <f aca="false">AG51*'Central macro hypothesis'!B34/'Central macro hypothesis'!B33</f>
        <v>5254328937.11395</v>
      </c>
      <c r="AH52" s="40" t="n">
        <f aca="false">(AG52-AG51)/AG51</f>
        <v>0.0065413992434254</v>
      </c>
      <c r="AI52" s="40"/>
      <c r="AJ52" s="40" t="n">
        <f aca="false">AB52/AG52</f>
        <v>-0.0129288685590627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11915611</v>
      </c>
      <c r="AY52" s="40" t="n">
        <f aca="false">(AW52-AW51)/AW51</f>
        <v>0.0043315953345437</v>
      </c>
      <c r="AZ52" s="39" t="n">
        <f aca="false">workers_and_wage_central!B40</f>
        <v>6758.84264901301</v>
      </c>
      <c r="BA52" s="40" t="n">
        <f aca="false">(AZ52-AZ51)/AZ51</f>
        <v>-0.00111409705671894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0.0145196825341991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112861807.326944</v>
      </c>
      <c r="E53" s="9"/>
      <c r="F53" s="67" t="n">
        <f aca="false">'Central pensions'!I53</f>
        <v>20513969.4522808</v>
      </c>
      <c r="G53" s="9" t="n">
        <f aca="false">'Central pensions'!K53</f>
        <v>673527.967980313</v>
      </c>
      <c r="H53" s="9" t="n">
        <f aca="false">'Central pensions'!V53</f>
        <v>3705552.15694984</v>
      </c>
      <c r="I53" s="67" t="n">
        <f aca="false">'Central pensions'!M53</f>
        <v>20830.7618962985</v>
      </c>
      <c r="J53" s="9" t="n">
        <f aca="false">'Central pensions'!W53</f>
        <v>114604.705885048</v>
      </c>
      <c r="K53" s="9"/>
      <c r="L53" s="67" t="n">
        <f aca="false">'Central pensions'!N53</f>
        <v>3051686.91083492</v>
      </c>
      <c r="M53" s="67"/>
      <c r="N53" s="67" t="n">
        <f aca="false">'Central pensions'!L53</f>
        <v>895724.159816735</v>
      </c>
      <c r="O53" s="9"/>
      <c r="P53" s="9" t="n">
        <f aca="false">'Central pensions'!X53</f>
        <v>20763227.9333901</v>
      </c>
      <c r="Q53" s="67"/>
      <c r="R53" s="67" t="n">
        <f aca="false">'Central SIPA income'!G48</f>
        <v>20426283.8099633</v>
      </c>
      <c r="S53" s="67"/>
      <c r="T53" s="9" t="n">
        <f aca="false">'Central SIPA income'!J48</f>
        <v>78101666.528137</v>
      </c>
      <c r="U53" s="9"/>
      <c r="V53" s="67" t="n">
        <f aca="false">'Central SIPA income'!F48</f>
        <v>120580.459829156</v>
      </c>
      <c r="W53" s="67"/>
      <c r="X53" s="67" t="n">
        <f aca="false">'Central SIPA income'!M48</f>
        <v>302863.350779628</v>
      </c>
      <c r="Y53" s="9"/>
      <c r="Z53" s="9" t="n">
        <f aca="false">R53+V53-N53-L53-F53</f>
        <v>-3914516.25314003</v>
      </c>
      <c r="AA53" s="9"/>
      <c r="AB53" s="9" t="n">
        <f aca="false">T53-P53-D53</f>
        <v>-55523368.7321973</v>
      </c>
      <c r="AC53" s="50"/>
      <c r="AD53" s="9"/>
      <c r="AE53" s="9"/>
      <c r="AF53" s="9"/>
      <c r="AG53" s="9" t="n">
        <f aca="false">AG52*'Central macro hypothesis'!B35/'Central macro hypothesis'!B34</f>
        <v>5305836216.48632</v>
      </c>
      <c r="AH53" s="40" t="n">
        <f aca="false">(AG53-AG52)/AG52</f>
        <v>0.00980282734271773</v>
      </c>
      <c r="AI53" s="40" t="n">
        <f aca="false">(AG53-AG49)/AG49</f>
        <v>0.035000000000002</v>
      </c>
      <c r="AJ53" s="40" t="n">
        <f aca="false">AB53/AG53</f>
        <v>-0.0104645839914309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11996768</v>
      </c>
      <c r="AY53" s="40" t="n">
        <f aca="false">(AW53-AW52)/AW52</f>
        <v>0.00681098098956067</v>
      </c>
      <c r="AZ53" s="39" t="n">
        <f aca="false">workers_and_wage_central!B41</f>
        <v>6803.05647923771</v>
      </c>
      <c r="BA53" s="40" t="n">
        <f aca="false">(AZ53-AZ52)/AZ52</f>
        <v>0.00654162739402629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0.0124593648463665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113410382.046762</v>
      </c>
      <c r="E54" s="6"/>
      <c r="F54" s="8" t="n">
        <f aca="false">'Central pensions'!I54</f>
        <v>20613679.4012101</v>
      </c>
      <c r="G54" s="6" t="n">
        <f aca="false">'Central pensions'!K54</f>
        <v>766862.901904605</v>
      </c>
      <c r="H54" s="6" t="n">
        <f aca="false">'Central pensions'!V54</f>
        <v>4219053.42514371</v>
      </c>
      <c r="I54" s="8" t="n">
        <f aca="false">'Central pensions'!M54</f>
        <v>23717.4093372559</v>
      </c>
      <c r="J54" s="6" t="n">
        <f aca="false">'Central pensions'!W54</f>
        <v>130486.188406507</v>
      </c>
      <c r="K54" s="6"/>
      <c r="L54" s="8" t="n">
        <f aca="false">'Central pensions'!N54</f>
        <v>3711106.12498835</v>
      </c>
      <c r="M54" s="8"/>
      <c r="N54" s="8" t="n">
        <f aca="false">'Central pensions'!L54</f>
        <v>903107.637211707</v>
      </c>
      <c r="O54" s="6"/>
      <c r="P54" s="6" t="n">
        <f aca="false">'Central pensions'!X54</f>
        <v>24225579.0845285</v>
      </c>
      <c r="Q54" s="8"/>
      <c r="R54" s="8" t="n">
        <f aca="false">'Central SIPA income'!G49</f>
        <v>17182790.7323554</v>
      </c>
      <c r="S54" s="8"/>
      <c r="T54" s="6" t="n">
        <f aca="false">'Central SIPA income'!J49</f>
        <v>65699889.6268446</v>
      </c>
      <c r="U54" s="6"/>
      <c r="V54" s="8" t="n">
        <f aca="false">'Central SIPA income'!F49</f>
        <v>121110.801315926</v>
      </c>
      <c r="W54" s="8"/>
      <c r="X54" s="8" t="n">
        <f aca="false">'Central SIPA income'!M49</f>
        <v>304195.415692701</v>
      </c>
      <c r="Y54" s="6"/>
      <c r="Z54" s="6" t="n">
        <f aca="false">R54+V54-N54-L54-F54</f>
        <v>-7923991.62973876</v>
      </c>
      <c r="AA54" s="6"/>
      <c r="AB54" s="6" t="n">
        <f aca="false">T54-P54-D54</f>
        <v>-71936071.5044459</v>
      </c>
      <c r="AC54" s="50"/>
      <c r="AD54" s="6"/>
      <c r="AE54" s="6"/>
      <c r="AF54" s="6"/>
      <c r="AG54" s="6" t="n">
        <f aca="false">BF54/100*$AG$53</f>
        <v>5349118293.98986</v>
      </c>
      <c r="AH54" s="61" t="n">
        <f aca="false">(AG54-AG53)/AG53</f>
        <v>0.00815744695794729</v>
      </c>
      <c r="AI54" s="61"/>
      <c r="AJ54" s="61" t="n">
        <f aca="false">AB54/AG54</f>
        <v>-0.013448211004283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0.00758427616885413</v>
      </c>
      <c r="AV54" s="5"/>
      <c r="AW54" s="65" t="n">
        <f aca="false">workers_and_wage_central!C42</f>
        <v>12054134</v>
      </c>
      <c r="AX54" s="5"/>
      <c r="AY54" s="61" t="n">
        <f aca="false">(AW54-AW53)/AW53</f>
        <v>0.00478178789487302</v>
      </c>
      <c r="AZ54" s="66" t="n">
        <f aca="false">workers_and_wage_central!B42</f>
        <v>6825.91198830187</v>
      </c>
      <c r="BA54" s="61" t="n">
        <f aca="false">(AZ54-AZ53)/AZ53</f>
        <v>0.00335959419621493</v>
      </c>
      <c r="BB54" s="5"/>
      <c r="BC54" s="5"/>
      <c r="BD54" s="5"/>
      <c r="BE54" s="5"/>
      <c r="BF54" s="5" t="n">
        <f aca="false">BF53*(1+AY54)*(1+BA54)*(1-BE54)</f>
        <v>100.815744695795</v>
      </c>
      <c r="BG54" s="5"/>
      <c r="BH54" s="5" t="n">
        <f aca="false">BH53+1</f>
        <v>23</v>
      </c>
      <c r="BI54" s="61" t="n">
        <f aca="false">T61/AG61</f>
        <v>0.0147187724820279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114129354.967236</v>
      </c>
      <c r="E55" s="9"/>
      <c r="F55" s="67" t="n">
        <f aca="false">'Central pensions'!I55</f>
        <v>20744361.2401505</v>
      </c>
      <c r="G55" s="9" t="n">
        <f aca="false">'Central pensions'!K55</f>
        <v>852805.68265453</v>
      </c>
      <c r="H55" s="9" t="n">
        <f aca="false">'Central pensions'!V55</f>
        <v>4691885.24761001</v>
      </c>
      <c r="I55" s="67" t="n">
        <f aca="false">'Central pensions'!M55</f>
        <v>26375.4334841607</v>
      </c>
      <c r="J55" s="9" t="n">
        <f aca="false">'Central pensions'!W55</f>
        <v>145109.853018866</v>
      </c>
      <c r="K55" s="9"/>
      <c r="L55" s="67" t="n">
        <f aca="false">'Central pensions'!N55</f>
        <v>3034408.33513461</v>
      </c>
      <c r="M55" s="67"/>
      <c r="N55" s="67" t="n">
        <f aca="false">'Central pensions'!L55</f>
        <v>911031.253293861</v>
      </c>
      <c r="O55" s="9"/>
      <c r="P55" s="9" t="n">
        <f aca="false">'Central pensions'!X55</f>
        <v>20757784.4339307</v>
      </c>
      <c r="Q55" s="67"/>
      <c r="R55" s="67" t="n">
        <f aca="false">'Central SIPA income'!G50</f>
        <v>20452165.5983431</v>
      </c>
      <c r="S55" s="67"/>
      <c r="T55" s="9" t="n">
        <f aca="false">'Central SIPA income'!J50</f>
        <v>78200627.789226</v>
      </c>
      <c r="U55" s="9"/>
      <c r="V55" s="67" t="n">
        <f aca="false">'Central SIPA income'!F50</f>
        <v>117808.260743363</v>
      </c>
      <c r="W55" s="67"/>
      <c r="X55" s="67" t="n">
        <f aca="false">'Central SIPA income'!M50</f>
        <v>295900.385923289</v>
      </c>
      <c r="Y55" s="9"/>
      <c r="Z55" s="9" t="n">
        <f aca="false">R55+V55-N55-L55-F55</f>
        <v>-4119826.96949254</v>
      </c>
      <c r="AA55" s="9"/>
      <c r="AB55" s="9" t="n">
        <f aca="false">T55-P55-D55</f>
        <v>-56686511.6119412</v>
      </c>
      <c r="AC55" s="50"/>
      <c r="AD55" s="9"/>
      <c r="AE55" s="9"/>
      <c r="AF55" s="9"/>
      <c r="AG55" s="9" t="n">
        <f aca="false">BF55/100*$AG$53</f>
        <v>5385230100.11429</v>
      </c>
      <c r="AH55" s="40" t="n">
        <f aca="false">(AG55-AG54)/AG54</f>
        <v>0.00675098289843326</v>
      </c>
      <c r="AI55" s="40"/>
      <c r="AJ55" s="40" t="n">
        <f aca="false">AB55/AG55</f>
        <v>-0.0105262933167402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12062692</v>
      </c>
      <c r="AX55" s="7"/>
      <c r="AY55" s="40" t="n">
        <f aca="false">(AW55-AW54)/AW54</f>
        <v>0.000709963901181122</v>
      </c>
      <c r="AZ55" s="39" t="n">
        <f aca="false">workers_and_wage_central!B43</f>
        <v>6867.11819737583</v>
      </c>
      <c r="BA55" s="40" t="n">
        <f aca="false">(AZ55-AZ54)/AZ54</f>
        <v>0.00603673313464558</v>
      </c>
      <c r="BB55" s="7"/>
      <c r="BC55" s="7"/>
      <c r="BD55" s="7"/>
      <c r="BE55" s="7"/>
      <c r="BF55" s="7" t="n">
        <f aca="false">BF54*(1+AY55)*(1+BA55)*(1-BE55)</f>
        <v>101.496350064129</v>
      </c>
      <c r="BG55" s="7"/>
      <c r="BH55" s="7" t="n">
        <f aca="false">BH54+1</f>
        <v>24</v>
      </c>
      <c r="BI55" s="40" t="n">
        <f aca="false">T62/AG62</f>
        <v>0.0124934430748923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115246773.321239</v>
      </c>
      <c r="E56" s="9"/>
      <c r="F56" s="67" t="n">
        <f aca="false">'Central pensions'!I56</f>
        <v>20947465.253123</v>
      </c>
      <c r="G56" s="9" t="n">
        <f aca="false">'Central pensions'!K56</f>
        <v>899333.061639276</v>
      </c>
      <c r="H56" s="9" t="n">
        <f aca="false">'Central pensions'!V56</f>
        <v>4947865.15898792</v>
      </c>
      <c r="I56" s="67" t="n">
        <f aca="false">'Central pensions'!M56</f>
        <v>27814.4245867819</v>
      </c>
      <c r="J56" s="9" t="n">
        <f aca="false">'Central pensions'!W56</f>
        <v>153026.757494473</v>
      </c>
      <c r="K56" s="9"/>
      <c r="L56" s="67" t="n">
        <f aca="false">'Central pensions'!N56</f>
        <v>3063638.93324654</v>
      </c>
      <c r="M56" s="67"/>
      <c r="N56" s="67" t="n">
        <f aca="false">'Central pensions'!L56</f>
        <v>922176.5470195</v>
      </c>
      <c r="O56" s="9"/>
      <c r="P56" s="9" t="n">
        <f aca="false">'Central pensions'!X56</f>
        <v>20970780.2641751</v>
      </c>
      <c r="Q56" s="67"/>
      <c r="R56" s="67" t="n">
        <f aca="false">'Central SIPA income'!G51</f>
        <v>17730740.8257003</v>
      </c>
      <c r="S56" s="67"/>
      <c r="T56" s="9" t="n">
        <f aca="false">'Central SIPA income'!J51</f>
        <v>67795024.3005147</v>
      </c>
      <c r="U56" s="9"/>
      <c r="V56" s="67" t="n">
        <f aca="false">'Central SIPA income'!F51</f>
        <v>115376.651296917</v>
      </c>
      <c r="W56" s="67"/>
      <c r="X56" s="67" t="n">
        <f aca="false">'Central SIPA income'!M51</f>
        <v>289792.884046272</v>
      </c>
      <c r="Y56" s="9"/>
      <c r="Z56" s="9" t="n">
        <f aca="false">R56+V56-N56-L56-F56</f>
        <v>-7087163.25639181</v>
      </c>
      <c r="AA56" s="9"/>
      <c r="AB56" s="9" t="n">
        <f aca="false">T56-P56-D56</f>
        <v>-68422529.2848993</v>
      </c>
      <c r="AC56" s="50"/>
      <c r="AD56" s="9"/>
      <c r="AE56" s="9"/>
      <c r="AF56" s="9"/>
      <c r="AG56" s="9" t="n">
        <f aca="false">BF56/100*$AG$53</f>
        <v>5415671731.94542</v>
      </c>
      <c r="AH56" s="40" t="n">
        <f aca="false">(AG56-AG55)/AG55</f>
        <v>0.00565280057958618</v>
      </c>
      <c r="AI56" s="40"/>
      <c r="AJ56" s="40" t="n">
        <f aca="false">AB56/AG56</f>
        <v>-0.0126341722082776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12083943</v>
      </c>
      <c r="AY56" s="40" t="n">
        <f aca="false">(AW56-AW55)/AW55</f>
        <v>0.00176171289128496</v>
      </c>
      <c r="AZ56" s="39" t="n">
        <f aca="false">workers_and_wage_central!B44</f>
        <v>6893.79176527932</v>
      </c>
      <c r="BA56" s="40" t="n">
        <f aca="false">(AZ56-AZ55)/AZ55</f>
        <v>0.0038842447642272</v>
      </c>
      <c r="BB56" s="7"/>
      <c r="BC56" s="7"/>
      <c r="BD56" s="7"/>
      <c r="BE56" s="7"/>
      <c r="BF56" s="7" t="n">
        <f aca="false">BF55*(1+AY56)*(1+BA56)*(1-BE56)</f>
        <v>102.070088690597</v>
      </c>
      <c r="BG56" s="7"/>
      <c r="BH56" s="0" t="n">
        <f aca="false">BH55+1</f>
        <v>25</v>
      </c>
      <c r="BI56" s="40" t="n">
        <f aca="false">T63/AG63</f>
        <v>0.0146362936296829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116230768.200901</v>
      </c>
      <c r="E57" s="9"/>
      <c r="F57" s="67" t="n">
        <f aca="false">'Central pensions'!I57</f>
        <v>21126317.9702703</v>
      </c>
      <c r="G57" s="9" t="n">
        <f aca="false">'Central pensions'!K57</f>
        <v>973949.444064341</v>
      </c>
      <c r="H57" s="9" t="n">
        <f aca="false">'Central pensions'!V57</f>
        <v>5358382.47969862</v>
      </c>
      <c r="I57" s="67" t="n">
        <f aca="false">'Central pensions'!M57</f>
        <v>30122.1477545676</v>
      </c>
      <c r="J57" s="9" t="n">
        <f aca="false">'Central pensions'!W57</f>
        <v>165723.169475217</v>
      </c>
      <c r="K57" s="9"/>
      <c r="L57" s="67" t="n">
        <f aca="false">'Central pensions'!N57</f>
        <v>3096443.29209811</v>
      </c>
      <c r="M57" s="67"/>
      <c r="N57" s="67" t="n">
        <f aca="false">'Central pensions'!L57</f>
        <v>932456.920121413</v>
      </c>
      <c r="O57" s="9"/>
      <c r="P57" s="9" t="n">
        <f aca="false">'Central pensions'!X57</f>
        <v>21197561.8178076</v>
      </c>
      <c r="Q57" s="67"/>
      <c r="R57" s="67" t="n">
        <f aca="false">'Central SIPA income'!G52</f>
        <v>20947156.0959128</v>
      </c>
      <c r="S57" s="67"/>
      <c r="T57" s="9" t="n">
        <f aca="false">'Central SIPA income'!J52</f>
        <v>80093266.8583515</v>
      </c>
      <c r="U57" s="9"/>
      <c r="V57" s="67" t="n">
        <f aca="false">'Central SIPA income'!F52</f>
        <v>120592.379100287</v>
      </c>
      <c r="W57" s="67"/>
      <c r="X57" s="67" t="n">
        <f aca="false">'Central SIPA income'!M52</f>
        <v>302893.288552288</v>
      </c>
      <c r="Y57" s="9"/>
      <c r="Z57" s="9" t="n">
        <f aca="false">R57+V57-N57-L57-F57</f>
        <v>-4087469.70747676</v>
      </c>
      <c r="AA57" s="9"/>
      <c r="AB57" s="9" t="n">
        <f aca="false">T57-P57-D57</f>
        <v>-57335063.1603567</v>
      </c>
      <c r="AC57" s="50"/>
      <c r="AD57" s="9"/>
      <c r="AE57" s="9"/>
      <c r="AF57" s="9"/>
      <c r="AG57" s="9" t="n">
        <f aca="false">BF57/100*$AG$53</f>
        <v>5468614657.71906</v>
      </c>
      <c r="AH57" s="40" t="n">
        <f aca="false">(AG57-AG56)/AG56</f>
        <v>0.00977587423944978</v>
      </c>
      <c r="AI57" s="40" t="n">
        <f aca="false">(AG57-AG53)/AG53</f>
        <v>0.0306791304124601</v>
      </c>
      <c r="AJ57" s="40" t="n">
        <f aca="false">AB57/AG57</f>
        <v>-0.0104843853057789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12155119</v>
      </c>
      <c r="AY57" s="40" t="n">
        <f aca="false">(AW57-AW56)/AW56</f>
        <v>0.00589013039866209</v>
      </c>
      <c r="AZ57" s="39" t="n">
        <f aca="false">workers_and_wage_central!B45</f>
        <v>6920.42241616461</v>
      </c>
      <c r="BA57" s="40" t="n">
        <f aca="false">(AZ57-AZ56)/AZ56</f>
        <v>0.00386299032405064</v>
      </c>
      <c r="BB57" s="7"/>
      <c r="BC57" s="7"/>
      <c r="BD57" s="7"/>
      <c r="BE57" s="7"/>
      <c r="BF57" s="7" t="n">
        <f aca="false">BF56*(1+AY57)*(1+BA57)*(1-BE57)</f>
        <v>103.067913041246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0.0125759227707169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116844155.662097</v>
      </c>
      <c r="E58" s="6"/>
      <c r="F58" s="8" t="n">
        <f aca="false">'Central pensions'!I58</f>
        <v>21237808.4021481</v>
      </c>
      <c r="G58" s="6" t="n">
        <f aca="false">'Central pensions'!K58</f>
        <v>1064284.46776826</v>
      </c>
      <c r="H58" s="6" t="n">
        <f aca="false">'Central pensions'!V58</f>
        <v>5855379.12697659</v>
      </c>
      <c r="I58" s="8" t="n">
        <f aca="false">'Central pensions'!M58</f>
        <v>32916.0144670592</v>
      </c>
      <c r="J58" s="6" t="n">
        <f aca="false">'Central pensions'!W58</f>
        <v>181094.199803398</v>
      </c>
      <c r="K58" s="6"/>
      <c r="L58" s="8" t="n">
        <f aca="false">'Central pensions'!N58</f>
        <v>3705220.78427817</v>
      </c>
      <c r="M58" s="8"/>
      <c r="N58" s="8" t="n">
        <f aca="false">'Central pensions'!L58</f>
        <v>939197.55850292</v>
      </c>
      <c r="O58" s="6"/>
      <c r="P58" s="6" t="n">
        <f aca="false">'Central pensions'!X58</f>
        <v>24393596.1223016</v>
      </c>
      <c r="Q58" s="8"/>
      <c r="R58" s="8" t="n">
        <f aca="false">'Central SIPA income'!G53</f>
        <v>17719351.3836097</v>
      </c>
      <c r="S58" s="8"/>
      <c r="T58" s="6" t="n">
        <f aca="false">'Central SIPA income'!J53</f>
        <v>67751475.7815389</v>
      </c>
      <c r="U58" s="6"/>
      <c r="V58" s="8" t="n">
        <f aca="false">'Central SIPA income'!F53</f>
        <v>123369.584993402</v>
      </c>
      <c r="W58" s="8"/>
      <c r="X58" s="8" t="n">
        <f aca="false">'Central SIPA income'!M53</f>
        <v>309868.829065115</v>
      </c>
      <c r="Y58" s="6"/>
      <c r="Z58" s="6" t="n">
        <f aca="false">R58+V58-N58-L58-F58</f>
        <v>-8039505.77632611</v>
      </c>
      <c r="AA58" s="6"/>
      <c r="AB58" s="6" t="n">
        <f aca="false">T58-P58-D58</f>
        <v>-73486276.0028594</v>
      </c>
      <c r="AC58" s="50"/>
      <c r="AD58" s="6"/>
      <c r="AE58" s="6"/>
      <c r="AF58" s="6"/>
      <c r="AG58" s="6" t="n">
        <f aca="false">BF58/100*$AG$53</f>
        <v>5513270016.32675</v>
      </c>
      <c r="AH58" s="61" t="n">
        <f aca="false">(AG58-AG57)/AG57</f>
        <v>0.0081657533768015</v>
      </c>
      <c r="AI58" s="61"/>
      <c r="AJ58" s="61" t="n">
        <f aca="false">AB58/AG58</f>
        <v>-0.0133289818538255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0.0093649525802424</v>
      </c>
      <c r="AV58" s="5"/>
      <c r="AW58" s="65" t="n">
        <f aca="false">workers_and_wage_central!C46</f>
        <v>12198684</v>
      </c>
      <c r="AX58" s="5"/>
      <c r="AY58" s="61" t="n">
        <f aca="false">(AW58-AW57)/AW57</f>
        <v>0.00358408667163193</v>
      </c>
      <c r="AZ58" s="66" t="n">
        <f aca="false">workers_and_wage_central!B46</f>
        <v>6952.01625009536</v>
      </c>
      <c r="BA58" s="61" t="n">
        <f aca="false">(AZ58-AZ57)/AZ57</f>
        <v>0.0045653042590228</v>
      </c>
      <c r="BB58" s="5"/>
      <c r="BC58" s="5"/>
      <c r="BD58" s="5"/>
      <c r="BE58" s="5"/>
      <c r="BF58" s="5" t="n">
        <f aca="false">BF57*(1+AY58)*(1+BA58)*(1-BE58)</f>
        <v>103.909540200202</v>
      </c>
      <c r="BG58" s="5"/>
      <c r="BH58" s="5" t="n">
        <f aca="false">BH57+1</f>
        <v>27</v>
      </c>
      <c r="BI58" s="61" t="n">
        <f aca="false">T65/AG65</f>
        <v>0.0147050840173139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118065073.902515</v>
      </c>
      <c r="E59" s="9"/>
      <c r="F59" s="67" t="n">
        <f aca="false">'Central pensions'!I59</f>
        <v>21459724.744628</v>
      </c>
      <c r="G59" s="9" t="n">
        <f aca="false">'Central pensions'!K59</f>
        <v>1152932.72874941</v>
      </c>
      <c r="H59" s="9" t="n">
        <f aca="false">'Central pensions'!V59</f>
        <v>6343095.70342941</v>
      </c>
      <c r="I59" s="67" t="n">
        <f aca="false">'Central pensions'!M59</f>
        <v>35657.7132602911</v>
      </c>
      <c r="J59" s="9" t="n">
        <f aca="false">'Central pensions'!W59</f>
        <v>196178.217631837</v>
      </c>
      <c r="K59" s="9"/>
      <c r="L59" s="67" t="n">
        <f aca="false">'Central pensions'!N59</f>
        <v>3101774.42910284</v>
      </c>
      <c r="M59" s="67"/>
      <c r="N59" s="67" t="n">
        <f aca="false">'Central pensions'!L59</f>
        <v>950936.753282789</v>
      </c>
      <c r="O59" s="9"/>
      <c r="P59" s="9" t="n">
        <f aca="false">'Central pensions'!X59</f>
        <v>21326895.7026899</v>
      </c>
      <c r="Q59" s="67"/>
      <c r="R59" s="67" t="n">
        <f aca="false">'Central SIPA income'!G54</f>
        <v>21254330.1446011</v>
      </c>
      <c r="S59" s="67"/>
      <c r="T59" s="9" t="n">
        <f aca="false">'Central SIPA income'!J54</f>
        <v>81267773.4568084</v>
      </c>
      <c r="U59" s="9"/>
      <c r="V59" s="67" t="n">
        <f aca="false">'Central SIPA income'!F54</f>
        <v>122994.241052093</v>
      </c>
      <c r="W59" s="67"/>
      <c r="X59" s="67" t="n">
        <f aca="false">'Central SIPA income'!M54</f>
        <v>308926.073299208</v>
      </c>
      <c r="Y59" s="9"/>
      <c r="Z59" s="9" t="n">
        <f aca="false">R59+V59-N59-L59-F59</f>
        <v>-4135111.54136037</v>
      </c>
      <c r="AA59" s="9"/>
      <c r="AB59" s="9" t="n">
        <f aca="false">T59-P59-D59</f>
        <v>-58124196.148396</v>
      </c>
      <c r="AC59" s="50"/>
      <c r="AD59" s="9"/>
      <c r="AE59" s="9"/>
      <c r="AF59" s="9"/>
      <c r="AG59" s="9" t="n">
        <f aca="false">BF59/100*$AG$53</f>
        <v>5597076469.50225</v>
      </c>
      <c r="AH59" s="40" t="n">
        <f aca="false">(AG59-AG58)/AG58</f>
        <v>0.0152008613630967</v>
      </c>
      <c r="AI59" s="40"/>
      <c r="AJ59" s="40" t="n">
        <f aca="false">AB59/AG59</f>
        <v>-0.0103847421890888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12274001</v>
      </c>
      <c r="AX59" s="7"/>
      <c r="AY59" s="40" t="n">
        <f aca="false">(AW59-AW58)/AW58</f>
        <v>0.00617419059301807</v>
      </c>
      <c r="AZ59" s="39" t="n">
        <f aca="false">workers_and_wage_central!B47</f>
        <v>7014.38473704777</v>
      </c>
      <c r="BA59" s="40" t="n">
        <f aca="false">(AZ59-AZ58)/AZ58</f>
        <v>0.00897128037517858</v>
      </c>
      <c r="BB59" s="7"/>
      <c r="BC59" s="7"/>
      <c r="BD59" s="7"/>
      <c r="BE59" s="7"/>
      <c r="BF59" s="7" t="n">
        <f aca="false">BF58*(1+AY59)*(1+BA59)*(1-BE59)</f>
        <v>105.489054715089</v>
      </c>
      <c r="BG59" s="7"/>
      <c r="BH59" s="7" t="n">
        <f aca="false">BH58+1</f>
        <v>28</v>
      </c>
      <c r="BI59" s="40" t="n">
        <f aca="false">T66/AG66</f>
        <v>0.0124606183513127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119319875.5349</v>
      </c>
      <c r="E60" s="9"/>
      <c r="F60" s="67" t="n">
        <f aca="false">'Central pensions'!I60</f>
        <v>21687799.7946833</v>
      </c>
      <c r="G60" s="9" t="n">
        <f aca="false">'Central pensions'!K60</f>
        <v>1220694.53374263</v>
      </c>
      <c r="H60" s="9" t="n">
        <f aca="false">'Central pensions'!V60</f>
        <v>6715901.16153736</v>
      </c>
      <c r="I60" s="67" t="n">
        <f aca="false">'Central pensions'!M60</f>
        <v>37753.4391879167</v>
      </c>
      <c r="J60" s="9" t="n">
        <f aca="false">'Central pensions'!W60</f>
        <v>207708.283346518</v>
      </c>
      <c r="K60" s="9"/>
      <c r="L60" s="67" t="n">
        <f aca="false">'Central pensions'!N60</f>
        <v>3156118.12596582</v>
      </c>
      <c r="M60" s="67"/>
      <c r="N60" s="67" t="n">
        <f aca="false">'Central pensions'!L60</f>
        <v>962794.664118096</v>
      </c>
      <c r="O60" s="9"/>
      <c r="P60" s="9" t="n">
        <f aca="false">'Central pensions'!X60</f>
        <v>21674124.1308175</v>
      </c>
      <c r="Q60" s="67"/>
      <c r="R60" s="67" t="n">
        <f aca="false">'Central SIPA income'!G55</f>
        <v>18369858.2870441</v>
      </c>
      <c r="S60" s="67"/>
      <c r="T60" s="9" t="n">
        <f aca="false">'Central SIPA income'!J55</f>
        <v>70238745.3073597</v>
      </c>
      <c r="U60" s="9"/>
      <c r="V60" s="67" t="n">
        <f aca="false">'Central SIPA income'!F55</f>
        <v>129354.135321239</v>
      </c>
      <c r="W60" s="67"/>
      <c r="X60" s="67" t="n">
        <f aca="false">'Central SIPA income'!M55</f>
        <v>324900.294094907</v>
      </c>
      <c r="Y60" s="9"/>
      <c r="Z60" s="9" t="n">
        <f aca="false">R60+V60-N60-L60-F60</f>
        <v>-7307500.1624019</v>
      </c>
      <c r="AA60" s="9"/>
      <c r="AB60" s="9" t="n">
        <f aca="false">T60-P60-D60</f>
        <v>-70755254.3583581</v>
      </c>
      <c r="AC60" s="50"/>
      <c r="AD60" s="9"/>
      <c r="AE60" s="9"/>
      <c r="AF60" s="9"/>
      <c r="AG60" s="9" t="n">
        <f aca="false">BF60/100*$AG$53</f>
        <v>5637425837.79006</v>
      </c>
      <c r="AH60" s="40" t="n">
        <f aca="false">(AG60-AG59)/AG59</f>
        <v>0.00720900786467028</v>
      </c>
      <c r="AI60" s="40"/>
      <c r="AJ60" s="40" t="n">
        <f aca="false">AB60/AG60</f>
        <v>-0.0125509862824369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12307164</v>
      </c>
      <c r="AY60" s="40" t="n">
        <f aca="false">(AW60-AW59)/AW59</f>
        <v>0.00270188995422112</v>
      </c>
      <c r="AZ60" s="39" t="n">
        <f aca="false">workers_and_wage_central!B48</f>
        <v>7045.91420696886</v>
      </c>
      <c r="BA60" s="40" t="n">
        <f aca="false">(AZ60-AZ59)/AZ59</f>
        <v>0.00449497298808823</v>
      </c>
      <c r="BB60" s="7"/>
      <c r="BC60" s="7"/>
      <c r="BD60" s="7"/>
      <c r="BE60" s="7"/>
      <c r="BF60" s="7" t="n">
        <f aca="false">BF59*(1+AY60)*(1+BA60)*(1-BE60)</f>
        <v>106.249526140167</v>
      </c>
      <c r="BG60" s="7"/>
      <c r="BH60" s="0" t="n">
        <f aca="false">BH59+1</f>
        <v>29</v>
      </c>
      <c r="BI60" s="40" t="n">
        <f aca="false">T67/AG67</f>
        <v>0.0146210278013689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119731044.91388</v>
      </c>
      <c r="E61" s="9"/>
      <c r="F61" s="67" t="n">
        <f aca="false">'Central pensions'!I61</f>
        <v>21762534.6964173</v>
      </c>
      <c r="G61" s="9" t="n">
        <f aca="false">'Central pensions'!K61</f>
        <v>1257958.61191818</v>
      </c>
      <c r="H61" s="9" t="n">
        <f aca="false">'Central pensions'!V61</f>
        <v>6920917.12497866</v>
      </c>
      <c r="I61" s="67" t="n">
        <f aca="false">'Central pensions'!M61</f>
        <v>38905.9364510777</v>
      </c>
      <c r="J61" s="9" t="n">
        <f aca="false">'Central pensions'!W61</f>
        <v>214048.983246763</v>
      </c>
      <c r="K61" s="9"/>
      <c r="L61" s="67" t="n">
        <f aca="false">'Central pensions'!N61</f>
        <v>3090618.94653442</v>
      </c>
      <c r="M61" s="67"/>
      <c r="N61" s="67" t="n">
        <f aca="false">'Central pensions'!L61</f>
        <v>968120.250753697</v>
      </c>
      <c r="O61" s="9"/>
      <c r="P61" s="9" t="n">
        <f aca="false">'Central pensions'!X61</f>
        <v>21363548.383745</v>
      </c>
      <c r="Q61" s="67"/>
      <c r="R61" s="67" t="n">
        <f aca="false">'Central SIPA income'!G56</f>
        <v>21850481.692609</v>
      </c>
      <c r="S61" s="67"/>
      <c r="T61" s="9" t="n">
        <f aca="false">'Central SIPA income'!J56</f>
        <v>83547210.5700848</v>
      </c>
      <c r="U61" s="9"/>
      <c r="V61" s="67" t="n">
        <f aca="false">'Central SIPA income'!F56</f>
        <v>122691.82693187</v>
      </c>
      <c r="W61" s="67"/>
      <c r="X61" s="67" t="n">
        <f aca="false">'Central SIPA income'!M56</f>
        <v>308166.496217618</v>
      </c>
      <c r="Y61" s="9"/>
      <c r="Z61" s="9" t="n">
        <f aca="false">R61+V61-N61-L61-F61</f>
        <v>-3848100.37416455</v>
      </c>
      <c r="AA61" s="9"/>
      <c r="AB61" s="9" t="n">
        <f aca="false">T61-P61-D61</f>
        <v>-57547382.7275401</v>
      </c>
      <c r="AC61" s="50"/>
      <c r="AD61" s="9"/>
      <c r="AE61" s="9"/>
      <c r="AF61" s="9"/>
      <c r="AG61" s="9" t="n">
        <f aca="false">BF61/100*$AG$53</f>
        <v>5676234935.49469</v>
      </c>
      <c r="AH61" s="40" t="n">
        <f aca="false">(AG61-AG60)/AG60</f>
        <v>0.00688418771640112</v>
      </c>
      <c r="AI61" s="40" t="n">
        <f aca="false">(AG61-AG57)/AG57</f>
        <v>0.0379657903821356</v>
      </c>
      <c r="AJ61" s="40" t="n">
        <f aca="false">AB61/AG61</f>
        <v>-0.0101383017760037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12383091</v>
      </c>
      <c r="AY61" s="40" t="n">
        <f aca="false">(AW61-AW60)/AW60</f>
        <v>0.00616933356864343</v>
      </c>
      <c r="AZ61" s="39" t="n">
        <f aca="false">workers_and_wage_central!B49</f>
        <v>7050.92012478761</v>
      </c>
      <c r="BA61" s="40" t="n">
        <f aca="false">(AZ61-AZ60)/AZ60</f>
        <v>0.0007104710150745</v>
      </c>
      <c r="BB61" s="7"/>
      <c r="BC61" s="7"/>
      <c r="BD61" s="7"/>
      <c r="BE61" s="7"/>
      <c r="BF61" s="7" t="n">
        <f aca="false">BF60*(1+AY61)*(1+BA61)*(1-BE61)</f>
        <v>106.980967822894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0.01251744698385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119859908.550208</v>
      </c>
      <c r="E62" s="6"/>
      <c r="F62" s="8" t="n">
        <f aca="false">'Central pensions'!I62</f>
        <v>21785957.1877079</v>
      </c>
      <c r="G62" s="6" t="n">
        <f aca="false">'Central pensions'!K62</f>
        <v>1342573.07204267</v>
      </c>
      <c r="H62" s="6" t="n">
        <f aca="false">'Central pensions'!V62</f>
        <v>7386440.91928176</v>
      </c>
      <c r="I62" s="8" t="n">
        <f aca="false">'Central pensions'!M62</f>
        <v>41522.8785167837</v>
      </c>
      <c r="J62" s="6" t="n">
        <f aca="false">'Central pensions'!W62</f>
        <v>228446.62636954</v>
      </c>
      <c r="K62" s="6"/>
      <c r="L62" s="8" t="n">
        <f aca="false">'Central pensions'!N62</f>
        <v>3792716.92005664</v>
      </c>
      <c r="M62" s="8"/>
      <c r="N62" s="8" t="n">
        <f aca="false">'Central pensions'!L62</f>
        <v>970500.866199505</v>
      </c>
      <c r="O62" s="6"/>
      <c r="P62" s="6" t="n">
        <f aca="false">'Central pensions'!X62</f>
        <v>25019835.5497729</v>
      </c>
      <c r="Q62" s="8"/>
      <c r="R62" s="8" t="n">
        <f aca="false">'Central SIPA income'!G57</f>
        <v>18567942.2846375</v>
      </c>
      <c r="S62" s="8"/>
      <c r="T62" s="6" t="n">
        <f aca="false">'Central SIPA income'!J57</f>
        <v>70996136.6404346</v>
      </c>
      <c r="U62" s="6"/>
      <c r="V62" s="8" t="n">
        <f aca="false">'Central SIPA income'!F57</f>
        <v>118630.739344912</v>
      </c>
      <c r="W62" s="8"/>
      <c r="X62" s="8" t="n">
        <f aca="false">'Central SIPA income'!M57</f>
        <v>297966.215043221</v>
      </c>
      <c r="Y62" s="6"/>
      <c r="Z62" s="6" t="n">
        <f aca="false">R62+V62-N62-L62-F62</f>
        <v>-7862601.94998166</v>
      </c>
      <c r="AA62" s="6"/>
      <c r="AB62" s="6" t="n">
        <f aca="false">T62-P62-D62</f>
        <v>-73883607.4595465</v>
      </c>
      <c r="AC62" s="50"/>
      <c r="AD62" s="6"/>
      <c r="AE62" s="6"/>
      <c r="AF62" s="6"/>
      <c r="AG62" s="6" t="n">
        <f aca="false">BF62/100*$AG$53</f>
        <v>5682671799.50684</v>
      </c>
      <c r="AH62" s="61" t="n">
        <f aca="false">(AG62-AG61)/AG61</f>
        <v>0.00113400239512499</v>
      </c>
      <c r="AI62" s="61"/>
      <c r="AJ62" s="61" t="n">
        <f aca="false">AB62/AG62</f>
        <v>-0.0130015616009987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0.00563655698788302</v>
      </c>
      <c r="AV62" s="5"/>
      <c r="AW62" s="65" t="n">
        <f aca="false">workers_and_wage_central!C50</f>
        <v>12374449</v>
      </c>
      <c r="AX62" s="5"/>
      <c r="AY62" s="61" t="n">
        <f aca="false">(AW62-AW61)/AW61</f>
        <v>-0.000697887143040457</v>
      </c>
      <c r="AZ62" s="66" t="n">
        <f aca="false">workers_and_wage_central!B50</f>
        <v>7063.84565215802</v>
      </c>
      <c r="BA62" s="61" t="n">
        <f aca="false">(AZ62-AZ61)/AZ61</f>
        <v>0.00183316888316016</v>
      </c>
      <c r="BB62" s="5"/>
      <c r="BC62" s="5"/>
      <c r="BD62" s="5"/>
      <c r="BE62" s="5"/>
      <c r="BF62" s="5" t="n">
        <f aca="false">BF61*(1+AY62)*(1+BA62)*(1-BE62)</f>
        <v>107.102284496638</v>
      </c>
      <c r="BG62" s="5"/>
      <c r="BH62" s="5" t="n">
        <f aca="false">BH61+1</f>
        <v>31</v>
      </c>
      <c r="BI62" s="61" t="n">
        <f aca="false">T69/AG69</f>
        <v>0.014746602162468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120662702.41556</v>
      </c>
      <c r="E63" s="9"/>
      <c r="F63" s="67" t="n">
        <f aca="false">'Central pensions'!I63</f>
        <v>21931874.4755872</v>
      </c>
      <c r="G63" s="9" t="n">
        <f aca="false">'Central pensions'!K63</f>
        <v>1388615.22339288</v>
      </c>
      <c r="H63" s="9" t="n">
        <f aca="false">'Central pensions'!V63</f>
        <v>7639751.25137979</v>
      </c>
      <c r="I63" s="67" t="n">
        <f aca="false">'Central pensions'!M63</f>
        <v>42946.8625791615</v>
      </c>
      <c r="J63" s="9" t="n">
        <f aca="false">'Central pensions'!W63</f>
        <v>236280.966537521</v>
      </c>
      <c r="K63" s="9"/>
      <c r="L63" s="67" t="n">
        <f aca="false">'Central pensions'!N63</f>
        <v>3148030.58610684</v>
      </c>
      <c r="M63" s="67"/>
      <c r="N63" s="67" t="n">
        <f aca="false">'Central pensions'!L63</f>
        <v>979223.888597716</v>
      </c>
      <c r="O63" s="9"/>
      <c r="P63" s="9" t="n">
        <f aca="false">'Central pensions'!X63</f>
        <v>21722546.5937247</v>
      </c>
      <c r="Q63" s="67"/>
      <c r="R63" s="67" t="n">
        <f aca="false">'Central SIPA income'!G58</f>
        <v>21932180.1210283</v>
      </c>
      <c r="S63" s="67"/>
      <c r="T63" s="9" t="n">
        <f aca="false">'Central SIPA income'!J58</f>
        <v>83859591.5920876</v>
      </c>
      <c r="U63" s="9"/>
      <c r="V63" s="67" t="n">
        <f aca="false">'Central SIPA income'!F58</f>
        <v>123096.964444228</v>
      </c>
      <c r="W63" s="67"/>
      <c r="X63" s="67" t="n">
        <f aca="false">'Central SIPA income'!M58</f>
        <v>309184.084844276</v>
      </c>
      <c r="Y63" s="9"/>
      <c r="Z63" s="9" t="n">
        <f aca="false">R63+V63-N63-L63-F63</f>
        <v>-4003851.86481923</v>
      </c>
      <c r="AA63" s="9"/>
      <c r="AB63" s="9" t="n">
        <f aca="false">T63-P63-D63</f>
        <v>-58525657.4171973</v>
      </c>
      <c r="AC63" s="50"/>
      <c r="AD63" s="9"/>
      <c r="AE63" s="9"/>
      <c r="AF63" s="9"/>
      <c r="AG63" s="9" t="n">
        <f aca="false">BF63/100*$AG$53</f>
        <v>5729564718.6264</v>
      </c>
      <c r="AH63" s="40" t="n">
        <f aca="false">(AG63-AG62)/AG62</f>
        <v>0.00825191402460342</v>
      </c>
      <c r="AI63" s="40"/>
      <c r="AJ63" s="40" t="n">
        <f aca="false">AB63/AG63</f>
        <v>-0.0102146777794366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12471542</v>
      </c>
      <c r="AX63" s="7"/>
      <c r="AY63" s="40" t="n">
        <f aca="false">(AW63-AW62)/AW62</f>
        <v>0.00784624834608798</v>
      </c>
      <c r="AZ63" s="39" t="n">
        <f aca="false">workers_and_wage_central!B51</f>
        <v>7066.68890304486</v>
      </c>
      <c r="BA63" s="40" t="n">
        <f aca="false">(AZ63-AZ62)/AZ62</f>
        <v>0.0004025075046725</v>
      </c>
      <c r="BB63" s="7"/>
      <c r="BC63" s="7"/>
      <c r="BD63" s="7"/>
      <c r="BE63" s="7"/>
      <c r="BF63" s="7" t="n">
        <f aca="false">BF62*(1+AY63)*(1+BA63)*(1-BE63)</f>
        <v>107.986083340143</v>
      </c>
      <c r="BG63" s="7"/>
      <c r="BH63" s="7" t="n">
        <f aca="false">BH62+1</f>
        <v>32</v>
      </c>
      <c r="BI63" s="40" t="n">
        <f aca="false">T70/AG70</f>
        <v>0.0125867184052486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120776933.886397</v>
      </c>
      <c r="E64" s="9"/>
      <c r="F64" s="67" t="n">
        <f aca="false">'Central pensions'!I64</f>
        <v>21952637.3975954</v>
      </c>
      <c r="G64" s="9" t="n">
        <f aca="false">'Central pensions'!K64</f>
        <v>1452065.37253631</v>
      </c>
      <c r="H64" s="9" t="n">
        <f aca="false">'Central pensions'!V64</f>
        <v>7988835.25114638</v>
      </c>
      <c r="I64" s="67" t="n">
        <f aca="false">'Central pensions'!M64</f>
        <v>44909.2383258652</v>
      </c>
      <c r="J64" s="9" t="n">
        <f aca="false">'Central pensions'!W64</f>
        <v>247077.378901434</v>
      </c>
      <c r="K64" s="9"/>
      <c r="L64" s="67" t="n">
        <f aca="false">'Central pensions'!N64</f>
        <v>3087194.63723641</v>
      </c>
      <c r="M64" s="67"/>
      <c r="N64" s="67" t="n">
        <f aca="false">'Central pensions'!L64</f>
        <v>982143.187717885</v>
      </c>
      <c r="O64" s="9"/>
      <c r="P64" s="9" t="n">
        <f aca="false">'Central pensions'!X64</f>
        <v>21422929.6882608</v>
      </c>
      <c r="Q64" s="67"/>
      <c r="R64" s="67" t="n">
        <f aca="false">'Central SIPA income'!G59</f>
        <v>19004724.9189695</v>
      </c>
      <c r="S64" s="67"/>
      <c r="T64" s="9" t="n">
        <f aca="false">'Central SIPA income'!J59</f>
        <v>72666212.8994965</v>
      </c>
      <c r="U64" s="9"/>
      <c r="V64" s="67" t="n">
        <f aca="false">'Central SIPA income'!F59</f>
        <v>123427.94789618</v>
      </c>
      <c r="W64" s="67"/>
      <c r="X64" s="67" t="n">
        <f aca="false">'Central SIPA income'!M59</f>
        <v>310015.419850402</v>
      </c>
      <c r="Y64" s="9"/>
      <c r="Z64" s="9" t="n">
        <f aca="false">R64+V64-N64-L64-F64</f>
        <v>-6893822.35568406</v>
      </c>
      <c r="AA64" s="9"/>
      <c r="AB64" s="9" t="n">
        <f aca="false">T64-P64-D64</f>
        <v>-69533650.6751611</v>
      </c>
      <c r="AC64" s="50"/>
      <c r="AD64" s="9"/>
      <c r="AE64" s="9"/>
      <c r="AF64" s="9"/>
      <c r="AG64" s="9" t="n">
        <f aca="false">BF64/100*$AG$53</f>
        <v>5778201267.95788</v>
      </c>
      <c r="AH64" s="40" t="n">
        <f aca="false">(AG64-AG63)/AG63</f>
        <v>0.00848869883140759</v>
      </c>
      <c r="AI64" s="40"/>
      <c r="AJ64" s="40" t="n">
        <f aca="false">AB64/AG64</f>
        <v>-0.0120337882760764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12549383</v>
      </c>
      <c r="AY64" s="40" t="n">
        <f aca="false">(AW64-AW63)/AW63</f>
        <v>0.00624148962493972</v>
      </c>
      <c r="AZ64" s="39" t="n">
        <f aca="false">workers_and_wage_central!B52</f>
        <v>7082.47072930218</v>
      </c>
      <c r="BA64" s="40" t="n">
        <f aca="false">(AZ64-AZ63)/AZ63</f>
        <v>0.00223327027322797</v>
      </c>
      <c r="BB64" s="7"/>
      <c r="BC64" s="7"/>
      <c r="BD64" s="7"/>
      <c r="BE64" s="7"/>
      <c r="BF64" s="7" t="n">
        <f aca="false">BF63*(1+AY64)*(1+BA64)*(1-BE64)</f>
        <v>108.902744679601</v>
      </c>
      <c r="BG64" s="7"/>
      <c r="BH64" s="0" t="n">
        <f aca="false">BH63+1</f>
        <v>33</v>
      </c>
      <c r="BI64" s="40" t="n">
        <f aca="false">T71/AG71</f>
        <v>0.0147826799926545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121135219.357197</v>
      </c>
      <c r="E65" s="9"/>
      <c r="F65" s="67" t="n">
        <f aca="false">'Central pensions'!I65</f>
        <v>22017760.023019</v>
      </c>
      <c r="G65" s="9" t="n">
        <f aca="false">'Central pensions'!K65</f>
        <v>1529519.18951195</v>
      </c>
      <c r="H65" s="9" t="n">
        <f aca="false">'Central pensions'!V65</f>
        <v>8414963.29957578</v>
      </c>
      <c r="I65" s="67" t="n">
        <f aca="false">'Central pensions'!M65</f>
        <v>47304.7172014008</v>
      </c>
      <c r="J65" s="9" t="n">
        <f aca="false">'Central pensions'!W65</f>
        <v>260256.596894098</v>
      </c>
      <c r="K65" s="9"/>
      <c r="L65" s="67" t="n">
        <f aca="false">'Central pensions'!N65</f>
        <v>3042083.87484594</v>
      </c>
      <c r="M65" s="67"/>
      <c r="N65" s="67" t="n">
        <f aca="false">'Central pensions'!L65</f>
        <v>987867.810673595</v>
      </c>
      <c r="O65" s="9"/>
      <c r="P65" s="9" t="n">
        <f aca="false">'Central pensions'!X65</f>
        <v>21220344.9142346</v>
      </c>
      <c r="Q65" s="67"/>
      <c r="R65" s="67" t="n">
        <f aca="false">'Central SIPA income'!G60</f>
        <v>22326125.8081368</v>
      </c>
      <c r="S65" s="67"/>
      <c r="T65" s="9" t="n">
        <f aca="false">'Central SIPA income'!J60</f>
        <v>85365877.0706891</v>
      </c>
      <c r="U65" s="9"/>
      <c r="V65" s="67" t="n">
        <f aca="false">'Central SIPA income'!F60</f>
        <v>124288.733648804</v>
      </c>
      <c r="W65" s="67"/>
      <c r="X65" s="67" t="n">
        <f aca="false">'Central SIPA income'!M60</f>
        <v>312177.465489574</v>
      </c>
      <c r="Y65" s="9"/>
      <c r="Z65" s="9" t="n">
        <f aca="false">R65+V65-N65-L65-F65</f>
        <v>-3597297.16675298</v>
      </c>
      <c r="AA65" s="9"/>
      <c r="AB65" s="9" t="n">
        <f aca="false">T65-P65-D65</f>
        <v>-56989687.2007421</v>
      </c>
      <c r="AC65" s="50"/>
      <c r="AD65" s="9"/>
      <c r="AE65" s="9"/>
      <c r="AF65" s="9"/>
      <c r="AG65" s="9" t="n">
        <f aca="false">BF65/100*$AG$53</f>
        <v>5805194786.38672</v>
      </c>
      <c r="AH65" s="40" t="n">
        <f aca="false">(AG65-AG64)/AG64</f>
        <v>0.00467161270039609</v>
      </c>
      <c r="AI65" s="40" t="n">
        <f aca="false">(AG65-AG61)/AG61</f>
        <v>0.0227192588674605</v>
      </c>
      <c r="AJ65" s="40" t="n">
        <f aca="false">AB65/AG65</f>
        <v>-0.00981701550039008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12553207</v>
      </c>
      <c r="AY65" s="40" t="n">
        <f aca="false">(AW65-AW64)/AW64</f>
        <v>0.000304716176086107</v>
      </c>
      <c r="AZ65" s="39" t="n">
        <f aca="false">workers_and_wage_central!B53</f>
        <v>7113.38972459548</v>
      </c>
      <c r="BA65" s="40" t="n">
        <f aca="false">(AZ65-AZ64)/AZ64</f>
        <v>0.0043655662656511</v>
      </c>
      <c r="BB65" s="7"/>
      <c r="BC65" s="7"/>
      <c r="BD65" s="7"/>
      <c r="BE65" s="7"/>
      <c r="BF65" s="7" t="n">
        <f aca="false">BF64*(1+AY65)*(1+BA65)*(1-BE65)</f>
        <v>109.411496124754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0.0126379546273552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121606846.514502</v>
      </c>
      <c r="E66" s="6"/>
      <c r="F66" s="8" t="n">
        <f aca="false">'Central pensions'!I66</f>
        <v>22103483.8416161</v>
      </c>
      <c r="G66" s="6" t="n">
        <f aca="false">'Central pensions'!K66</f>
        <v>1589544.11405235</v>
      </c>
      <c r="H66" s="6" t="n">
        <f aca="false">'Central pensions'!V66</f>
        <v>8745202.72418115</v>
      </c>
      <c r="I66" s="8" t="n">
        <f aca="false">'Central pensions'!M66</f>
        <v>49161.1581665676</v>
      </c>
      <c r="J66" s="6" t="n">
        <f aca="false">'Central pensions'!W66</f>
        <v>270470.187345808</v>
      </c>
      <c r="K66" s="6"/>
      <c r="L66" s="8" t="n">
        <f aca="false">'Central pensions'!N66</f>
        <v>3668527.39907011</v>
      </c>
      <c r="M66" s="8"/>
      <c r="N66" s="8" t="n">
        <f aca="false">'Central pensions'!L66</f>
        <v>993195.843568161</v>
      </c>
      <c r="O66" s="6"/>
      <c r="P66" s="6" t="n">
        <f aca="false">'Central pensions'!X66</f>
        <v>24500276.6043831</v>
      </c>
      <c r="Q66" s="8"/>
      <c r="R66" s="8" t="n">
        <f aca="false">'Central SIPA income'!G61</f>
        <v>19114864.669152</v>
      </c>
      <c r="S66" s="8"/>
      <c r="T66" s="6" t="n">
        <f aca="false">'Central SIPA income'!J61</f>
        <v>73087341.7803187</v>
      </c>
      <c r="U66" s="6"/>
      <c r="V66" s="8" t="n">
        <f aca="false">'Central SIPA income'!F61</f>
        <v>122449.143909575</v>
      </c>
      <c r="W66" s="8"/>
      <c r="X66" s="8" t="n">
        <f aca="false">'Central SIPA income'!M61</f>
        <v>307556.94643307</v>
      </c>
      <c r="Y66" s="6"/>
      <c r="Z66" s="6" t="n">
        <f aca="false">R66+V66-N66-L66-F66</f>
        <v>-7527893.27119286</v>
      </c>
      <c r="AA66" s="6"/>
      <c r="AB66" s="6" t="n">
        <f aca="false">T66-P66-D66</f>
        <v>-73019781.3385669</v>
      </c>
      <c r="AC66" s="50"/>
      <c r="AD66" s="6"/>
      <c r="AE66" s="6"/>
      <c r="AF66" s="6"/>
      <c r="AG66" s="6" t="n">
        <f aca="false">BF66/100*$AG$53</f>
        <v>5865466682.28701</v>
      </c>
      <c r="AH66" s="61" t="n">
        <f aca="false">(AG66-AG65)/AG65</f>
        <v>0.010382407157401</v>
      </c>
      <c r="AI66" s="61"/>
      <c r="AJ66" s="61" t="n">
        <f aca="false">AB66/AG66</f>
        <v>-0.0124491000109297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0.00714473009201548</v>
      </c>
      <c r="AV66" s="5"/>
      <c r="AW66" s="65" t="n">
        <f aca="false">workers_and_wage_central!C54</f>
        <v>12619279</v>
      </c>
      <c r="AX66" s="5"/>
      <c r="AY66" s="61" t="n">
        <f aca="false">(AW66-AW65)/AW65</f>
        <v>0.00526335620849716</v>
      </c>
      <c r="AZ66" s="66" t="n">
        <f aca="false">workers_and_wage_central!B54</f>
        <v>7149.61287367848</v>
      </c>
      <c r="BA66" s="61" t="n">
        <f aca="false">(AZ66-AZ65)/AZ65</f>
        <v>0.00509224863045967</v>
      </c>
      <c r="BB66" s="5"/>
      <c r="BC66" s="5"/>
      <c r="BD66" s="5"/>
      <c r="BE66" s="5"/>
      <c r="BF66" s="5" t="n">
        <f aca="false">BF65*(1+AY66)*(1+BA66)*(1-BE66)</f>
        <v>110.547450825222</v>
      </c>
      <c r="BG66" s="5"/>
      <c r="BH66" s="5" t="n">
        <f aca="false">BH65+1</f>
        <v>35</v>
      </c>
      <c r="BI66" s="61" t="n">
        <f aca="false">T73/AG73</f>
        <v>0.0148414080272462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121591682.264496</v>
      </c>
      <c r="E67" s="9"/>
      <c r="F67" s="67" t="n">
        <f aca="false">'Central pensions'!I67</f>
        <v>22100727.5596747</v>
      </c>
      <c r="G67" s="9" t="n">
        <f aca="false">'Central pensions'!K67</f>
        <v>1676102.74687367</v>
      </c>
      <c r="H67" s="9" t="n">
        <f aca="false">'Central pensions'!V67</f>
        <v>9221422.78303849</v>
      </c>
      <c r="I67" s="67" t="n">
        <f aca="false">'Central pensions'!M67</f>
        <v>51838.2292847526</v>
      </c>
      <c r="J67" s="9" t="n">
        <f aca="false">'Central pensions'!W67</f>
        <v>285198.642774386</v>
      </c>
      <c r="K67" s="9"/>
      <c r="L67" s="67" t="n">
        <f aca="false">'Central pensions'!N67</f>
        <v>2997655.71261521</v>
      </c>
      <c r="M67" s="67"/>
      <c r="N67" s="67" t="n">
        <f aca="false">'Central pensions'!L67</f>
        <v>995247.503002387</v>
      </c>
      <c r="O67" s="9"/>
      <c r="P67" s="9" t="n">
        <f aca="false">'Central pensions'!X67</f>
        <v>21030407.8590485</v>
      </c>
      <c r="Q67" s="67"/>
      <c r="R67" s="67" t="n">
        <f aca="false">'Central SIPA income'!G62</f>
        <v>22489593.3628189</v>
      </c>
      <c r="S67" s="67"/>
      <c r="T67" s="9" t="n">
        <f aca="false">'Central SIPA income'!J62</f>
        <v>85990909.4340273</v>
      </c>
      <c r="U67" s="9"/>
      <c r="V67" s="67" t="n">
        <f aca="false">'Central SIPA income'!F62</f>
        <v>128742.486557953</v>
      </c>
      <c r="W67" s="67"/>
      <c r="X67" s="67" t="n">
        <f aca="false">'Central SIPA income'!M62</f>
        <v>323364.008744764</v>
      </c>
      <c r="Y67" s="9"/>
      <c r="Z67" s="9" t="n">
        <f aca="false">R67+V67-N67-L67-F67</f>
        <v>-3475294.92591546</v>
      </c>
      <c r="AA67" s="9"/>
      <c r="AB67" s="9" t="n">
        <f aca="false">T67-P67-D67</f>
        <v>-56631180.6895169</v>
      </c>
      <c r="AC67" s="50"/>
      <c r="AD67" s="9"/>
      <c r="AE67" s="9"/>
      <c r="AF67" s="9"/>
      <c r="AG67" s="9" t="n">
        <f aca="false">BF67/100*$AG$53</f>
        <v>5881317688.62215</v>
      </c>
      <c r="AH67" s="40" t="n">
        <f aca="false">(AG67-AG66)/AG66</f>
        <v>0.00270242884219381</v>
      </c>
      <c r="AI67" s="40"/>
      <c r="AJ67" s="40" t="n">
        <f aca="false">AB67/AG67</f>
        <v>-0.00962899535236367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12651266</v>
      </c>
      <c r="AX67" s="7"/>
      <c r="AY67" s="40" t="n">
        <f aca="false">(AW67-AW66)/AW66</f>
        <v>0.00253477239072058</v>
      </c>
      <c r="AZ67" s="39" t="n">
        <f aca="false">workers_and_wage_central!B55</f>
        <v>7150.80852170668</v>
      </c>
      <c r="BA67" s="40" t="n">
        <f aca="false">(AZ67-AZ66)/AZ66</f>
        <v>0.000167232555009904</v>
      </c>
      <c r="BB67" s="7"/>
      <c r="BC67" s="7"/>
      <c r="BD67" s="7"/>
      <c r="BE67" s="7"/>
      <c r="BF67" s="7" t="n">
        <f aca="false">BF66*(1+AY67)*(1+BA67)*(1-BE67)</f>
        <v>110.846197444763</v>
      </c>
      <c r="BG67" s="7"/>
      <c r="BH67" s="7" t="n">
        <f aca="false">BH66+1</f>
        <v>36</v>
      </c>
      <c r="BI67" s="40" t="n">
        <f aca="false">T74/AG74</f>
        <v>0.0125863680931727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121661683.417078</v>
      </c>
      <c r="E68" s="9"/>
      <c r="F68" s="67" t="n">
        <f aca="false">'Central pensions'!I68</f>
        <v>22113451.097776</v>
      </c>
      <c r="G68" s="9" t="n">
        <f aca="false">'Central pensions'!K68</f>
        <v>1710090.86372872</v>
      </c>
      <c r="H68" s="9" t="n">
        <f aca="false">'Central pensions'!V68</f>
        <v>9408415.37385931</v>
      </c>
      <c r="I68" s="67" t="n">
        <f aca="false">'Central pensions'!M68</f>
        <v>52889.4081565586</v>
      </c>
      <c r="J68" s="9" t="n">
        <f aca="false">'Central pensions'!W68</f>
        <v>290981.918779155</v>
      </c>
      <c r="K68" s="9"/>
      <c r="L68" s="67" t="n">
        <f aca="false">'Central pensions'!N68</f>
        <v>2966607.15171213</v>
      </c>
      <c r="M68" s="67"/>
      <c r="N68" s="67" t="n">
        <f aca="false">'Central pensions'!L68</f>
        <v>998013.657911994</v>
      </c>
      <c r="O68" s="9"/>
      <c r="P68" s="9" t="n">
        <f aca="false">'Central pensions'!X68</f>
        <v>20884515.2970888</v>
      </c>
      <c r="Q68" s="67"/>
      <c r="R68" s="67" t="n">
        <f aca="false">'Central SIPA income'!G63</f>
        <v>19379282.8037324</v>
      </c>
      <c r="S68" s="67"/>
      <c r="T68" s="9" t="n">
        <f aca="false">'Central SIPA income'!J63</f>
        <v>74098367.4354563</v>
      </c>
      <c r="U68" s="9"/>
      <c r="V68" s="67" t="n">
        <f aca="false">'Central SIPA income'!F63</f>
        <v>131271.569403987</v>
      </c>
      <c r="W68" s="67"/>
      <c r="X68" s="67" t="n">
        <f aca="false">'Central SIPA income'!M63</f>
        <v>329716.335699184</v>
      </c>
      <c r="Y68" s="9"/>
      <c r="Z68" s="9" t="n">
        <f aca="false">R68+V68-N68-L68-F68</f>
        <v>-6567517.53426369</v>
      </c>
      <c r="AA68" s="9"/>
      <c r="AB68" s="9" t="n">
        <f aca="false">T68-P68-D68</f>
        <v>-68447831.2787104</v>
      </c>
      <c r="AC68" s="50"/>
      <c r="AD68" s="9"/>
      <c r="AE68" s="9"/>
      <c r="AF68" s="9"/>
      <c r="AG68" s="9" t="n">
        <f aca="false">BF68/100*$AG$53</f>
        <v>5919607051.74608</v>
      </c>
      <c r="AH68" s="40" t="n">
        <f aca="false">(AG68-AG67)/AG67</f>
        <v>0.00651033750446837</v>
      </c>
      <c r="AI68" s="40"/>
      <c r="AJ68" s="40" t="n">
        <f aca="false">AB68/AG68</f>
        <v>-0.0115629011656307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12670409</v>
      </c>
      <c r="AY68" s="40" t="n">
        <f aca="false">(AW68-AW67)/AW67</f>
        <v>0.00151312919987612</v>
      </c>
      <c r="AZ68" s="39" t="n">
        <f aca="false">workers_and_wage_central!B56</f>
        <v>7186.48861284814</v>
      </c>
      <c r="BA68" s="40" t="n">
        <f aca="false">(AZ68-AZ67)/AZ67</f>
        <v>0.00498965830691039</v>
      </c>
      <c r="BB68" s="7"/>
      <c r="BC68" s="7"/>
      <c r="BD68" s="7"/>
      <c r="BE68" s="7"/>
      <c r="BF68" s="7" t="n">
        <f aca="false">BF67*(1+AY68)*(1+BA68)*(1-BE68)</f>
        <v>111.567843601215</v>
      </c>
      <c r="BG68" s="7"/>
      <c r="BH68" s="0" t="n">
        <f aca="false">BH67+1</f>
        <v>37</v>
      </c>
      <c r="BI68" s="40" t="n">
        <f aca="false">T75/AG75</f>
        <v>0.0148226589960527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121845288.57757</v>
      </c>
      <c r="E69" s="9"/>
      <c r="F69" s="67" t="n">
        <f aca="false">'Central pensions'!I69</f>
        <v>22146823.509071</v>
      </c>
      <c r="G69" s="9" t="n">
        <f aca="false">'Central pensions'!K69</f>
        <v>1786365.92187187</v>
      </c>
      <c r="H69" s="9" t="n">
        <f aca="false">'Central pensions'!V69</f>
        <v>9828058.23898242</v>
      </c>
      <c r="I69" s="67" t="n">
        <f aca="false">'Central pensions'!M69</f>
        <v>55248.430573357</v>
      </c>
      <c r="J69" s="9" t="n">
        <f aca="false">'Central pensions'!W69</f>
        <v>303960.564092241</v>
      </c>
      <c r="K69" s="9"/>
      <c r="L69" s="67" t="n">
        <f aca="false">'Central pensions'!N69</f>
        <v>2976282.88324032</v>
      </c>
      <c r="M69" s="67"/>
      <c r="N69" s="67" t="n">
        <f aca="false">'Central pensions'!L69</f>
        <v>1001486.1537054</v>
      </c>
      <c r="O69" s="9"/>
      <c r="P69" s="9" t="n">
        <f aca="false">'Central pensions'!X69</f>
        <v>20953827.3612885</v>
      </c>
      <c r="Q69" s="67"/>
      <c r="R69" s="67" t="n">
        <f aca="false">'Central SIPA income'!G64</f>
        <v>23035522.853654</v>
      </c>
      <c r="S69" s="67"/>
      <c r="T69" s="9" t="n">
        <f aca="false">'Central SIPA income'!J64</f>
        <v>88078318.1588724</v>
      </c>
      <c r="U69" s="9"/>
      <c r="V69" s="67" t="n">
        <f aca="false">'Central SIPA income'!F64</f>
        <v>128535.521691779</v>
      </c>
      <c r="W69" s="67"/>
      <c r="X69" s="67" t="n">
        <f aca="false">'Central SIPA income'!M64</f>
        <v>322844.17267056</v>
      </c>
      <c r="Y69" s="9"/>
      <c r="Z69" s="9" t="n">
        <f aca="false">R69+V69-N69-L69-F69</f>
        <v>-2960534.17067092</v>
      </c>
      <c r="AA69" s="9"/>
      <c r="AB69" s="9" t="n">
        <f aca="false">T69-P69-D69</f>
        <v>-54720797.7799862</v>
      </c>
      <c r="AC69" s="50"/>
      <c r="AD69" s="9"/>
      <c r="AE69" s="9"/>
      <c r="AF69" s="9"/>
      <c r="AG69" s="9" t="n">
        <f aca="false">BF69/100*$AG$53</f>
        <v>5972787303.03331</v>
      </c>
      <c r="AH69" s="40" t="n">
        <f aca="false">(AG69-AG68)/AG68</f>
        <v>0.00898374686399873</v>
      </c>
      <c r="AI69" s="40" t="n">
        <f aca="false">(AG69-AG65)/AG65</f>
        <v>0.0288694045270615</v>
      </c>
      <c r="AJ69" s="40" t="n">
        <f aca="false">AB69/AG69</f>
        <v>-0.0091616853244039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12745911</v>
      </c>
      <c r="AY69" s="40" t="n">
        <f aca="false">(AW69-AW68)/AW68</f>
        <v>0.00595892366221169</v>
      </c>
      <c r="AZ69" s="39" t="n">
        <f aca="false">workers_and_wage_central!B57</f>
        <v>7208.09770342251</v>
      </c>
      <c r="BA69" s="40" t="n">
        <f aca="false">(AZ69-AZ68)/AZ68</f>
        <v>0.00300690528274748</v>
      </c>
      <c r="BB69" s="7"/>
      <c r="BC69" s="7"/>
      <c r="BD69" s="7"/>
      <c r="BE69" s="7"/>
      <c r="BF69" s="7" t="n">
        <f aca="false">BF68*(1+AY69)*(1+BA69)*(1-BE69)</f>
        <v>112.57014086629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0.0127357862959659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122380231.53444</v>
      </c>
      <c r="E70" s="6"/>
      <c r="F70" s="8" t="n">
        <f aca="false">'Central pensions'!I70</f>
        <v>22244055.7237223</v>
      </c>
      <c r="G70" s="6" t="n">
        <f aca="false">'Central pensions'!K70</f>
        <v>1851101.70586691</v>
      </c>
      <c r="H70" s="6" t="n">
        <f aca="false">'Central pensions'!V70</f>
        <v>10184215.422379</v>
      </c>
      <c r="I70" s="8" t="n">
        <f aca="false">'Central pensions'!M70</f>
        <v>57250.5682226878</v>
      </c>
      <c r="J70" s="6" t="n">
        <f aca="false">'Central pensions'!W70</f>
        <v>314975.734712751</v>
      </c>
      <c r="K70" s="6"/>
      <c r="L70" s="8" t="n">
        <f aca="false">'Central pensions'!N70</f>
        <v>3614948.21142305</v>
      </c>
      <c r="M70" s="8"/>
      <c r="N70" s="8" t="n">
        <f aca="false">'Central pensions'!L70</f>
        <v>1007334.45723517</v>
      </c>
      <c r="O70" s="6"/>
      <c r="P70" s="6" t="n">
        <f aca="false">'Central pensions'!X70</f>
        <v>24300040.4258082</v>
      </c>
      <c r="Q70" s="8"/>
      <c r="R70" s="8" t="n">
        <f aca="false">'Central SIPA income'!G65</f>
        <v>19950239.9717731</v>
      </c>
      <c r="S70" s="8"/>
      <c r="T70" s="6" t="n">
        <f aca="false">'Central SIPA income'!J65</f>
        <v>76281471.6532882</v>
      </c>
      <c r="U70" s="6"/>
      <c r="V70" s="8" t="n">
        <f aca="false">'Central SIPA income'!F65</f>
        <v>128890.241998184</v>
      </c>
      <c r="W70" s="8"/>
      <c r="X70" s="8" t="n">
        <f aca="false">'Central SIPA income'!M65</f>
        <v>323735.127811549</v>
      </c>
      <c r="Y70" s="6"/>
      <c r="Z70" s="6" t="n">
        <f aca="false">R70+V70-N70-L70-F70</f>
        <v>-6787208.17860926</v>
      </c>
      <c r="AA70" s="6"/>
      <c r="AB70" s="6" t="n">
        <f aca="false">T70-P70-D70</f>
        <v>-70398800.3069603</v>
      </c>
      <c r="AC70" s="50"/>
      <c r="AD70" s="6"/>
      <c r="AE70" s="6"/>
      <c r="AF70" s="6"/>
      <c r="AG70" s="6" t="n">
        <f aca="false">BF70/100*$AG$53</f>
        <v>6060473365.43886</v>
      </c>
      <c r="AH70" s="61" t="n">
        <f aca="false">(AG70-AG69)/AG69</f>
        <v>0.0146809283432914</v>
      </c>
      <c r="AI70" s="61"/>
      <c r="AJ70" s="61" t="n">
        <f aca="false">AB70/AG70</f>
        <v>-0.0116160563807481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0.00889929883775619</v>
      </c>
      <c r="AV70" s="5"/>
      <c r="AW70" s="65" t="n">
        <f aca="false">workers_and_wage_central!C58</f>
        <v>12767264</v>
      </c>
      <c r="AX70" s="5"/>
      <c r="AY70" s="61" t="n">
        <f aca="false">(AW70-AW69)/AW69</f>
        <v>0.00167528237095018</v>
      </c>
      <c r="AZ70" s="66" t="n">
        <f aca="false">workers_and_wage_central!B58</f>
        <v>7301.68688198631</v>
      </c>
      <c r="BA70" s="61" t="n">
        <f aca="false">(AZ70-AZ69)/AZ69</f>
        <v>0.0129838942831422</v>
      </c>
      <c r="BB70" s="5"/>
      <c r="BC70" s="5"/>
      <c r="BD70" s="5"/>
      <c r="BE70" s="5"/>
      <c r="BF70" s="5" t="n">
        <f aca="false">BF69*(1+AY70)*(1+BA70)*(1-BE70)</f>
        <v>114.222775037943</v>
      </c>
      <c r="BG70" s="5"/>
      <c r="BH70" s="5" t="n">
        <f aca="false">BH69+1</f>
        <v>39</v>
      </c>
      <c r="BI70" s="61" t="n">
        <f aca="false">T77/AG77</f>
        <v>0.0149907062520283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122656061.775373</v>
      </c>
      <c r="E71" s="9"/>
      <c r="F71" s="67" t="n">
        <f aca="false">'Central pensions'!I71</f>
        <v>22294191.1350765</v>
      </c>
      <c r="G71" s="9" t="n">
        <f aca="false">'Central pensions'!K71</f>
        <v>1936870.68683006</v>
      </c>
      <c r="H71" s="9" t="n">
        <f aca="false">'Central pensions'!V71</f>
        <v>10656091.0496976</v>
      </c>
      <c r="I71" s="67" t="n">
        <f aca="false">'Central pensions'!M71</f>
        <v>59903.2171184551</v>
      </c>
      <c r="J71" s="9" t="n">
        <f aca="false">'Central pensions'!W71</f>
        <v>329569.826279307</v>
      </c>
      <c r="K71" s="9"/>
      <c r="L71" s="67" t="n">
        <f aca="false">'Central pensions'!N71</f>
        <v>2921163.28572625</v>
      </c>
      <c r="M71" s="67"/>
      <c r="N71" s="67" t="n">
        <f aca="false">'Central pensions'!L71</f>
        <v>1012376.25388411</v>
      </c>
      <c r="O71" s="9"/>
      <c r="P71" s="9" t="n">
        <f aca="false">'Central pensions'!X71</f>
        <v>20727725.6258447</v>
      </c>
      <c r="Q71" s="67"/>
      <c r="R71" s="67" t="n">
        <f aca="false">'Central SIPA income'!G66</f>
        <v>23626897.6579508</v>
      </c>
      <c r="S71" s="67"/>
      <c r="T71" s="9" t="n">
        <f aca="false">'Central SIPA income'!J66</f>
        <v>90339490.9785608</v>
      </c>
      <c r="U71" s="9"/>
      <c r="V71" s="67" t="n">
        <f aca="false">'Central SIPA income'!F66</f>
        <v>133477.502263062</v>
      </c>
      <c r="W71" s="67"/>
      <c r="X71" s="67" t="n">
        <f aca="false">'Central SIPA income'!M66</f>
        <v>335257.00305309</v>
      </c>
      <c r="Y71" s="9"/>
      <c r="Z71" s="9" t="n">
        <f aca="false">R71+V71-N71-L71-F71</f>
        <v>-2467355.51447295</v>
      </c>
      <c r="AA71" s="9"/>
      <c r="AB71" s="9" t="n">
        <f aca="false">T71-P71-D71</f>
        <v>-53044296.422657</v>
      </c>
      <c r="AC71" s="50"/>
      <c r="AD71" s="9"/>
      <c r="AE71" s="9"/>
      <c r="AF71" s="9"/>
      <c r="AG71" s="9" t="n">
        <f aca="false">BF71/100*$AG$53</f>
        <v>6111171385.93614</v>
      </c>
      <c r="AH71" s="40" t="n">
        <f aca="false">(AG71-AG70)/AG70</f>
        <v>0.00836535653904421</v>
      </c>
      <c r="AI71" s="40"/>
      <c r="AJ71" s="40" t="n">
        <f aca="false">AB71/AG71</f>
        <v>-0.0086798901671666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12826265</v>
      </c>
      <c r="AX71" s="7"/>
      <c r="AY71" s="40" t="n">
        <f aca="false">(AW71-AW70)/AW70</f>
        <v>0.00462127202821215</v>
      </c>
      <c r="AZ71" s="39" t="n">
        <f aca="false">workers_and_wage_central!B59</f>
        <v>7328.89925894763</v>
      </c>
      <c r="BA71" s="40" t="n">
        <f aca="false">(AZ71-AZ70)/AZ70</f>
        <v>0.00372686166924696</v>
      </c>
      <c r="BB71" s="7"/>
      <c r="BC71" s="7"/>
      <c r="BD71" s="7"/>
      <c r="BE71" s="7"/>
      <c r="BF71" s="7" t="n">
        <f aca="false">BF70*(1+AY71)*(1+BA71)*(1-BE71)</f>
        <v>115.178289276014</v>
      </c>
      <c r="BG71" s="7"/>
      <c r="BH71" s="7" t="n">
        <f aca="false">BH70+1</f>
        <v>40</v>
      </c>
      <c r="BI71" s="40" t="n">
        <f aca="false">T78/AG78</f>
        <v>0.0127421633527111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122478503.455204</v>
      </c>
      <c r="E72" s="9"/>
      <c r="F72" s="67" t="n">
        <f aca="false">'Central pensions'!I72</f>
        <v>22261917.808588</v>
      </c>
      <c r="G72" s="9" t="n">
        <f aca="false">'Central pensions'!K72</f>
        <v>2013987.52308621</v>
      </c>
      <c r="H72" s="9" t="n">
        <f aca="false">'Central pensions'!V72</f>
        <v>11080365.1296338</v>
      </c>
      <c r="I72" s="67" t="n">
        <f aca="false">'Central pensions'!M72</f>
        <v>62288.2739098826</v>
      </c>
      <c r="J72" s="9" t="n">
        <f aca="false">'Central pensions'!W72</f>
        <v>342691.70504022</v>
      </c>
      <c r="K72" s="9"/>
      <c r="L72" s="67" t="n">
        <f aca="false">'Central pensions'!N72</f>
        <v>2904356.67627676</v>
      </c>
      <c r="M72" s="67"/>
      <c r="N72" s="67" t="n">
        <f aca="false">'Central pensions'!L72</f>
        <v>1012787.06120439</v>
      </c>
      <c r="O72" s="9"/>
      <c r="P72" s="9" t="n">
        <f aca="false">'Central pensions'!X72</f>
        <v>20642776.1901844</v>
      </c>
      <c r="Q72" s="67"/>
      <c r="R72" s="67" t="n">
        <f aca="false">'Central SIPA income'!G67</f>
        <v>20375112.8264342</v>
      </c>
      <c r="S72" s="67"/>
      <c r="T72" s="9" t="n">
        <f aca="false">'Central SIPA income'!J67</f>
        <v>77906009.8375374</v>
      </c>
      <c r="U72" s="9"/>
      <c r="V72" s="67" t="n">
        <f aca="false">'Central SIPA income'!F67</f>
        <v>135658.091222339</v>
      </c>
      <c r="W72" s="67"/>
      <c r="X72" s="67" t="n">
        <f aca="false">'Central SIPA income'!M67</f>
        <v>340734.013837552</v>
      </c>
      <c r="Y72" s="9"/>
      <c r="Z72" s="9" t="n">
        <f aca="false">R72+V72-N72-L72-F72</f>
        <v>-5668290.6284126</v>
      </c>
      <c r="AA72" s="9"/>
      <c r="AB72" s="9" t="n">
        <f aca="false">T72-P72-D72</f>
        <v>-65215269.807851</v>
      </c>
      <c r="AC72" s="50"/>
      <c r="AD72" s="9"/>
      <c r="AE72" s="9"/>
      <c r="AF72" s="9"/>
      <c r="AG72" s="9" t="n">
        <f aca="false">BF72/100*$AG$53</f>
        <v>6164447660.61337</v>
      </c>
      <c r="AH72" s="40" t="n">
        <f aca="false">(AG72-AG71)/AG71</f>
        <v>0.00871784987078588</v>
      </c>
      <c r="AI72" s="40"/>
      <c r="AJ72" s="40" t="n">
        <f aca="false">AB72/AG72</f>
        <v>-0.0105792559850142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12872200</v>
      </c>
      <c r="AY72" s="40" t="n">
        <f aca="false">(AW72-AW71)/AW71</f>
        <v>0.00358132316773433</v>
      </c>
      <c r="AZ72" s="39" t="n">
        <f aca="false">workers_and_wage_central!B60</f>
        <v>7366.41000758207</v>
      </c>
      <c r="BA72" s="40" t="n">
        <f aca="false">(AZ72-AZ71)/AZ71</f>
        <v>0.0051181967863237</v>
      </c>
      <c r="BB72" s="7"/>
      <c r="BC72" s="7"/>
      <c r="BD72" s="7"/>
      <c r="BE72" s="7"/>
      <c r="BF72" s="7" t="n">
        <f aca="false">BF71*(1+AY72)*(1+BA72)*(1-BE72)</f>
        <v>116.182396310296</v>
      </c>
      <c r="BG72" s="7"/>
      <c r="BH72" s="0" t="n">
        <f aca="false">BH71+1</f>
        <v>41</v>
      </c>
      <c r="BI72" s="40" t="n">
        <f aca="false">T79/AG79</f>
        <v>0.0149424639325972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122617405.219543</v>
      </c>
      <c r="E73" s="9"/>
      <c r="F73" s="67" t="n">
        <f aca="false">'Central pensions'!I73</f>
        <v>22287164.848468</v>
      </c>
      <c r="G73" s="9" t="n">
        <f aca="false">'Central pensions'!K73</f>
        <v>2086930.14326106</v>
      </c>
      <c r="H73" s="9" t="n">
        <f aca="false">'Central pensions'!V73</f>
        <v>11481673.9042835</v>
      </c>
      <c r="I73" s="67" t="n">
        <f aca="false">'Central pensions'!M73</f>
        <v>64544.2312348781</v>
      </c>
      <c r="J73" s="9" t="n">
        <f aca="false">'Central pensions'!W73</f>
        <v>355103.316627325</v>
      </c>
      <c r="K73" s="9"/>
      <c r="L73" s="67" t="n">
        <f aca="false">'Central pensions'!N73</f>
        <v>2896305.78804538</v>
      </c>
      <c r="M73" s="67"/>
      <c r="N73" s="67" t="n">
        <f aca="false">'Central pensions'!L73</f>
        <v>1015808.27477818</v>
      </c>
      <c r="O73" s="9"/>
      <c r="P73" s="9" t="n">
        <f aca="false">'Central pensions'!X73</f>
        <v>20617621.9185603</v>
      </c>
      <c r="Q73" s="67"/>
      <c r="R73" s="67" t="n">
        <f aca="false">'Central SIPA income'!G68</f>
        <v>24019271.4533382</v>
      </c>
      <c r="S73" s="67"/>
      <c r="T73" s="9" t="n">
        <f aca="false">'Central SIPA income'!J68</f>
        <v>91839766.1929283</v>
      </c>
      <c r="U73" s="9"/>
      <c r="V73" s="67" t="n">
        <f aca="false">'Central SIPA income'!F68</f>
        <v>140465.089839472</v>
      </c>
      <c r="W73" s="67"/>
      <c r="X73" s="67" t="n">
        <f aca="false">'Central SIPA income'!M68</f>
        <v>352807.808467632</v>
      </c>
      <c r="Y73" s="9"/>
      <c r="Z73" s="9" t="n">
        <f aca="false">R73+V73-N73-L73-F73</f>
        <v>-2039542.3681139</v>
      </c>
      <c r="AA73" s="9"/>
      <c r="AB73" s="9" t="n">
        <f aca="false">T73-P73-D73</f>
        <v>-51395260.9451751</v>
      </c>
      <c r="AC73" s="50"/>
      <c r="AD73" s="9"/>
      <c r="AE73" s="9"/>
      <c r="AF73" s="9"/>
      <c r="AG73" s="9" t="n">
        <f aca="false">BF73/100*$AG$53</f>
        <v>6188076362.0491</v>
      </c>
      <c r="AH73" s="40" t="n">
        <f aca="false">(AG73-AG72)/AG72</f>
        <v>0.00383306059790322</v>
      </c>
      <c r="AI73" s="40" t="n">
        <f aca="false">(AG73-AG69)/AG69</f>
        <v>0.0360449900679474</v>
      </c>
      <c r="AJ73" s="40" t="n">
        <f aca="false">AB73/AG73</f>
        <v>-0.00830553114379413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12890008</v>
      </c>
      <c r="AY73" s="40" t="n">
        <f aca="false">(AW73-AW72)/AW72</f>
        <v>0.00138344649710228</v>
      </c>
      <c r="AZ73" s="39" t="n">
        <f aca="false">workers_and_wage_central!B61</f>
        <v>7384.42993979682</v>
      </c>
      <c r="BA73" s="40" t="n">
        <f aca="false">(AZ73-AZ72)/AZ72</f>
        <v>0.00244622987265251</v>
      </c>
      <c r="BB73" s="7"/>
      <c r="BC73" s="7"/>
      <c r="BD73" s="7"/>
      <c r="BE73" s="7"/>
      <c r="BF73" s="7" t="n">
        <f aca="false">BF72*(1+AY73)*(1+BA73)*(1-BE73)</f>
        <v>116.627730475763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0.0128440663337282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122525218.582803</v>
      </c>
      <c r="E74" s="6"/>
      <c r="F74" s="8" t="n">
        <f aca="false">'Central pensions'!I74</f>
        <v>22270408.8360066</v>
      </c>
      <c r="G74" s="6" t="n">
        <f aca="false">'Central pensions'!K74</f>
        <v>2169336.74721064</v>
      </c>
      <c r="H74" s="6" t="n">
        <f aca="false">'Central pensions'!V74</f>
        <v>11935050.7253352</v>
      </c>
      <c r="I74" s="8" t="n">
        <f aca="false">'Central pensions'!M74</f>
        <v>67092.8890889892</v>
      </c>
      <c r="J74" s="6" t="n">
        <f aca="false">'Central pensions'!W74</f>
        <v>369125.280165007</v>
      </c>
      <c r="K74" s="6"/>
      <c r="L74" s="8" t="n">
        <f aca="false">'Central pensions'!N74</f>
        <v>3524859.15054497</v>
      </c>
      <c r="M74" s="8"/>
      <c r="N74" s="8" t="n">
        <f aca="false">'Central pensions'!L74</f>
        <v>1015840.63027421</v>
      </c>
      <c r="O74" s="6"/>
      <c r="P74" s="6" t="n">
        <f aca="false">'Central pensions'!X74</f>
        <v>23879366.3149804</v>
      </c>
      <c r="Q74" s="8"/>
      <c r="R74" s="8" t="n">
        <f aca="false">'Central SIPA income'!G69</f>
        <v>20337918.5693477</v>
      </c>
      <c r="S74" s="8"/>
      <c r="T74" s="6" t="n">
        <f aca="false">'Central SIPA income'!J69</f>
        <v>77763794.3718778</v>
      </c>
      <c r="U74" s="6"/>
      <c r="V74" s="8" t="n">
        <f aca="false">'Central SIPA income'!F69</f>
        <v>134694.955435467</v>
      </c>
      <c r="W74" s="8"/>
      <c r="X74" s="8" t="n">
        <f aca="false">'Central SIPA income'!M69</f>
        <v>338314.894420682</v>
      </c>
      <c r="Y74" s="6"/>
      <c r="Z74" s="6" t="n">
        <f aca="false">R74+V74-N74-L74-F74</f>
        <v>-6338495.09204262</v>
      </c>
      <c r="AA74" s="6"/>
      <c r="AB74" s="6" t="n">
        <f aca="false">T74-P74-D74</f>
        <v>-68640790.5259059</v>
      </c>
      <c r="AC74" s="50"/>
      <c r="AD74" s="6"/>
      <c r="AE74" s="6"/>
      <c r="AF74" s="6"/>
      <c r="AG74" s="6" t="n">
        <f aca="false">BF74/100*$AG$53</f>
        <v>6178414122.02618</v>
      </c>
      <c r="AH74" s="61" t="n">
        <f aca="false">(AG74-AG73)/AG73</f>
        <v>-0.00156142869893756</v>
      </c>
      <c r="AI74" s="61"/>
      <c r="AJ74" s="61" t="n">
        <f aca="false">AB74/AG74</f>
        <v>-0.0111097749633195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0.00466443091545848</v>
      </c>
      <c r="AV74" s="5"/>
      <c r="AW74" s="65" t="n">
        <f aca="false">workers_and_wage_central!C62</f>
        <v>12851936</v>
      </c>
      <c r="AX74" s="5"/>
      <c r="AY74" s="61" t="n">
        <f aca="false">(AW74-AW73)/AW73</f>
        <v>-0.0029536056145194</v>
      </c>
      <c r="AZ74" s="66" t="n">
        <f aca="false">workers_and_wage_central!B62</f>
        <v>7394.74082698803</v>
      </c>
      <c r="BA74" s="61" t="n">
        <f aca="false">(AZ74-AZ73)/AZ73</f>
        <v>0.00139630103816777</v>
      </c>
      <c r="BB74" s="5"/>
      <c r="BC74" s="5"/>
      <c r="BD74" s="5"/>
      <c r="BE74" s="5"/>
      <c r="BF74" s="5" t="n">
        <f aca="false">BF73*(1+AY74)*(1+BA74)*(1-BE74)</f>
        <v>116.445624590307</v>
      </c>
      <c r="BG74" s="5"/>
      <c r="BH74" s="5" t="n">
        <f aca="false">BH73+1</f>
        <v>43</v>
      </c>
      <c r="BI74" s="61" t="n">
        <f aca="false">T81/AG81</f>
        <v>0.0151193136867973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123125468.063737</v>
      </c>
      <c r="E75" s="9"/>
      <c r="F75" s="67" t="n">
        <f aca="false">'Central pensions'!I75</f>
        <v>22379511.2844544</v>
      </c>
      <c r="G75" s="9" t="n">
        <f aca="false">'Central pensions'!K75</f>
        <v>2246493.34820727</v>
      </c>
      <c r="H75" s="9" t="n">
        <f aca="false">'Central pensions'!V75</f>
        <v>12359543.5791409</v>
      </c>
      <c r="I75" s="67" t="n">
        <f aca="false">'Central pensions'!M75</f>
        <v>69479.1757177506</v>
      </c>
      <c r="J75" s="9" t="n">
        <f aca="false">'Central pensions'!W75</f>
        <v>382253.92512807</v>
      </c>
      <c r="K75" s="9"/>
      <c r="L75" s="67" t="n">
        <f aca="false">'Central pensions'!N75</f>
        <v>2917420.91616936</v>
      </c>
      <c r="M75" s="67"/>
      <c r="N75" s="67" t="n">
        <f aca="false">'Central pensions'!L75</f>
        <v>1023131.14005134</v>
      </c>
      <c r="O75" s="9"/>
      <c r="P75" s="9" t="n">
        <f aca="false">'Central pensions'!X75</f>
        <v>20767476.6629111</v>
      </c>
      <c r="Q75" s="67"/>
      <c r="R75" s="67" t="n">
        <f aca="false">'Central SIPA income'!G70</f>
        <v>24096817.6756368</v>
      </c>
      <c r="S75" s="67"/>
      <c r="T75" s="9" t="n">
        <f aca="false">'Central SIPA income'!J70</f>
        <v>92136270.8949497</v>
      </c>
      <c r="U75" s="9"/>
      <c r="V75" s="67" t="n">
        <f aca="false">'Central SIPA income'!F70</f>
        <v>135559.251341938</v>
      </c>
      <c r="W75" s="67"/>
      <c r="X75" s="67" t="n">
        <f aca="false">'Central SIPA income'!M70</f>
        <v>340485.756554313</v>
      </c>
      <c r="Y75" s="9"/>
      <c r="Z75" s="9" t="n">
        <f aca="false">R75+V75-N75-L75-F75</f>
        <v>-2087686.41369642</v>
      </c>
      <c r="AA75" s="9"/>
      <c r="AB75" s="9" t="n">
        <f aca="false">T75-P75-D75</f>
        <v>-51756673.8316981</v>
      </c>
      <c r="AC75" s="50"/>
      <c r="AD75" s="9"/>
      <c r="AE75" s="9"/>
      <c r="AF75" s="9"/>
      <c r="AG75" s="9" t="n">
        <f aca="false">BF75/100*$AG$53</f>
        <v>6215907073.04847</v>
      </c>
      <c r="AH75" s="40" t="n">
        <f aca="false">(AG75-AG74)/AG74</f>
        <v>0.00606837778785712</v>
      </c>
      <c r="AI75" s="40"/>
      <c r="AJ75" s="40" t="n">
        <f aca="false">AB75/AG75</f>
        <v>-0.008326487707017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12909946</v>
      </c>
      <c r="AX75" s="7"/>
      <c r="AY75" s="40" t="n">
        <f aca="false">(AW75-AW74)/AW74</f>
        <v>0.00451371684390585</v>
      </c>
      <c r="AZ75" s="39" t="n">
        <f aca="false">workers_and_wage_central!B63</f>
        <v>7406.18548380216</v>
      </c>
      <c r="BA75" s="40" t="n">
        <f aca="false">(AZ75-AZ74)/AZ74</f>
        <v>0.00154767517643874</v>
      </c>
      <c r="BB75" s="7"/>
      <c r="BC75" s="7"/>
      <c r="BD75" s="7"/>
      <c r="BE75" s="7"/>
      <c r="BF75" s="7" t="n">
        <f aca="false">BF74*(1+AY75)*(1+BA75)*(1-BE75)</f>
        <v>117.152260632064</v>
      </c>
      <c r="BG75" s="7"/>
      <c r="BH75" s="7" t="n">
        <f aca="false">BH74+1</f>
        <v>44</v>
      </c>
      <c r="BI75" s="40" t="n">
        <f aca="false">T82/AG82</f>
        <v>0.0127827254733186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123544125.187439</v>
      </c>
      <c r="E76" s="9"/>
      <c r="F76" s="67" t="n">
        <f aca="false">'Central pensions'!I76</f>
        <v>22455607.1724259</v>
      </c>
      <c r="G76" s="9" t="n">
        <f aca="false">'Central pensions'!K76</f>
        <v>2251052.81048422</v>
      </c>
      <c r="H76" s="9" t="n">
        <f aca="false">'Central pensions'!V76</f>
        <v>12384628.3953299</v>
      </c>
      <c r="I76" s="67" t="n">
        <f aca="false">'Central pensions'!M76</f>
        <v>69620.1900149756</v>
      </c>
      <c r="J76" s="9" t="n">
        <f aca="false">'Central pensions'!W76</f>
        <v>383029.744185458</v>
      </c>
      <c r="K76" s="9"/>
      <c r="L76" s="67" t="n">
        <f aca="false">'Central pensions'!N76</f>
        <v>2928490.38602453</v>
      </c>
      <c r="M76" s="67"/>
      <c r="N76" s="67" t="n">
        <f aca="false">'Central pensions'!L76</f>
        <v>1027847.6144382</v>
      </c>
      <c r="O76" s="9"/>
      <c r="P76" s="9" t="n">
        <f aca="false">'Central pensions'!X76</f>
        <v>20850864.8451033</v>
      </c>
      <c r="Q76" s="67"/>
      <c r="R76" s="67" t="n">
        <f aca="false">'Central SIPA income'!G71</f>
        <v>20866654.3634915</v>
      </c>
      <c r="S76" s="67"/>
      <c r="T76" s="9" t="n">
        <f aca="false">'Central SIPA income'!J71</f>
        <v>79785461.5072166</v>
      </c>
      <c r="U76" s="9"/>
      <c r="V76" s="67" t="n">
        <f aca="false">'Central SIPA income'!F71</f>
        <v>138127.632651821</v>
      </c>
      <c r="W76" s="67"/>
      <c r="X76" s="67" t="n">
        <f aca="false">'Central SIPA income'!M71</f>
        <v>346936.78991986</v>
      </c>
      <c r="Y76" s="9"/>
      <c r="Z76" s="9" t="n">
        <f aca="false">R76+V76-N76-L76-F76</f>
        <v>-5407163.17674537</v>
      </c>
      <c r="AA76" s="9"/>
      <c r="AB76" s="9" t="n">
        <f aca="false">T76-P76-D76</f>
        <v>-64609528.5253258</v>
      </c>
      <c r="AC76" s="50"/>
      <c r="AD76" s="9"/>
      <c r="AE76" s="9"/>
      <c r="AF76" s="9"/>
      <c r="AG76" s="9" t="n">
        <f aca="false">BF76/100*$AG$53</f>
        <v>6264667108.34251</v>
      </c>
      <c r="AH76" s="40" t="n">
        <f aca="false">(AG76-AG75)/AG75</f>
        <v>0.00784439579308754</v>
      </c>
      <c r="AI76" s="40"/>
      <c r="AJ76" s="40" t="n">
        <f aca="false">AB76/AG76</f>
        <v>-0.0103133219064883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12933032</v>
      </c>
      <c r="AY76" s="40" t="n">
        <f aca="false">(AW76-AW75)/AW75</f>
        <v>0.0017882336610858</v>
      </c>
      <c r="AZ76" s="39" t="n">
        <f aca="false">workers_and_wage_central!B64</f>
        <v>7450.9584792941</v>
      </c>
      <c r="BA76" s="40" t="n">
        <f aca="false">(AZ76-AZ75)/AZ75</f>
        <v>0.00604535163072252</v>
      </c>
      <c r="BB76" s="7"/>
      <c r="BC76" s="7"/>
      <c r="BD76" s="7"/>
      <c r="BE76" s="7"/>
      <c r="BF76" s="7" t="n">
        <f aca="false">BF75*(1+AY76)*(1+BA76)*(1-BE76)</f>
        <v>118.071249332516</v>
      </c>
      <c r="BG76" s="7"/>
      <c r="BH76" s="0" t="n">
        <f aca="false">BH75+1</f>
        <v>45</v>
      </c>
      <c r="BI76" s="40" t="n">
        <f aca="false">T83/AG83</f>
        <v>0.0150400735955716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124006595.266768</v>
      </c>
      <c r="E77" s="9"/>
      <c r="F77" s="67" t="n">
        <f aca="false">'Central pensions'!I77</f>
        <v>22539666.5837064</v>
      </c>
      <c r="G77" s="9" t="n">
        <f aca="false">'Central pensions'!K77</f>
        <v>2287162.76303723</v>
      </c>
      <c r="H77" s="9" t="n">
        <f aca="false">'Central pensions'!V77</f>
        <v>12583294.7001181</v>
      </c>
      <c r="I77" s="67" t="n">
        <f aca="false">'Central pensions'!M77</f>
        <v>70736.9926712555</v>
      </c>
      <c r="J77" s="9" t="n">
        <f aca="false">'Central pensions'!W77</f>
        <v>389174.062890255</v>
      </c>
      <c r="K77" s="9"/>
      <c r="L77" s="67" t="n">
        <f aca="false">'Central pensions'!N77</f>
        <v>2915095.233211</v>
      </c>
      <c r="M77" s="67"/>
      <c r="N77" s="67" t="n">
        <f aca="false">'Central pensions'!L77</f>
        <v>1032643.11549924</v>
      </c>
      <c r="O77" s="9"/>
      <c r="P77" s="9" t="n">
        <f aca="false">'Central pensions'!X77</f>
        <v>20807740.7654123</v>
      </c>
      <c r="Q77" s="67"/>
      <c r="R77" s="67" t="n">
        <f aca="false">'Central SIPA income'!G72</f>
        <v>24716067.8667521</v>
      </c>
      <c r="S77" s="67"/>
      <c r="T77" s="9" t="n">
        <f aca="false">'Central SIPA income'!J72</f>
        <v>94504027.6721458</v>
      </c>
      <c r="U77" s="9"/>
      <c r="V77" s="67" t="n">
        <f aca="false">'Central SIPA income'!F72</f>
        <v>137168.498344182</v>
      </c>
      <c r="W77" s="67"/>
      <c r="X77" s="67" t="n">
        <f aca="false">'Central SIPA income'!M72</f>
        <v>344527.721065165</v>
      </c>
      <c r="Y77" s="9"/>
      <c r="Z77" s="9" t="n">
        <f aca="false">R77+V77-N77-L77-F77</f>
        <v>-1634168.5673204</v>
      </c>
      <c r="AA77" s="9"/>
      <c r="AB77" s="9" t="n">
        <f aca="false">T77-P77-D77</f>
        <v>-50310308.3600348</v>
      </c>
      <c r="AC77" s="50"/>
      <c r="AD77" s="9"/>
      <c r="AE77" s="9"/>
      <c r="AF77" s="9"/>
      <c r="AG77" s="9" t="n">
        <f aca="false">BF77/100*$AG$53</f>
        <v>6304174472.05724</v>
      </c>
      <c r="AH77" s="40" t="n">
        <f aca="false">(AG77-AG76)/AG76</f>
        <v>0.00630637877982682</v>
      </c>
      <c r="AI77" s="40" t="n">
        <f aca="false">(AG77-AG73)/AG73</f>
        <v>0.0187615832797668</v>
      </c>
      <c r="AJ77" s="40" t="n">
        <f aca="false">AB77/AG77</f>
        <v>-0.00798047525223663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12930343</v>
      </c>
      <c r="AY77" s="40" t="n">
        <f aca="false">(AW77-AW76)/AW76</f>
        <v>-0.000207917215390792</v>
      </c>
      <c r="AZ77" s="39" t="n">
        <f aca="false">workers_and_wage_central!B65</f>
        <v>7499.50632220861</v>
      </c>
      <c r="BA77" s="40" t="n">
        <f aca="false">(AZ77-AZ76)/AZ76</f>
        <v>0.00651565071116997</v>
      </c>
      <c r="BB77" s="7"/>
      <c r="BC77" s="7"/>
      <c r="BD77" s="7"/>
      <c r="BE77" s="7"/>
      <c r="BF77" s="7" t="n">
        <f aca="false">BF76*(1+AY77)*(1+BA77)*(1-BE77)</f>
        <v>118.815851353815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0.0128413790796219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124903535.534845</v>
      </c>
      <c r="E78" s="6"/>
      <c r="F78" s="8" t="n">
        <f aca="false">'Central pensions'!I78</f>
        <v>22702696.0947132</v>
      </c>
      <c r="G78" s="6" t="n">
        <f aca="false">'Central pensions'!K78</f>
        <v>2324758.13546106</v>
      </c>
      <c r="H78" s="6" t="n">
        <f aca="false">'Central pensions'!V78</f>
        <v>12790133.3467658</v>
      </c>
      <c r="I78" s="8" t="n">
        <f aca="false">'Central pensions'!M78</f>
        <v>71899.736148281</v>
      </c>
      <c r="J78" s="6" t="n">
        <f aca="false">'Central pensions'!W78</f>
        <v>395571.134436061</v>
      </c>
      <c r="K78" s="6"/>
      <c r="L78" s="8" t="n">
        <f aca="false">'Central pensions'!N78</f>
        <v>3444800.65001379</v>
      </c>
      <c r="M78" s="8"/>
      <c r="N78" s="8" t="n">
        <f aca="false">'Central pensions'!L78</f>
        <v>1041301.97300046</v>
      </c>
      <c r="O78" s="6"/>
      <c r="P78" s="6" t="n">
        <f aca="false">'Central pensions'!X78</f>
        <v>23604023.1705113</v>
      </c>
      <c r="Q78" s="8"/>
      <c r="R78" s="8" t="n">
        <f aca="false">'Central SIPA income'!G73</f>
        <v>21105999.7364481</v>
      </c>
      <c r="S78" s="8"/>
      <c r="T78" s="6" t="n">
        <f aca="false">'Central SIPA income'!J73</f>
        <v>80700619.2851867</v>
      </c>
      <c r="U78" s="6"/>
      <c r="V78" s="8" t="n">
        <f aca="false">'Central SIPA income'!F73</f>
        <v>137044.151279356</v>
      </c>
      <c r="W78" s="8"/>
      <c r="X78" s="8" t="n">
        <f aca="false">'Central SIPA income'!M73</f>
        <v>344215.397088575</v>
      </c>
      <c r="Y78" s="6"/>
      <c r="Z78" s="6" t="n">
        <f aca="false">R78+V78-N78-L78-F78</f>
        <v>-5945754.82999998</v>
      </c>
      <c r="AA78" s="6"/>
      <c r="AB78" s="6" t="n">
        <f aca="false">T78-P78-D78</f>
        <v>-67806939.42017</v>
      </c>
      <c r="AC78" s="50"/>
      <c r="AD78" s="6"/>
      <c r="AE78" s="6"/>
      <c r="AF78" s="6"/>
      <c r="AG78" s="6" t="n">
        <f aca="false">BF78/100*$AG$53</f>
        <v>6333353061.90503</v>
      </c>
      <c r="AH78" s="61" t="n">
        <f aca="false">(AG78-AG77)/AG77</f>
        <v>0.00462845531593733</v>
      </c>
      <c r="AI78" s="61"/>
      <c r="AJ78" s="61" t="n">
        <f aca="false">AB78/AG78</f>
        <v>-0.0107063255052094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0.00750644286687149</v>
      </c>
      <c r="AV78" s="5"/>
      <c r="AW78" s="65" t="n">
        <f aca="false">workers_and_wage_central!C66</f>
        <v>12938591</v>
      </c>
      <c r="AX78" s="5"/>
      <c r="AY78" s="61" t="n">
        <f aca="false">(AW78-AW77)/AW77</f>
        <v>0.00063787944372396</v>
      </c>
      <c r="AZ78" s="66" t="n">
        <f aca="false">workers_and_wage_central!B66</f>
        <v>7529.41459332019</v>
      </c>
      <c r="BA78" s="61" t="n">
        <f aca="false">(AZ78-AZ77)/AZ77</f>
        <v>0.0039880319885867</v>
      </c>
      <c r="BB78" s="5"/>
      <c r="BC78" s="5"/>
      <c r="BD78" s="5"/>
      <c r="BE78" s="5"/>
      <c r="BF78" s="5" t="n">
        <f aca="false">BF77*(1+AY78)*(1+BA78)*(1-BE78)</f>
        <v>119.365785212631</v>
      </c>
      <c r="BG78" s="5"/>
      <c r="BH78" s="5" t="n">
        <f aca="false">BH77+1</f>
        <v>47</v>
      </c>
      <c r="BI78" s="61" t="n">
        <f aca="false">T85/AG85</f>
        <v>0.0151754296044693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124851652.171746</v>
      </c>
      <c r="E79" s="9"/>
      <c r="F79" s="67" t="n">
        <f aca="false">'Central pensions'!I79</f>
        <v>22693265.6793148</v>
      </c>
      <c r="G79" s="9" t="n">
        <f aca="false">'Central pensions'!K79</f>
        <v>2369426.09612014</v>
      </c>
      <c r="H79" s="9" t="n">
        <f aca="false">'Central pensions'!V79</f>
        <v>13035883.287133</v>
      </c>
      <c r="I79" s="67" t="n">
        <f aca="false">'Central pensions'!M79</f>
        <v>73281.2194676339</v>
      </c>
      <c r="J79" s="9" t="n">
        <f aca="false">'Central pensions'!W79</f>
        <v>403171.648055664</v>
      </c>
      <c r="K79" s="9"/>
      <c r="L79" s="67" t="n">
        <f aca="false">'Central pensions'!N79</f>
        <v>2813193.35931753</v>
      </c>
      <c r="M79" s="67"/>
      <c r="N79" s="67" t="n">
        <f aca="false">'Central pensions'!L79</f>
        <v>1041135.85557497</v>
      </c>
      <c r="O79" s="9"/>
      <c r="P79" s="9" t="n">
        <f aca="false">'Central pensions'!X79</f>
        <v>20325696.0074912</v>
      </c>
      <c r="Q79" s="67"/>
      <c r="R79" s="67" t="n">
        <f aca="false">'Central SIPA income'!G74</f>
        <v>24997162.2678094</v>
      </c>
      <c r="S79" s="67"/>
      <c r="T79" s="9" t="n">
        <f aca="false">'Central SIPA income'!J74</f>
        <v>95578816.4775182</v>
      </c>
      <c r="U79" s="9"/>
      <c r="V79" s="67" t="n">
        <f aca="false">'Central SIPA income'!F74</f>
        <v>137965.685116714</v>
      </c>
      <c r="W79" s="67"/>
      <c r="X79" s="67" t="n">
        <f aca="false">'Central SIPA income'!M74</f>
        <v>346530.02440244</v>
      </c>
      <c r="Y79" s="9"/>
      <c r="Z79" s="9" t="n">
        <f aca="false">R79+V79-N79-L79-F79</f>
        <v>-1412466.9412812</v>
      </c>
      <c r="AA79" s="9"/>
      <c r="AB79" s="9" t="n">
        <f aca="false">T79-P79-D79</f>
        <v>-49598531.7017189</v>
      </c>
      <c r="AC79" s="50"/>
      <c r="AD79" s="9"/>
      <c r="AE79" s="9"/>
      <c r="AF79" s="9"/>
      <c r="AG79" s="9" t="n">
        <f aca="false">BF79/100*$AG$53</f>
        <v>6396456227.61127</v>
      </c>
      <c r="AH79" s="40" t="n">
        <f aca="false">(AG79-AG78)/AG78</f>
        <v>0.00996362670601724</v>
      </c>
      <c r="AI79" s="40"/>
      <c r="AJ79" s="40" t="n">
        <f aca="false">AB79/AG79</f>
        <v>-0.00775406411563005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13054503</v>
      </c>
      <c r="AX79" s="7"/>
      <c r="AY79" s="40" t="n">
        <f aca="false">(AW79-AW78)/AW78</f>
        <v>0.00895862617498304</v>
      </c>
      <c r="AZ79" s="39" t="n">
        <f aca="false">workers_and_wage_central!B67</f>
        <v>7536.91447038983</v>
      </c>
      <c r="BA79" s="40" t="n">
        <f aca="false">(AZ79-AZ78)/AZ78</f>
        <v>0.000996077049110009</v>
      </c>
      <c r="BB79" s="7"/>
      <c r="BC79" s="7"/>
      <c r="BD79" s="7"/>
      <c r="BE79" s="7"/>
      <c r="BF79" s="7" t="n">
        <f aca="false">BF78*(1+AY79)*(1+BA79)*(1-BE79)</f>
        <v>120.55510133796</v>
      </c>
      <c r="BG79" s="7"/>
      <c r="BH79" s="7" t="n">
        <f aca="false">BH78+1</f>
        <v>48</v>
      </c>
      <c r="BI79" s="40" t="n">
        <f aca="false">T86/AG86</f>
        <v>0.0128939403287744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124933762.229948</v>
      </c>
      <c r="E80" s="9"/>
      <c r="F80" s="67" t="n">
        <f aca="false">'Central pensions'!I80</f>
        <v>22708190.1543482</v>
      </c>
      <c r="G80" s="9" t="n">
        <f aca="false">'Central pensions'!K80</f>
        <v>2434837.67330228</v>
      </c>
      <c r="H80" s="9" t="n">
        <f aca="false">'Central pensions'!V80</f>
        <v>13395758.4852537</v>
      </c>
      <c r="I80" s="67" t="n">
        <f aca="false">'Central pensions'!M80</f>
        <v>75304.2579371841</v>
      </c>
      <c r="J80" s="9" t="n">
        <f aca="false">'Central pensions'!W80</f>
        <v>414301.808822282</v>
      </c>
      <c r="K80" s="9"/>
      <c r="L80" s="67" t="n">
        <f aca="false">'Central pensions'!N80</f>
        <v>2811619.97086323</v>
      </c>
      <c r="M80" s="67"/>
      <c r="N80" s="67" t="n">
        <f aca="false">'Central pensions'!L80</f>
        <v>1044107.19843652</v>
      </c>
      <c r="O80" s="9"/>
      <c r="P80" s="9" t="n">
        <f aca="false">'Central pensions'!X80</f>
        <v>20333879.1390586</v>
      </c>
      <c r="Q80" s="67"/>
      <c r="R80" s="67" t="n">
        <f aca="false">'Central SIPA income'!G75</f>
        <v>21576238.5530899</v>
      </c>
      <c r="S80" s="67"/>
      <c r="T80" s="9" t="n">
        <f aca="false">'Central SIPA income'!J75</f>
        <v>82498618.1570142</v>
      </c>
      <c r="U80" s="9"/>
      <c r="V80" s="67" t="n">
        <f aca="false">'Central SIPA income'!F75</f>
        <v>138385.832771176</v>
      </c>
      <c r="W80" s="67"/>
      <c r="X80" s="67" t="n">
        <f aca="false">'Central SIPA income'!M75</f>
        <v>347585.314178518</v>
      </c>
      <c r="Y80" s="9"/>
      <c r="Z80" s="9" t="n">
        <f aca="false">R80+V80-N80-L80-F80</f>
        <v>-4849292.93778692</v>
      </c>
      <c r="AA80" s="9"/>
      <c r="AB80" s="9" t="n">
        <f aca="false">T80-P80-D80</f>
        <v>-62769023.2119922</v>
      </c>
      <c r="AC80" s="50"/>
      <c r="AD80" s="9"/>
      <c r="AE80" s="9"/>
      <c r="AF80" s="9"/>
      <c r="AG80" s="9" t="n">
        <f aca="false">BF80/100*$AG$53</f>
        <v>6423091878.65022</v>
      </c>
      <c r="AH80" s="40" t="n">
        <f aca="false">(AG80-AG79)/AG79</f>
        <v>0.0041641262116314</v>
      </c>
      <c r="AI80" s="40"/>
      <c r="AJ80" s="40" t="n">
        <f aca="false">AB80/AG80</f>
        <v>-0.00977240002134031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13062496</v>
      </c>
      <c r="AY80" s="40" t="n">
        <f aca="false">(AW80-AW79)/AW79</f>
        <v>0.000612279149960745</v>
      </c>
      <c r="AZ80" s="39" t="n">
        <f aca="false">workers_and_wage_central!B68</f>
        <v>7563.66805724213</v>
      </c>
      <c r="BA80" s="40" t="n">
        <f aca="false">(AZ80-AZ79)/AZ79</f>
        <v>0.00354967367049294</v>
      </c>
      <c r="BB80" s="7"/>
      <c r="BC80" s="7"/>
      <c r="BD80" s="7"/>
      <c r="BE80" s="7"/>
      <c r="BF80" s="7" t="n">
        <f aca="false">BF79*(1+AY80)*(1+BA80)*(1-BE80)</f>
        <v>121.057107995387</v>
      </c>
      <c r="BG80" s="7"/>
      <c r="BH80" s="0" t="n">
        <f aca="false">BH79+1</f>
        <v>49</v>
      </c>
      <c r="BI80" s="40" t="n">
        <f aca="false">T87/AG87</f>
        <v>0.0152122021401966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125411319.505343</v>
      </c>
      <c r="E81" s="9"/>
      <c r="F81" s="67" t="n">
        <f aca="false">'Central pensions'!I81</f>
        <v>22794991.8421042</v>
      </c>
      <c r="G81" s="9" t="n">
        <f aca="false">'Central pensions'!K81</f>
        <v>2490582.5443208</v>
      </c>
      <c r="H81" s="9" t="n">
        <f aca="false">'Central pensions'!V81</f>
        <v>13702450.3182017</v>
      </c>
      <c r="I81" s="67" t="n">
        <f aca="false">'Central pensions'!M81</f>
        <v>77028.3261130136</v>
      </c>
      <c r="J81" s="9" t="n">
        <f aca="false">'Central pensions'!W81</f>
        <v>423787.123243346</v>
      </c>
      <c r="K81" s="9"/>
      <c r="L81" s="67" t="n">
        <f aca="false">'Central pensions'!N81</f>
        <v>2769344.88499539</v>
      </c>
      <c r="M81" s="67"/>
      <c r="N81" s="67" t="n">
        <f aca="false">'Central pensions'!L81</f>
        <v>1049276.45778894</v>
      </c>
      <c r="O81" s="9"/>
      <c r="P81" s="9" t="n">
        <f aca="false">'Central pensions'!X81</f>
        <v>20142953.257302</v>
      </c>
      <c r="Q81" s="67"/>
      <c r="R81" s="67" t="n">
        <f aca="false">'Central SIPA income'!G76</f>
        <v>25684564.6665437</v>
      </c>
      <c r="S81" s="67"/>
      <c r="T81" s="9" t="n">
        <f aca="false">'Central SIPA income'!J76</f>
        <v>98207159.1274133</v>
      </c>
      <c r="U81" s="9"/>
      <c r="V81" s="67" t="n">
        <f aca="false">'Central SIPA income'!F76</f>
        <v>136296.936495355</v>
      </c>
      <c r="W81" s="67"/>
      <c r="X81" s="67" t="n">
        <f aca="false">'Central SIPA income'!M76</f>
        <v>342338.608979164</v>
      </c>
      <c r="Y81" s="9"/>
      <c r="Z81" s="9" t="n">
        <f aca="false">R81+V81-N81-L81-F81</f>
        <v>-792751.581849452</v>
      </c>
      <c r="AA81" s="9"/>
      <c r="AB81" s="9" t="n">
        <f aca="false">T81-P81-D81</f>
        <v>-47347113.6352314</v>
      </c>
      <c r="AC81" s="50"/>
      <c r="AD81" s="9"/>
      <c r="AE81" s="9"/>
      <c r="AF81" s="9"/>
      <c r="AG81" s="9" t="n">
        <f aca="false">BF81/100*$AG$53</f>
        <v>6495477318.73381</v>
      </c>
      <c r="AH81" s="40" t="n">
        <f aca="false">(AG81-AG80)/AG80</f>
        <v>0.0112695632339</v>
      </c>
      <c r="AI81" s="40" t="n">
        <f aca="false">(AG81-AG77)/AG77</f>
        <v>0.0303454238972136</v>
      </c>
      <c r="AJ81" s="40" t="n">
        <f aca="false">AB81/AG81</f>
        <v>-0.00728924316288136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13141586</v>
      </c>
      <c r="AY81" s="40" t="n">
        <f aca="false">(AW81-AW80)/AW80</f>
        <v>0.00605473869618793</v>
      </c>
      <c r="AZ81" s="39" t="n">
        <f aca="false">workers_and_wage_central!B69</f>
        <v>7602.87387802195</v>
      </c>
      <c r="BA81" s="40" t="n">
        <f aca="false">(AZ81-AZ80)/AZ80</f>
        <v>0.00518344016198391</v>
      </c>
      <c r="BB81" s="7"/>
      <c r="BC81" s="7"/>
      <c r="BD81" s="7"/>
      <c r="BE81" s="7"/>
      <c r="BF81" s="7" t="n">
        <f aca="false">BF80*(1+AY81)*(1+BA81)*(1-BE81)</f>
        <v>122.421368728854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0.0129983401067719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125858823.738721</v>
      </c>
      <c r="E82" s="6"/>
      <c r="F82" s="8" t="n">
        <f aca="false">'Central pensions'!I82</f>
        <v>22876331.033729</v>
      </c>
      <c r="G82" s="6" t="n">
        <f aca="false">'Central pensions'!K82</f>
        <v>2569814.25327273</v>
      </c>
      <c r="H82" s="6" t="n">
        <f aca="false">'Central pensions'!V82</f>
        <v>14138359.8037217</v>
      </c>
      <c r="I82" s="8" t="n">
        <f aca="false">'Central pensions'!M82</f>
        <v>79478.7913383315</v>
      </c>
      <c r="J82" s="6" t="n">
        <f aca="false">'Central pensions'!W82</f>
        <v>437268.859908917</v>
      </c>
      <c r="K82" s="6"/>
      <c r="L82" s="8" t="n">
        <f aca="false">'Central pensions'!N82</f>
        <v>3392442.60235804</v>
      </c>
      <c r="M82" s="8"/>
      <c r="N82" s="8" t="n">
        <f aca="false">'Central pensions'!L82</f>
        <v>1054548.70267669</v>
      </c>
      <c r="O82" s="6"/>
      <c r="P82" s="6" t="n">
        <f aca="false">'Central pensions'!X82</f>
        <v>23405216.6105874</v>
      </c>
      <c r="Q82" s="8"/>
      <c r="R82" s="8" t="n">
        <f aca="false">'Central SIPA income'!G77</f>
        <v>21788657.7953766</v>
      </c>
      <c r="S82" s="8"/>
      <c r="T82" s="6" t="n">
        <f aca="false">'Central SIPA income'!J77</f>
        <v>83310821.5406342</v>
      </c>
      <c r="U82" s="6"/>
      <c r="V82" s="8" t="n">
        <f aca="false">'Central SIPA income'!F77</f>
        <v>137789.834543493</v>
      </c>
      <c r="W82" s="8"/>
      <c r="X82" s="8" t="n">
        <f aca="false">'Central SIPA income'!M77</f>
        <v>346088.338461637</v>
      </c>
      <c r="Y82" s="6"/>
      <c r="Z82" s="6" t="n">
        <f aca="false">R82+V82-N82-L82-F82</f>
        <v>-5396874.70884367</v>
      </c>
      <c r="AA82" s="6"/>
      <c r="AB82" s="6" t="n">
        <f aca="false">T82-P82-D82</f>
        <v>-65953218.8086743</v>
      </c>
      <c r="AC82" s="50"/>
      <c r="AD82" s="6"/>
      <c r="AE82" s="6"/>
      <c r="AF82" s="6"/>
      <c r="AG82" s="6" t="n">
        <f aca="false">BF82/100*$AG$53</f>
        <v>6517453708.48564</v>
      </c>
      <c r="AH82" s="61" t="n">
        <f aca="false">(AG82-AG81)/AG81</f>
        <v>0.00338333715498433</v>
      </c>
      <c r="AI82" s="61"/>
      <c r="AJ82" s="61" t="n">
        <f aca="false">AB82/AG82</f>
        <v>-0.0101194763720077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0.00389919025982295</v>
      </c>
      <c r="AV82" s="5"/>
      <c r="AW82" s="65" t="n">
        <f aca="false">workers_and_wage_central!C70</f>
        <v>13136918</v>
      </c>
      <c r="AX82" s="5"/>
      <c r="AY82" s="61" t="n">
        <f aca="false">(AW82-AW81)/AW81</f>
        <v>-0.000355208267860515</v>
      </c>
      <c r="AZ82" s="66" t="n">
        <f aca="false">workers_and_wage_central!B70</f>
        <v>7631.30766727612</v>
      </c>
      <c r="BA82" s="61" t="n">
        <f aca="false">(AZ82-AZ81)/AZ81</f>
        <v>0.00373987385695959</v>
      </c>
      <c r="BB82" s="5"/>
      <c r="BC82" s="5"/>
      <c r="BD82" s="5"/>
      <c r="BE82" s="5"/>
      <c r="BF82" s="5" t="n">
        <f aca="false">BF81*(1+AY82)*(1+BA82)*(1-BE82)</f>
        <v>122.835561494239</v>
      </c>
      <c r="BG82" s="5"/>
      <c r="BH82" s="5" t="n">
        <f aca="false">BH81+1</f>
        <v>51</v>
      </c>
      <c r="BI82" s="61" t="n">
        <f aca="false">T89/AG89</f>
        <v>0.0152275610450683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126011626.471015</v>
      </c>
      <c r="E83" s="9"/>
      <c r="F83" s="67" t="n">
        <f aca="false">'Central pensions'!I83</f>
        <v>22904104.7390837</v>
      </c>
      <c r="G83" s="9" t="n">
        <f aca="false">'Central pensions'!K83</f>
        <v>2634899.33070997</v>
      </c>
      <c r="H83" s="9" t="n">
        <f aca="false">'Central pensions'!V83</f>
        <v>14496438.696579</v>
      </c>
      <c r="I83" s="67" t="n">
        <f aca="false">'Central pensions'!M83</f>
        <v>81491.7318776273</v>
      </c>
      <c r="J83" s="9" t="n">
        <f aca="false">'Central pensions'!W83</f>
        <v>448343.464842646</v>
      </c>
      <c r="K83" s="9"/>
      <c r="L83" s="67" t="n">
        <f aca="false">'Central pensions'!N83</f>
        <v>2766971.07070364</v>
      </c>
      <c r="M83" s="67"/>
      <c r="N83" s="67" t="n">
        <f aca="false">'Central pensions'!L83</f>
        <v>1057176.55557663</v>
      </c>
      <c r="O83" s="9"/>
      <c r="P83" s="9" t="n">
        <f aca="false">'Central pensions'!X83</f>
        <v>20174099.5307797</v>
      </c>
      <c r="Q83" s="67"/>
      <c r="R83" s="67" t="n">
        <f aca="false">'Central SIPA income'!G78</f>
        <v>25808764.4756433</v>
      </c>
      <c r="S83" s="67"/>
      <c r="T83" s="9" t="n">
        <f aca="false">'Central SIPA income'!J78</f>
        <v>98682047.8621142</v>
      </c>
      <c r="U83" s="9"/>
      <c r="V83" s="67" t="n">
        <f aca="false">'Central SIPA income'!F78</f>
        <v>141132.165417143</v>
      </c>
      <c r="W83" s="67"/>
      <c r="X83" s="67" t="n">
        <f aca="false">'Central SIPA income'!M78</f>
        <v>354483.309995517</v>
      </c>
      <c r="Y83" s="9"/>
      <c r="Z83" s="9" t="n">
        <f aca="false">R83+V83-N83-L83-F83</f>
        <v>-778355.724303532</v>
      </c>
      <c r="AA83" s="9"/>
      <c r="AB83" s="9" t="n">
        <f aca="false">T83-P83-D83</f>
        <v>-47503678.1396802</v>
      </c>
      <c r="AC83" s="50"/>
      <c r="AD83" s="9"/>
      <c r="AE83" s="9"/>
      <c r="AF83" s="9"/>
      <c r="AG83" s="9" t="n">
        <f aca="false">BF83/100*$AG$53</f>
        <v>6561274267.37925</v>
      </c>
      <c r="AH83" s="40" t="n">
        <f aca="false">(AG83-AG82)/AG82</f>
        <v>0.00672357040857068</v>
      </c>
      <c r="AI83" s="40"/>
      <c r="AJ83" s="40" t="n">
        <f aca="false">AB83/AG83</f>
        <v>-0.0072400079929374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13198785</v>
      </c>
      <c r="AX83" s="7"/>
      <c r="AY83" s="40" t="n">
        <f aca="false">(AW83-AW82)/AW82</f>
        <v>0.00470939987598309</v>
      </c>
      <c r="AZ83" s="39" t="n">
        <f aca="false">workers_and_wage_central!B71</f>
        <v>7646.60637457441</v>
      </c>
      <c r="BA83" s="40" t="n">
        <f aca="false">(AZ83-AZ82)/AZ82</f>
        <v>0.00200472945991769</v>
      </c>
      <c r="BB83" s="7"/>
      <c r="BC83" s="7"/>
      <c r="BD83" s="7"/>
      <c r="BE83" s="7"/>
      <c r="BF83" s="7" t="n">
        <f aca="false">BF82*(1+AY83)*(1+BA83)*(1-BE83)</f>
        <v>123.661455040622</v>
      </c>
      <c r="BG83" s="7"/>
      <c r="BH83" s="7" t="n">
        <f aca="false">BH82+1</f>
        <v>52</v>
      </c>
      <c r="BI83" s="40" t="n">
        <f aca="false">T90/AG90</f>
        <v>0.0129200983209065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126561905.405244</v>
      </c>
      <c r="E84" s="9"/>
      <c r="F84" s="67" t="n">
        <f aca="false">'Central pensions'!I84</f>
        <v>23004124.4491555</v>
      </c>
      <c r="G84" s="9" t="n">
        <f aca="false">'Central pensions'!K84</f>
        <v>2767172.88807313</v>
      </c>
      <c r="H84" s="9" t="n">
        <f aca="false">'Central pensions'!V84</f>
        <v>15224168.7821822</v>
      </c>
      <c r="I84" s="67" t="n">
        <f aca="false">'Central pensions'!M84</f>
        <v>85582.6666414374</v>
      </c>
      <c r="J84" s="9" t="n">
        <f aca="false">'Central pensions'!W84</f>
        <v>470850.580892236</v>
      </c>
      <c r="K84" s="9"/>
      <c r="L84" s="67" t="n">
        <f aca="false">'Central pensions'!N84</f>
        <v>2798656.50759675</v>
      </c>
      <c r="M84" s="67"/>
      <c r="N84" s="67" t="n">
        <f aca="false">'Central pensions'!L84</f>
        <v>1064613.51079965</v>
      </c>
      <c r="O84" s="9"/>
      <c r="P84" s="9" t="n">
        <f aca="false">'Central pensions'!X84</f>
        <v>20379431.3468248</v>
      </c>
      <c r="Q84" s="67"/>
      <c r="R84" s="67" t="n">
        <f aca="false">'Central SIPA income'!G79</f>
        <v>22014392.7423115</v>
      </c>
      <c r="S84" s="67"/>
      <c r="T84" s="9" t="n">
        <f aca="false">'Central SIPA income'!J79</f>
        <v>84173938.6750714</v>
      </c>
      <c r="U84" s="9"/>
      <c r="V84" s="67" t="n">
        <f aca="false">'Central SIPA income'!F79</f>
        <v>141956.415008846</v>
      </c>
      <c r="W84" s="67"/>
      <c r="X84" s="67" t="n">
        <f aca="false">'Central SIPA income'!M79</f>
        <v>356553.587332123</v>
      </c>
      <c r="Y84" s="9"/>
      <c r="Z84" s="9" t="n">
        <f aca="false">R84+V84-N84-L84-F84</f>
        <v>-4711045.31023154</v>
      </c>
      <c r="AA84" s="9"/>
      <c r="AB84" s="9" t="n">
        <f aca="false">T84-P84-D84</f>
        <v>-62767398.0769976</v>
      </c>
      <c r="AC84" s="50"/>
      <c r="AD84" s="9"/>
      <c r="AE84" s="9"/>
      <c r="AF84" s="9"/>
      <c r="AG84" s="9" t="n">
        <f aca="false">BF84/100*$AG$53</f>
        <v>6554898671.954</v>
      </c>
      <c r="AH84" s="40" t="n">
        <f aca="false">(AG84-AG83)/AG83</f>
        <v>-0.000971700795521795</v>
      </c>
      <c r="AI84" s="40"/>
      <c r="AJ84" s="40" t="n">
        <f aca="false">AB84/AG84</f>
        <v>-0.00957564734685468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13170310</v>
      </c>
      <c r="AY84" s="40" t="n">
        <f aca="false">(AW84-AW83)/AW83</f>
        <v>-0.00215739554815083</v>
      </c>
      <c r="AZ84" s="39" t="n">
        <f aca="false">workers_and_wage_central!B72</f>
        <v>7655.69251803361</v>
      </c>
      <c r="BA84" s="40" t="n">
        <f aca="false">(AZ84-AZ83)/AZ83</f>
        <v>0.00118825829578645</v>
      </c>
      <c r="BB84" s="7"/>
      <c r="BC84" s="7"/>
      <c r="BD84" s="7"/>
      <c r="BE84" s="7"/>
      <c r="BF84" s="7" t="n">
        <f aca="false">BF83*(1+AY84)*(1+BA84)*(1-BE84)</f>
        <v>123.541293106383</v>
      </c>
      <c r="BG84" s="7"/>
      <c r="BH84" s="0" t="n">
        <f aca="false">BH83+1</f>
        <v>53</v>
      </c>
      <c r="BI84" s="40" t="n">
        <f aca="false">T91/AG91</f>
        <v>0.0151461679872802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126822628.551421</v>
      </c>
      <c r="E85" s="9"/>
      <c r="F85" s="67" t="n">
        <f aca="false">'Central pensions'!I85</f>
        <v>23051513.9672116</v>
      </c>
      <c r="G85" s="9" t="n">
        <f aca="false">'Central pensions'!K85</f>
        <v>2843992.24302007</v>
      </c>
      <c r="H85" s="9" t="n">
        <f aca="false">'Central pensions'!V85</f>
        <v>15646806.2077263</v>
      </c>
      <c r="I85" s="67" t="n">
        <f aca="false">'Central pensions'!M85</f>
        <v>87958.5229800018</v>
      </c>
      <c r="J85" s="9" t="n">
        <f aca="false">'Central pensions'!W85</f>
        <v>483921.841476069</v>
      </c>
      <c r="K85" s="9"/>
      <c r="L85" s="67" t="n">
        <f aca="false">'Central pensions'!N85</f>
        <v>2729049.05301559</v>
      </c>
      <c r="M85" s="67"/>
      <c r="N85" s="67" t="n">
        <f aca="false">'Central pensions'!L85</f>
        <v>1068367.4707793</v>
      </c>
      <c r="O85" s="9"/>
      <c r="P85" s="9" t="n">
        <f aca="false">'Central pensions'!X85</f>
        <v>20038891.114314</v>
      </c>
      <c r="Q85" s="67"/>
      <c r="R85" s="67" t="n">
        <f aca="false">'Central SIPA income'!G80</f>
        <v>26183833.3353423</v>
      </c>
      <c r="S85" s="67"/>
      <c r="T85" s="9" t="n">
        <f aca="false">'Central SIPA income'!J80</f>
        <v>100116156.155029</v>
      </c>
      <c r="U85" s="9"/>
      <c r="V85" s="67" t="n">
        <f aca="false">'Central SIPA income'!F80</f>
        <v>140974.886753436</v>
      </c>
      <c r="W85" s="67"/>
      <c r="X85" s="67" t="n">
        <f aca="false">'Central SIPA income'!M80</f>
        <v>354088.271336981</v>
      </c>
      <c r="Y85" s="9"/>
      <c r="Z85" s="9" t="n">
        <f aca="false">R85+V85-N85-L85-F85</f>
        <v>-524122.268910721</v>
      </c>
      <c r="AA85" s="9"/>
      <c r="AB85" s="9" t="n">
        <f aca="false">T85-P85-D85</f>
        <v>-46745363.5107056</v>
      </c>
      <c r="AC85" s="50"/>
      <c r="AD85" s="9"/>
      <c r="AE85" s="9"/>
      <c r="AF85" s="9"/>
      <c r="AG85" s="9" t="n">
        <f aca="false">BF85/100*$AG$53</f>
        <v>6597253505.46543</v>
      </c>
      <c r="AH85" s="40" t="n">
        <f aca="false">(AG85-AG84)/AG84</f>
        <v>0.0064615542712586</v>
      </c>
      <c r="AI85" s="40" t="n">
        <f aca="false">(AG85-AG81)/AG81</f>
        <v>0.0156687771717838</v>
      </c>
      <c r="AJ85" s="40" t="n">
        <f aca="false">AB85/AG85</f>
        <v>-0.0070855793963321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13200713</v>
      </c>
      <c r="AY85" s="40" t="n">
        <f aca="false">(AW85-AW84)/AW84</f>
        <v>0.00230844983906985</v>
      </c>
      <c r="AZ85" s="39" t="n">
        <f aca="false">workers_and_wage_central!B73</f>
        <v>7687.41418069467</v>
      </c>
      <c r="BA85" s="40" t="n">
        <f aca="false">(AZ85-AZ84)/AZ84</f>
        <v>0.00414353927960563</v>
      </c>
      <c r="BB85" s="7"/>
      <c r="BC85" s="7"/>
      <c r="BD85" s="7"/>
      <c r="BE85" s="7"/>
      <c r="BF85" s="7" t="n">
        <f aca="false">BF84*(1+AY85)*(1+BA85)*(1-BE85)</f>
        <v>124.339561876532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0.0130321882645301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126957749.953206</v>
      </c>
      <c r="E86" s="6"/>
      <c r="F86" s="8" t="n">
        <f aca="false">'Central pensions'!I86</f>
        <v>23076073.8814485</v>
      </c>
      <c r="G86" s="6" t="n">
        <f aca="false">'Central pensions'!K86</f>
        <v>2936196.49740952</v>
      </c>
      <c r="H86" s="6" t="n">
        <f aca="false">'Central pensions'!V86</f>
        <v>16154086.8107239</v>
      </c>
      <c r="I86" s="8" t="n">
        <f aca="false">'Central pensions'!M86</f>
        <v>90810.2009508093</v>
      </c>
      <c r="J86" s="6" t="n">
        <f aca="false">'Central pensions'!W86</f>
        <v>499610.932290426</v>
      </c>
      <c r="K86" s="6"/>
      <c r="L86" s="8" t="n">
        <f aca="false">'Central pensions'!N86</f>
        <v>3369036.32199947</v>
      </c>
      <c r="M86" s="8"/>
      <c r="N86" s="8" t="n">
        <f aca="false">'Central pensions'!L86</f>
        <v>1070726.43269141</v>
      </c>
      <c r="O86" s="6"/>
      <c r="P86" s="6" t="n">
        <f aca="false">'Central pensions'!X86</f>
        <v>23372766.407877</v>
      </c>
      <c r="Q86" s="8"/>
      <c r="R86" s="8" t="n">
        <f aca="false">'Central SIPA income'!G81</f>
        <v>22499809.4609162</v>
      </c>
      <c r="S86" s="8"/>
      <c r="T86" s="6" t="n">
        <f aca="false">'Central SIPA income'!J81</f>
        <v>86029971.5705486</v>
      </c>
      <c r="U86" s="6"/>
      <c r="V86" s="8" t="n">
        <f aca="false">'Central SIPA income'!F81</f>
        <v>138712.95475576</v>
      </c>
      <c r="W86" s="8"/>
      <c r="X86" s="8" t="n">
        <f aca="false">'Central SIPA income'!M81</f>
        <v>348406.95029191</v>
      </c>
      <c r="Y86" s="6"/>
      <c r="Z86" s="6" t="n">
        <f aca="false">R86+V86-N86-L86-F86</f>
        <v>-4877314.22046742</v>
      </c>
      <c r="AA86" s="6"/>
      <c r="AB86" s="6" t="n">
        <f aca="false">T86-P86-D86</f>
        <v>-64300544.7905341</v>
      </c>
      <c r="AC86" s="50"/>
      <c r="AD86" s="6"/>
      <c r="AE86" s="6"/>
      <c r="AF86" s="6"/>
      <c r="AG86" s="6" t="n">
        <f aca="false">BF86/100*$AG$53</f>
        <v>6672124220.90725</v>
      </c>
      <c r="AH86" s="61" t="n">
        <f aca="false">(AG86-AG85)/AG85</f>
        <v>0.0113487704208714</v>
      </c>
      <c r="AI86" s="61"/>
      <c r="AJ86" s="61" t="n">
        <f aca="false">AB86/AG86</f>
        <v>-0.00963719239354791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0.00658967558808826</v>
      </c>
      <c r="AV86" s="5"/>
      <c r="AW86" s="65" t="n">
        <f aca="false">workers_and_wage_central!C74</f>
        <v>13245518</v>
      </c>
      <c r="AX86" s="5"/>
      <c r="AY86" s="61" t="n">
        <f aca="false">(AW86-AW85)/AW85</f>
        <v>0.00339413484711015</v>
      </c>
      <c r="AZ86" s="66" t="n">
        <f aca="false">workers_and_wage_central!B74</f>
        <v>7748.35790777885</v>
      </c>
      <c r="BA86" s="61" t="n">
        <f aca="false">(AZ86-AZ85)/AZ85</f>
        <v>0.00792772779658851</v>
      </c>
      <c r="BB86" s="5"/>
      <c r="BC86" s="5"/>
      <c r="BD86" s="5"/>
      <c r="BE86" s="5"/>
      <c r="BF86" s="5" t="n">
        <f aca="false">BF85*(1+AY86)*(1+BA86)*(1-BE86)</f>
        <v>125.7506630185</v>
      </c>
      <c r="BG86" s="5"/>
      <c r="BH86" s="5" t="n">
        <f aca="false">BH85+1</f>
        <v>55</v>
      </c>
      <c r="BI86" s="61" t="n">
        <f aca="false">T93/AG93</f>
        <v>0.0152994475453832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127668122.423397</v>
      </c>
      <c r="E87" s="9"/>
      <c r="F87" s="67" t="n">
        <f aca="false">'Central pensions'!I87</f>
        <v>23205192.4867446</v>
      </c>
      <c r="G87" s="9" t="n">
        <f aca="false">'Central pensions'!K87</f>
        <v>3009784.83115855</v>
      </c>
      <c r="H87" s="9" t="n">
        <f aca="false">'Central pensions'!V87</f>
        <v>16558948.1109424</v>
      </c>
      <c r="I87" s="67" t="n">
        <f aca="false">'Central pensions'!M87</f>
        <v>93086.1287987176</v>
      </c>
      <c r="J87" s="9" t="n">
        <f aca="false">'Central pensions'!W87</f>
        <v>512132.41580234</v>
      </c>
      <c r="K87" s="9"/>
      <c r="L87" s="67" t="n">
        <f aca="false">'Central pensions'!N87</f>
        <v>2785415.49631698</v>
      </c>
      <c r="M87" s="67"/>
      <c r="N87" s="67" t="n">
        <f aca="false">'Central pensions'!L87</f>
        <v>1078113.79039129</v>
      </c>
      <c r="O87" s="9"/>
      <c r="P87" s="9" t="n">
        <f aca="false">'Central pensions'!X87</f>
        <v>20384998.2314357</v>
      </c>
      <c r="Q87" s="67"/>
      <c r="R87" s="67" t="n">
        <f aca="false">'Central SIPA income'!G82</f>
        <v>26651791.332558</v>
      </c>
      <c r="S87" s="67"/>
      <c r="T87" s="9" t="n">
        <f aca="false">'Central SIPA income'!J82</f>
        <v>101905434.116098</v>
      </c>
      <c r="U87" s="9"/>
      <c r="V87" s="67" t="n">
        <f aca="false">'Central SIPA income'!F82</f>
        <v>137290.336877082</v>
      </c>
      <c r="W87" s="67"/>
      <c r="X87" s="67" t="n">
        <f aca="false">'Central SIPA income'!M82</f>
        <v>344833.744332785</v>
      </c>
      <c r="Y87" s="9"/>
      <c r="Z87" s="9" t="n">
        <f aca="false">R87+V87-N87-L87-F87</f>
        <v>-279640.104017761</v>
      </c>
      <c r="AA87" s="9"/>
      <c r="AB87" s="9" t="n">
        <f aca="false">T87-P87-D87</f>
        <v>-46147686.5387347</v>
      </c>
      <c r="AC87" s="50"/>
      <c r="AD87" s="9"/>
      <c r="AE87" s="9"/>
      <c r="AF87" s="9"/>
      <c r="AG87" s="9" t="n">
        <f aca="false">BF87/100*$AG$53</f>
        <v>6698927162.34847</v>
      </c>
      <c r="AH87" s="40" t="n">
        <f aca="false">(AG87-AG86)/AG86</f>
        <v>0.00401715264191765</v>
      </c>
      <c r="AI87" s="40"/>
      <c r="AJ87" s="40" t="n">
        <f aca="false">AB87/AG87</f>
        <v>-0.00688881748082129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13304578</v>
      </c>
      <c r="AX87" s="7"/>
      <c r="AY87" s="40" t="n">
        <f aca="false">(AW87-AW86)/AW86</f>
        <v>0.00445886676534659</v>
      </c>
      <c r="AZ87" s="39" t="n">
        <f aca="false">workers_and_wage_central!B75</f>
        <v>7744.95054164919</v>
      </c>
      <c r="BA87" s="40" t="n">
        <f aca="false">(AZ87-AZ86)/AZ86</f>
        <v>-0.000439753321956816</v>
      </c>
      <c r="BB87" s="7"/>
      <c r="BC87" s="7"/>
      <c r="BD87" s="7"/>
      <c r="BE87" s="7"/>
      <c r="BF87" s="7" t="n">
        <f aca="false">BF86*(1+AY87)*(1+BA87)*(1-BE87)</f>
        <v>126.255822626668</v>
      </c>
      <c r="BG87" s="7"/>
      <c r="BH87" s="7" t="n">
        <f aca="false">BH86+1</f>
        <v>56</v>
      </c>
      <c r="BI87" s="40" t="n">
        <f aca="false">T94/AG94</f>
        <v>0.0130305009186067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127541983.087614</v>
      </c>
      <c r="E88" s="9"/>
      <c r="F88" s="67" t="n">
        <f aca="false">'Central pensions'!I88</f>
        <v>23182265.1693263</v>
      </c>
      <c r="G88" s="9" t="n">
        <f aca="false">'Central pensions'!K88</f>
        <v>3076938.4002845</v>
      </c>
      <c r="H88" s="9" t="n">
        <f aca="false">'Central pensions'!V88</f>
        <v>16928407.2347673</v>
      </c>
      <c r="I88" s="67" t="n">
        <f aca="false">'Central pensions'!M88</f>
        <v>95163.0433077677</v>
      </c>
      <c r="J88" s="9" t="n">
        <f aca="false">'Central pensions'!W88</f>
        <v>523558.986642285</v>
      </c>
      <c r="K88" s="9"/>
      <c r="L88" s="67" t="n">
        <f aca="false">'Central pensions'!N88</f>
        <v>2774092.43659278</v>
      </c>
      <c r="M88" s="67"/>
      <c r="N88" s="67" t="n">
        <f aca="false">'Central pensions'!L88</f>
        <v>1078223.48726417</v>
      </c>
      <c r="O88" s="9"/>
      <c r="P88" s="9" t="n">
        <f aca="false">'Central pensions'!X88</f>
        <v>20326846.340528</v>
      </c>
      <c r="Q88" s="67"/>
      <c r="R88" s="67" t="n">
        <f aca="false">'Central SIPA income'!G83</f>
        <v>22755891.4984605</v>
      </c>
      <c r="S88" s="67"/>
      <c r="T88" s="9" t="n">
        <f aca="false">'Central SIPA income'!J83</f>
        <v>87009123.4361649</v>
      </c>
      <c r="U88" s="9"/>
      <c r="V88" s="67" t="n">
        <f aca="false">'Central SIPA income'!F83</f>
        <v>134721.093739743</v>
      </c>
      <c r="W88" s="67"/>
      <c r="X88" s="67" t="n">
        <f aca="false">'Central SIPA income'!M83</f>
        <v>338380.54630514</v>
      </c>
      <c r="Y88" s="9"/>
      <c r="Z88" s="9" t="n">
        <f aca="false">R88+V88-N88-L88-F88</f>
        <v>-4143968.50098301</v>
      </c>
      <c r="AA88" s="9"/>
      <c r="AB88" s="9" t="n">
        <f aca="false">T88-P88-D88</f>
        <v>-60859705.9919774</v>
      </c>
      <c r="AC88" s="50"/>
      <c r="AD88" s="9"/>
      <c r="AE88" s="9"/>
      <c r="AF88" s="9"/>
      <c r="AG88" s="9" t="n">
        <f aca="false">BF88/100*$AG$53</f>
        <v>6693864195.07786</v>
      </c>
      <c r="AH88" s="40" t="n">
        <f aca="false">(AG88-AG87)/AG87</f>
        <v>-0.000755787777341385</v>
      </c>
      <c r="AI88" s="40"/>
      <c r="AJ88" s="40" t="n">
        <f aca="false">AB88/AG88</f>
        <v>-0.0090918644624922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13295780</v>
      </c>
      <c r="AY88" s="40" t="n">
        <f aca="false">(AW88-AW87)/AW87</f>
        <v>-0.000661276141189897</v>
      </c>
      <c r="AZ88" s="39" t="n">
        <f aca="false">workers_and_wage_central!B76</f>
        <v>7744.21806933512</v>
      </c>
      <c r="BA88" s="40" t="n">
        <f aca="false">(AZ88-AZ87)/AZ87</f>
        <v>-9.45741757974154E-005</v>
      </c>
      <c r="BB88" s="7"/>
      <c r="BC88" s="7"/>
      <c r="BD88" s="7"/>
      <c r="BE88" s="7"/>
      <c r="BF88" s="7" t="n">
        <f aca="false">BF87*(1+AY88)*(1+BA88)*(1-BE88)</f>
        <v>126.160400019108</v>
      </c>
      <c r="BG88" s="7"/>
      <c r="BH88" s="0" t="n">
        <f aca="false">BH87+1</f>
        <v>57</v>
      </c>
      <c r="BI88" s="40" t="n">
        <f aca="false">T95/AG95</f>
        <v>0.0152693862882238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127569934.549381</v>
      </c>
      <c r="E89" s="9"/>
      <c r="F89" s="67" t="n">
        <f aca="false">'Central pensions'!I89</f>
        <v>23187345.6783702</v>
      </c>
      <c r="G89" s="9" t="n">
        <f aca="false">'Central pensions'!K89</f>
        <v>3132661.44106497</v>
      </c>
      <c r="H89" s="9" t="n">
        <f aca="false">'Central pensions'!V89</f>
        <v>17234978.9641864</v>
      </c>
      <c r="I89" s="67" t="n">
        <f aca="false">'Central pensions'!M89</f>
        <v>96886.4363215971</v>
      </c>
      <c r="J89" s="9" t="n">
        <f aca="false">'Central pensions'!W89</f>
        <v>533040.586521229</v>
      </c>
      <c r="K89" s="9"/>
      <c r="L89" s="67" t="n">
        <f aca="false">'Central pensions'!N89</f>
        <v>2734203.76669762</v>
      </c>
      <c r="M89" s="67"/>
      <c r="N89" s="67" t="n">
        <f aca="false">'Central pensions'!L89</f>
        <v>1079003.83248977</v>
      </c>
      <c r="O89" s="9"/>
      <c r="P89" s="9" t="n">
        <f aca="false">'Central pensions'!X89</f>
        <v>20124157.0720115</v>
      </c>
      <c r="Q89" s="67"/>
      <c r="R89" s="67" t="n">
        <f aca="false">'Central SIPA income'!G84</f>
        <v>26971736.3181799</v>
      </c>
      <c r="S89" s="67"/>
      <c r="T89" s="9" t="n">
        <f aca="false">'Central SIPA income'!J84</f>
        <v>103128771.4988</v>
      </c>
      <c r="U89" s="9"/>
      <c r="V89" s="67" t="n">
        <f aca="false">'Central SIPA income'!F84</f>
        <v>141189.91520144</v>
      </c>
      <c r="W89" s="67"/>
      <c r="X89" s="67" t="n">
        <f aca="false">'Central SIPA income'!M84</f>
        <v>354628.360803945</v>
      </c>
      <c r="Y89" s="9"/>
      <c r="Z89" s="9" t="n">
        <f aca="false">R89+V89-N89-L89-F89</f>
        <v>112372.955823805</v>
      </c>
      <c r="AA89" s="9"/>
      <c r="AB89" s="9" t="n">
        <f aca="false">T89-P89-D89</f>
        <v>-44565320.122593</v>
      </c>
      <c r="AC89" s="50"/>
      <c r="AD89" s="9"/>
      <c r="AE89" s="9"/>
      <c r="AF89" s="9"/>
      <c r="AG89" s="9" t="n">
        <f aca="false">BF89/100*$AG$53</f>
        <v>6772507507.51049</v>
      </c>
      <c r="AH89" s="40" t="n">
        <f aca="false">(AG89-AG88)/AG88</f>
        <v>0.0117485670669053</v>
      </c>
      <c r="AI89" s="40" t="n">
        <f aca="false">(AG89-AG85)/AG85</f>
        <v>0.0265646911854872</v>
      </c>
      <c r="AJ89" s="40" t="n">
        <f aca="false">AB89/AG89</f>
        <v>-0.00658032790265223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13358377</v>
      </c>
      <c r="AY89" s="40" t="n">
        <f aca="false">(AW89-AW88)/AW88</f>
        <v>0.00470803518108753</v>
      </c>
      <c r="AZ89" s="39" t="n">
        <f aca="false">workers_and_wage_central!B77</f>
        <v>7798.48598831126</v>
      </c>
      <c r="BA89" s="40" t="n">
        <f aca="false">(AZ89-AZ88)/AZ88</f>
        <v>0.00700754014030441</v>
      </c>
      <c r="BB89" s="7"/>
      <c r="BC89" s="7"/>
      <c r="BD89" s="7"/>
      <c r="BE89" s="7"/>
      <c r="BF89" s="7" t="n">
        <f aca="false">BF88*(1+AY89)*(1+BA89)*(1-BE89)</f>
        <v>127.64260393992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0.0131165790548988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128175261.952805</v>
      </c>
      <c r="E90" s="6"/>
      <c r="F90" s="8" t="n">
        <f aca="false">'Central pensions'!I90</f>
        <v>23297371.0993392</v>
      </c>
      <c r="G90" s="6" t="n">
        <f aca="false">'Central pensions'!K90</f>
        <v>3195913.50958597</v>
      </c>
      <c r="H90" s="6" t="n">
        <f aca="false">'Central pensions'!V90</f>
        <v>17582973.1828116</v>
      </c>
      <c r="I90" s="8" t="n">
        <f aca="false">'Central pensions'!M90</f>
        <v>98842.6858634837</v>
      </c>
      <c r="J90" s="6" t="n">
        <f aca="false">'Central pensions'!W90</f>
        <v>543803.294313761</v>
      </c>
      <c r="K90" s="6"/>
      <c r="L90" s="8" t="n">
        <f aca="false">'Central pensions'!N90</f>
        <v>3336958.31085797</v>
      </c>
      <c r="M90" s="8"/>
      <c r="N90" s="8" t="n">
        <f aca="false">'Central pensions'!L90</f>
        <v>1084561.46038686</v>
      </c>
      <c r="O90" s="6"/>
      <c r="P90" s="6" t="n">
        <f aca="false">'Central pensions'!X90</f>
        <v>23282429.6959585</v>
      </c>
      <c r="Q90" s="8"/>
      <c r="R90" s="8" t="n">
        <f aca="false">'Central SIPA income'!G85</f>
        <v>22923196.5323985</v>
      </c>
      <c r="S90" s="8"/>
      <c r="T90" s="6" t="n">
        <f aca="false">'Central SIPA income'!J85</f>
        <v>87648828.7340385</v>
      </c>
      <c r="U90" s="6"/>
      <c r="V90" s="8" t="n">
        <f aca="false">'Central SIPA income'!F85</f>
        <v>139266.873822944</v>
      </c>
      <c r="W90" s="8"/>
      <c r="X90" s="8" t="n">
        <f aca="false">'Central SIPA income'!M85</f>
        <v>349798.235289376</v>
      </c>
      <c r="Y90" s="6"/>
      <c r="Z90" s="6" t="n">
        <f aca="false">R90+V90-N90-L90-F90</f>
        <v>-4656427.4643626</v>
      </c>
      <c r="AA90" s="6"/>
      <c r="AB90" s="6" t="n">
        <f aca="false">T90-P90-D90</f>
        <v>-63808862.9147253</v>
      </c>
      <c r="AC90" s="50"/>
      <c r="AD90" s="6"/>
      <c r="AE90" s="6"/>
      <c r="AF90" s="6"/>
      <c r="AG90" s="6" t="n">
        <f aca="false">BF90/100*$AG$53</f>
        <v>6783913446.86677</v>
      </c>
      <c r="AH90" s="61" t="n">
        <f aca="false">(AG90-AG89)/AG89</f>
        <v>0.00168415307677795</v>
      </c>
      <c r="AI90" s="61"/>
      <c r="AJ90" s="61" t="n">
        <f aca="false">AB90/AG90</f>
        <v>-0.00940590758040939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0.00499111355093302</v>
      </c>
      <c r="AV90" s="5"/>
      <c r="AW90" s="65" t="n">
        <f aca="false">workers_and_wage_central!C78</f>
        <v>13356879</v>
      </c>
      <c r="AX90" s="5"/>
      <c r="AY90" s="61" t="n">
        <f aca="false">(AW90-AW89)/AW89</f>
        <v>-0.000112139371422142</v>
      </c>
      <c r="AZ90" s="66" t="n">
        <f aca="false">workers_and_wage_central!B78</f>
        <v>7812.49592086449</v>
      </c>
      <c r="BA90" s="61" t="n">
        <f aca="false">(AZ90-AZ89)/AZ89</f>
        <v>0.00179649390589739</v>
      </c>
      <c r="BB90" s="5"/>
      <c r="BC90" s="5"/>
      <c r="BD90" s="5"/>
      <c r="BE90" s="5"/>
      <c r="BF90" s="5" t="n">
        <f aca="false">BF89*(1+AY90)*(1+BA90)*(1-BE90)</f>
        <v>127.857573624074</v>
      </c>
      <c r="BG90" s="5"/>
      <c r="BH90" s="5" t="n">
        <f aca="false">BH89+1</f>
        <v>59</v>
      </c>
      <c r="BI90" s="61" t="n">
        <f aca="false">T97/AG97</f>
        <v>0.0154441242600191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128558826.852265</v>
      </c>
      <c r="E91" s="9"/>
      <c r="F91" s="67" t="n">
        <f aca="false">'Central pensions'!I91</f>
        <v>23367088.56016</v>
      </c>
      <c r="G91" s="9" t="n">
        <f aca="false">'Central pensions'!K91</f>
        <v>3297381.2311881</v>
      </c>
      <c r="H91" s="9" t="n">
        <f aca="false">'Central pensions'!V91</f>
        <v>18141218.6492486</v>
      </c>
      <c r="I91" s="67" t="n">
        <f aca="false">'Central pensions'!M91</f>
        <v>101980.86282025</v>
      </c>
      <c r="J91" s="9" t="n">
        <f aca="false">'Central pensions'!W91</f>
        <v>561068.618017999</v>
      </c>
      <c r="K91" s="9"/>
      <c r="L91" s="67" t="n">
        <f aca="false">'Central pensions'!N91</f>
        <v>2717396.09934134</v>
      </c>
      <c r="M91" s="67"/>
      <c r="N91" s="67" t="n">
        <f aca="false">'Central pensions'!L91</f>
        <v>1089777.40693022</v>
      </c>
      <c r="O91" s="9"/>
      <c r="P91" s="9" t="n">
        <f aca="false">'Central pensions'!X91</f>
        <v>20096215.0340524</v>
      </c>
      <c r="Q91" s="67"/>
      <c r="R91" s="67" t="n">
        <f aca="false">'Central SIPA income'!G86</f>
        <v>26959074.2130718</v>
      </c>
      <c r="S91" s="67"/>
      <c r="T91" s="9" t="n">
        <f aca="false">'Central SIPA income'!J86</f>
        <v>103080356.842472</v>
      </c>
      <c r="U91" s="9"/>
      <c r="V91" s="67" t="n">
        <f aca="false">'Central SIPA income'!F86</f>
        <v>146178.96034467</v>
      </c>
      <c r="W91" s="67"/>
      <c r="X91" s="67" t="n">
        <f aca="false">'Central SIPA income'!M86</f>
        <v>367159.403822112</v>
      </c>
      <c r="Y91" s="9"/>
      <c r="Z91" s="9" t="n">
        <f aca="false">R91+V91-N91-L91-F91</f>
        <v>-69008.89301515</v>
      </c>
      <c r="AA91" s="9"/>
      <c r="AB91" s="9" t="n">
        <f aca="false">T91-P91-D91</f>
        <v>-45574685.0438451</v>
      </c>
      <c r="AC91" s="50"/>
      <c r="AD91" s="9"/>
      <c r="AE91" s="9"/>
      <c r="AF91" s="9"/>
      <c r="AG91" s="9" t="n">
        <f aca="false">BF91/100*$AG$53</f>
        <v>6805705372.41101</v>
      </c>
      <c r="AH91" s="40" t="n">
        <f aca="false">(AG91-AG90)/AG90</f>
        <v>0.00321229415954678</v>
      </c>
      <c r="AI91" s="40"/>
      <c r="AJ91" s="40" t="n">
        <f aca="false">AB91/AG91</f>
        <v>-0.00669654099758651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13381799</v>
      </c>
      <c r="AX91" s="7"/>
      <c r="AY91" s="40" t="n">
        <f aca="false">(AW91-AW90)/AW90</f>
        <v>0.0018657053043604</v>
      </c>
      <c r="AZ91" s="39" t="n">
        <f aca="false">workers_and_wage_central!B79</f>
        <v>7822.99654972375</v>
      </c>
      <c r="BA91" s="40" t="n">
        <f aca="false">(AZ91-AZ90)/AZ90</f>
        <v>0.00134408119576979</v>
      </c>
      <c r="BB91" s="7"/>
      <c r="BC91" s="7"/>
      <c r="BD91" s="7"/>
      <c r="BE91" s="7"/>
      <c r="BF91" s="7" t="n">
        <f aca="false">BF90*(1+AY91)*(1+BA91)*(1-BE91)</f>
        <v>128.26828976108</v>
      </c>
      <c r="BG91" s="7"/>
      <c r="BH91" s="7" t="n">
        <f aca="false">BH90+1</f>
        <v>60</v>
      </c>
      <c r="BI91" s="40" t="n">
        <f aca="false">T98/AG98</f>
        <v>0.0131257562490143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128406711.310921</v>
      </c>
      <c r="E92" s="9"/>
      <c r="F92" s="67" t="n">
        <f aca="false">'Central pensions'!I92</f>
        <v>23339439.7598948</v>
      </c>
      <c r="G92" s="9" t="n">
        <f aca="false">'Central pensions'!K92</f>
        <v>3345749.43557939</v>
      </c>
      <c r="H92" s="9" t="n">
        <f aca="false">'Central pensions'!V92</f>
        <v>18407326.238882</v>
      </c>
      <c r="I92" s="67" t="n">
        <f aca="false">'Central pensions'!M92</f>
        <v>103476.786667404</v>
      </c>
      <c r="J92" s="9" t="n">
        <f aca="false">'Central pensions'!W92</f>
        <v>569298.749656146</v>
      </c>
      <c r="K92" s="9"/>
      <c r="L92" s="67" t="n">
        <f aca="false">'Central pensions'!N92</f>
        <v>2686623.9069209</v>
      </c>
      <c r="M92" s="67"/>
      <c r="N92" s="67" t="n">
        <f aca="false">'Central pensions'!L92</f>
        <v>1089626.79386926</v>
      </c>
      <c r="O92" s="9"/>
      <c r="P92" s="9" t="n">
        <f aca="false">'Central pensions'!X92</f>
        <v>19935709.3526746</v>
      </c>
      <c r="Q92" s="67"/>
      <c r="R92" s="67" t="n">
        <f aca="false">'Central SIPA income'!G87</f>
        <v>23380124.688386</v>
      </c>
      <c r="S92" s="67"/>
      <c r="T92" s="9" t="n">
        <f aca="false">'Central SIPA income'!J87</f>
        <v>89395933.1411968</v>
      </c>
      <c r="U92" s="9"/>
      <c r="V92" s="67" t="n">
        <f aca="false">'Central SIPA income'!F87</f>
        <v>140747.0765021</v>
      </c>
      <c r="W92" s="67"/>
      <c r="X92" s="67" t="n">
        <f aca="false">'Central SIPA income'!M87</f>
        <v>353516.077665143</v>
      </c>
      <c r="Y92" s="9"/>
      <c r="Z92" s="9" t="n">
        <f aca="false">R92+V92-N92-L92-F92</f>
        <v>-3594818.69579688</v>
      </c>
      <c r="AA92" s="9"/>
      <c r="AB92" s="9" t="n">
        <f aca="false">T92-P92-D92</f>
        <v>-58946487.5223986</v>
      </c>
      <c r="AC92" s="50"/>
      <c r="AD92" s="9"/>
      <c r="AE92" s="9"/>
      <c r="AF92" s="9"/>
      <c r="AG92" s="9" t="n">
        <f aca="false">BF92/100*$AG$53</f>
        <v>6859625668.89147</v>
      </c>
      <c r="AH92" s="40" t="n">
        <f aca="false">(AG92-AG91)/AG91</f>
        <v>0.00792280792804276</v>
      </c>
      <c r="AI92" s="40"/>
      <c r="AJ92" s="40" t="n">
        <f aca="false">AB92/AG92</f>
        <v>-0.00859325134747833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13414099</v>
      </c>
      <c r="AY92" s="40" t="n">
        <f aca="false">(AW92-AW91)/AW91</f>
        <v>0.00241372628597993</v>
      </c>
      <c r="AZ92" s="39" t="n">
        <f aca="false">workers_and_wage_central!B80</f>
        <v>7865.99030125355</v>
      </c>
      <c r="BA92" s="40" t="n">
        <f aca="false">(AZ92-AZ91)/AZ91</f>
        <v>0.00549581624592698</v>
      </c>
      <c r="BB92" s="7"/>
      <c r="BC92" s="7"/>
      <c r="BD92" s="7"/>
      <c r="BE92" s="7"/>
      <c r="BF92" s="7" t="n">
        <f aca="false">BF91*(1+AY92)*(1+BA92)*(1-BE92)</f>
        <v>129.284534784116</v>
      </c>
      <c r="BG92" s="7"/>
      <c r="BH92" s="0" t="n">
        <f aca="false">BH91+1</f>
        <v>61</v>
      </c>
      <c r="BI92" s="40" t="n">
        <f aca="false">T99/AG99</f>
        <v>0.0154547939692115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128326253.693474</v>
      </c>
      <c r="E93" s="9"/>
      <c r="F93" s="67" t="n">
        <f aca="false">'Central pensions'!I93</f>
        <v>23324815.635529</v>
      </c>
      <c r="G93" s="9" t="n">
        <f aca="false">'Central pensions'!K93</f>
        <v>3414369.4714668</v>
      </c>
      <c r="H93" s="9" t="n">
        <f aca="false">'Central pensions'!V93</f>
        <v>18784853.4301508</v>
      </c>
      <c r="I93" s="67" t="n">
        <f aca="false">'Central pensions'!M93</f>
        <v>105599.055818561</v>
      </c>
      <c r="J93" s="9" t="n">
        <f aca="false">'Central pensions'!W93</f>
        <v>580974.848355179</v>
      </c>
      <c r="K93" s="9"/>
      <c r="L93" s="67" t="n">
        <f aca="false">'Central pensions'!N93</f>
        <v>2697207.58186515</v>
      </c>
      <c r="M93" s="67"/>
      <c r="N93" s="67" t="n">
        <f aca="false">'Central pensions'!L93</f>
        <v>1089625.89832786</v>
      </c>
      <c r="O93" s="9"/>
      <c r="P93" s="9" t="n">
        <f aca="false">'Central pensions'!X93</f>
        <v>19990623.1652684</v>
      </c>
      <c r="Q93" s="67"/>
      <c r="R93" s="67" t="n">
        <f aca="false">'Central SIPA income'!G88</f>
        <v>27643772.7134924</v>
      </c>
      <c r="S93" s="67"/>
      <c r="T93" s="9" t="n">
        <f aca="false">'Central SIPA income'!J88</f>
        <v>105698360.902814</v>
      </c>
      <c r="U93" s="9"/>
      <c r="V93" s="67" t="n">
        <f aca="false">'Central SIPA income'!F88</f>
        <v>144679.032505418</v>
      </c>
      <c r="W93" s="67"/>
      <c r="X93" s="67" t="n">
        <f aca="false">'Central SIPA income'!M88</f>
        <v>363392.017531106</v>
      </c>
      <c r="Y93" s="9"/>
      <c r="Z93" s="9" t="n">
        <f aca="false">R93+V93-N93-L93-F93</f>
        <v>676802.630275812</v>
      </c>
      <c r="AA93" s="9"/>
      <c r="AB93" s="9" t="n">
        <f aca="false">T93-P93-D93</f>
        <v>-42618515.955929</v>
      </c>
      <c r="AC93" s="50"/>
      <c r="AD93" s="9"/>
      <c r="AE93" s="9"/>
      <c r="AF93" s="9"/>
      <c r="AG93" s="9" t="n">
        <f aca="false">BF93/100*$AG$53</f>
        <v>6908639059.63123</v>
      </c>
      <c r="AH93" s="40" t="n">
        <f aca="false">(AG93-AG92)/AG92</f>
        <v>0.00714519903936462</v>
      </c>
      <c r="AI93" s="40" t="n">
        <f aca="false">(AG93-AG89)/AG89</f>
        <v>0.0201006129516691</v>
      </c>
      <c r="AJ93" s="40" t="n">
        <f aca="false">AB93/AG93</f>
        <v>-0.00616887285441771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13507897</v>
      </c>
      <c r="AY93" s="40" t="n">
        <f aca="false">(AW93-AW92)/AW92</f>
        <v>0.0069924934950905</v>
      </c>
      <c r="AZ93" s="39" t="n">
        <f aca="false">workers_and_wage_central!B81</f>
        <v>7867.18314066196</v>
      </c>
      <c r="BA93" s="40" t="n">
        <f aca="false">(AZ93-AZ92)/AZ92</f>
        <v>0.000151645166434433</v>
      </c>
      <c r="BB93" s="7"/>
      <c r="BC93" s="7"/>
      <c r="BD93" s="7"/>
      <c r="BE93" s="7"/>
      <c r="BF93" s="7" t="n">
        <f aca="false">BF92*(1+AY93)*(1+BA93)*(1-BE93)</f>
        <v>130.20829851786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0.0131653062109776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128692377.771084</v>
      </c>
      <c r="E94" s="6"/>
      <c r="F94" s="8" t="n">
        <f aca="false">'Central pensions'!I94</f>
        <v>23391363.0205276</v>
      </c>
      <c r="G94" s="6" t="n">
        <f aca="false">'Central pensions'!K94</f>
        <v>3469364.2896302</v>
      </c>
      <c r="H94" s="6" t="n">
        <f aca="false">'Central pensions'!V94</f>
        <v>19087418.6935912</v>
      </c>
      <c r="I94" s="8" t="n">
        <f aca="false">'Central pensions'!M94</f>
        <v>107299.926483408</v>
      </c>
      <c r="J94" s="6" t="n">
        <f aca="false">'Central pensions'!W94</f>
        <v>590332.53691519</v>
      </c>
      <c r="K94" s="6"/>
      <c r="L94" s="8" t="n">
        <f aca="false">'Central pensions'!N94</f>
        <v>3226299.93526158</v>
      </c>
      <c r="M94" s="8"/>
      <c r="N94" s="8" t="n">
        <f aca="false">'Central pensions'!L94</f>
        <v>1092927.45552299</v>
      </c>
      <c r="O94" s="6"/>
      <c r="P94" s="6" t="n">
        <f aca="false">'Central pensions'!X94</f>
        <v>22754250.0958124</v>
      </c>
      <c r="Q94" s="8"/>
      <c r="R94" s="8" t="n">
        <f aca="false">'Central SIPA income'!G89</f>
        <v>23655575.3513624</v>
      </c>
      <c r="S94" s="8"/>
      <c r="T94" s="6" t="n">
        <f aca="false">'Central SIPA income'!J89</f>
        <v>90449142.6248643</v>
      </c>
      <c r="U94" s="6"/>
      <c r="V94" s="8" t="n">
        <f aca="false">'Central SIPA income'!F89</f>
        <v>142188.595227507</v>
      </c>
      <c r="W94" s="8"/>
      <c r="X94" s="8" t="n">
        <f aca="false">'Central SIPA income'!M89</f>
        <v>357136.757101984</v>
      </c>
      <c r="Y94" s="6"/>
      <c r="Z94" s="6" t="n">
        <f aca="false">R94+V94-N94-L94-F94</f>
        <v>-3912826.46472229</v>
      </c>
      <c r="AA94" s="6"/>
      <c r="AB94" s="6" t="n">
        <f aca="false">T94-P94-D94</f>
        <v>-60997485.242032</v>
      </c>
      <c r="AC94" s="50"/>
      <c r="AD94" s="6"/>
      <c r="AE94" s="6"/>
      <c r="AF94" s="6"/>
      <c r="AG94" s="6" t="n">
        <f aca="false">BF94/100*$AG$53</f>
        <v>6941340412.76254</v>
      </c>
      <c r="AH94" s="61" t="n">
        <f aca="false">(AG94-AG93)/AG93</f>
        <v>0.00473340014568021</v>
      </c>
      <c r="AI94" s="61"/>
      <c r="AJ94" s="61" t="n">
        <f aca="false">AB94/AG94</f>
        <v>-0.00878756574593004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0.00572341290733659</v>
      </c>
      <c r="AV94" s="5"/>
      <c r="AW94" s="65" t="n">
        <f aca="false">workers_and_wage_central!C82</f>
        <v>13503211</v>
      </c>
      <c r="AX94" s="5"/>
      <c r="AY94" s="61" t="n">
        <f aca="false">(AW94-AW93)/AW93</f>
        <v>-0.000346908182672699</v>
      </c>
      <c r="AZ94" s="66" t="n">
        <f aca="false">workers_and_wage_central!B82</f>
        <v>7907.16472663147</v>
      </c>
      <c r="BA94" s="61" t="n">
        <f aca="false">(AZ94-AZ93)/AZ93</f>
        <v>0.00508207134048576</v>
      </c>
      <c r="BB94" s="5"/>
      <c r="BC94" s="5"/>
      <c r="BD94" s="5"/>
      <c r="BE94" s="5"/>
      <c r="BF94" s="5" t="n">
        <f aca="false">BF93*(1+AY94)*(1+BA94)*(1-BE94)</f>
        <v>130.824626497033</v>
      </c>
      <c r="BG94" s="5"/>
      <c r="BH94" s="5" t="n">
        <f aca="false">BH93+1</f>
        <v>63</v>
      </c>
      <c r="BI94" s="61" t="n">
        <f aca="false">T101/AG101</f>
        <v>0.0155007011230668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129124389.160745</v>
      </c>
      <c r="E95" s="9"/>
      <c r="F95" s="67" t="n">
        <f aca="false">'Central pensions'!I95</f>
        <v>23469886.2044145</v>
      </c>
      <c r="G95" s="9" t="n">
        <f aca="false">'Central pensions'!K95</f>
        <v>3544839.53603809</v>
      </c>
      <c r="H95" s="9" t="n">
        <f aca="false">'Central pensions'!V95</f>
        <v>19502661.2305296</v>
      </c>
      <c r="I95" s="67" t="n">
        <f aca="false">'Central pensions'!M95</f>
        <v>109634.212454786</v>
      </c>
      <c r="J95" s="9" t="n">
        <f aca="false">'Central pensions'!W95</f>
        <v>603175.089604004</v>
      </c>
      <c r="K95" s="9"/>
      <c r="L95" s="67" t="n">
        <f aca="false">'Central pensions'!N95</f>
        <v>2676879.64830028</v>
      </c>
      <c r="M95" s="67"/>
      <c r="N95" s="67" t="n">
        <f aca="false">'Central pensions'!L95</f>
        <v>1098268.85376122</v>
      </c>
      <c r="O95" s="9"/>
      <c r="P95" s="9" t="n">
        <f aca="false">'Central pensions'!X95</f>
        <v>19932692.4120756</v>
      </c>
      <c r="Q95" s="67"/>
      <c r="R95" s="67" t="n">
        <f aca="false">'Central SIPA income'!G90</f>
        <v>27914551.092246</v>
      </c>
      <c r="S95" s="67"/>
      <c r="T95" s="9" t="n">
        <f aca="false">'Central SIPA income'!J90</f>
        <v>106733705.5028</v>
      </c>
      <c r="U95" s="9"/>
      <c r="V95" s="67" t="n">
        <f aca="false">'Central SIPA income'!F90</f>
        <v>144242.861862743</v>
      </c>
      <c r="W95" s="67"/>
      <c r="X95" s="67" t="n">
        <f aca="false">'Central SIPA income'!M90</f>
        <v>362296.482628192</v>
      </c>
      <c r="Y95" s="9"/>
      <c r="Z95" s="9" t="n">
        <f aca="false">R95+V95-N95-L95-F95</f>
        <v>813759.247632716</v>
      </c>
      <c r="AA95" s="9"/>
      <c r="AB95" s="9" t="n">
        <f aca="false">T95-P95-D95</f>
        <v>-42323376.0700199</v>
      </c>
      <c r="AC95" s="50"/>
      <c r="AD95" s="9"/>
      <c r="AE95" s="9"/>
      <c r="AF95" s="9"/>
      <c r="AG95" s="9" t="n">
        <f aca="false">BF95/100*$AG$53</f>
        <v>6990045538.70752</v>
      </c>
      <c r="AH95" s="40" t="n">
        <f aca="false">(AG95-AG94)/AG94</f>
        <v>0.00701667445316764</v>
      </c>
      <c r="AI95" s="40"/>
      <c r="AJ95" s="40" t="n">
        <f aca="false">AB95/AG95</f>
        <v>-0.00605480691587106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13603470</v>
      </c>
      <c r="AX95" s="7"/>
      <c r="AY95" s="40" t="n">
        <f aca="false">(AW95-AW94)/AW94</f>
        <v>0.00742482658383995</v>
      </c>
      <c r="AZ95" s="39" t="n">
        <f aca="false">workers_and_wage_central!B83</f>
        <v>7903.96118623263</v>
      </c>
      <c r="BA95" s="40" t="n">
        <f aca="false">(AZ95-AZ94)/AZ94</f>
        <v>-0.000405144006681195</v>
      </c>
      <c r="BB95" s="7"/>
      <c r="BC95" s="7"/>
      <c r="BD95" s="7"/>
      <c r="BE95" s="7"/>
      <c r="BF95" s="7" t="n">
        <f aca="false">BF94*(1+AY95)*(1+BA95)*(1-BE95)</f>
        <v>131.74258031162</v>
      </c>
      <c r="BG95" s="7"/>
      <c r="BH95" s="7" t="n">
        <f aca="false">BH94+1</f>
        <v>64</v>
      </c>
      <c r="BI95" s="40" t="n">
        <f aca="false">T102/AG102</f>
        <v>0.0131760990802612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129020218.98343</v>
      </c>
      <c r="E96" s="9"/>
      <c r="F96" s="67" t="n">
        <f aca="false">'Central pensions'!I96</f>
        <v>23450952.0416017</v>
      </c>
      <c r="G96" s="9" t="n">
        <f aca="false">'Central pensions'!K96</f>
        <v>3605905.77546163</v>
      </c>
      <c r="H96" s="9" t="n">
        <f aca="false">'Central pensions'!V96</f>
        <v>19838629.6623844</v>
      </c>
      <c r="I96" s="67" t="n">
        <f aca="false">'Central pensions'!M96</f>
        <v>111522.859034896</v>
      </c>
      <c r="J96" s="9" t="n">
        <f aca="false">'Central pensions'!W96</f>
        <v>613565.865846942</v>
      </c>
      <c r="K96" s="9"/>
      <c r="L96" s="67" t="n">
        <f aca="false">'Central pensions'!N96</f>
        <v>2651610.88505127</v>
      </c>
      <c r="M96" s="67"/>
      <c r="N96" s="67" t="n">
        <f aca="false">'Central pensions'!L96</f>
        <v>1097864.98921463</v>
      </c>
      <c r="O96" s="9"/>
      <c r="P96" s="9" t="n">
        <f aca="false">'Central pensions'!X96</f>
        <v>19799350.7358778</v>
      </c>
      <c r="Q96" s="67"/>
      <c r="R96" s="67" t="n">
        <f aca="false">'Central SIPA income'!G91</f>
        <v>24050483.6502594</v>
      </c>
      <c r="S96" s="67"/>
      <c r="T96" s="9" t="n">
        <f aca="false">'Central SIPA income'!J91</f>
        <v>91959108.7330707</v>
      </c>
      <c r="U96" s="9"/>
      <c r="V96" s="67" t="n">
        <f aca="false">'Central SIPA income'!F91</f>
        <v>142628.068278501</v>
      </c>
      <c r="W96" s="67"/>
      <c r="X96" s="67" t="n">
        <f aca="false">'Central SIPA income'!M91</f>
        <v>358240.586702484</v>
      </c>
      <c r="Y96" s="9"/>
      <c r="Z96" s="9" t="n">
        <f aca="false">R96+V96-N96-L96-F96</f>
        <v>-3007316.19732962</v>
      </c>
      <c r="AA96" s="9"/>
      <c r="AB96" s="9" t="n">
        <f aca="false">T96-P96-D96</f>
        <v>-56860460.9862366</v>
      </c>
      <c r="AC96" s="50"/>
      <c r="AD96" s="9"/>
      <c r="AE96" s="9"/>
      <c r="AF96" s="9"/>
      <c r="AG96" s="9" t="n">
        <f aca="false">BF96/100*$AG$53</f>
        <v>7010906452.67951</v>
      </c>
      <c r="AH96" s="40" t="n">
        <f aca="false">(AG96-AG95)/AG95</f>
        <v>0.00298437454469686</v>
      </c>
      <c r="AI96" s="40"/>
      <c r="AJ96" s="40" t="n">
        <f aca="false">AB96/AG96</f>
        <v>-0.00811028664695776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13618142</v>
      </c>
      <c r="AY96" s="40" t="n">
        <f aca="false">(AW96-AW95)/AW95</f>
        <v>0.00107854834097477</v>
      </c>
      <c r="AZ96" s="39" t="n">
        <f aca="false">workers_and_wage_central!B84</f>
        <v>7919.00853328336</v>
      </c>
      <c r="BA96" s="40" t="n">
        <f aca="false">(AZ96-AZ95)/AZ95</f>
        <v>0.00190377289262715</v>
      </c>
      <c r="BB96" s="7"/>
      <c r="BC96" s="7"/>
      <c r="BD96" s="7"/>
      <c r="BE96" s="7"/>
      <c r="BF96" s="7" t="n">
        <f aca="false">BF95*(1+AY96)*(1+BA96)*(1-BE96)</f>
        <v>132.135749514755</v>
      </c>
      <c r="BG96" s="7"/>
      <c r="BH96" s="0" t="n">
        <f aca="false">BH95+1</f>
        <v>65</v>
      </c>
      <c r="BI96" s="40" t="n">
        <f aca="false">T103/AG103</f>
        <v>0.0155143372719024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128998121.462822</v>
      </c>
      <c r="E97" s="9"/>
      <c r="F97" s="67" t="n">
        <f aca="false">'Central pensions'!I97</f>
        <v>23446935.5556579</v>
      </c>
      <c r="G97" s="9" t="n">
        <f aca="false">'Central pensions'!K97</f>
        <v>3678663.67960576</v>
      </c>
      <c r="H97" s="9" t="n">
        <f aca="false">'Central pensions'!V97</f>
        <v>20238922.1839332</v>
      </c>
      <c r="I97" s="67" t="n">
        <f aca="false">'Central pensions'!M97</f>
        <v>113773.103492962</v>
      </c>
      <c r="J97" s="9" t="n">
        <f aca="false">'Central pensions'!W97</f>
        <v>625946.046925768</v>
      </c>
      <c r="K97" s="9"/>
      <c r="L97" s="67" t="n">
        <f aca="false">'Central pensions'!N97</f>
        <v>2575337.05827559</v>
      </c>
      <c r="M97" s="67"/>
      <c r="N97" s="67" t="n">
        <f aca="false">'Central pensions'!L97</f>
        <v>1097833.51533837</v>
      </c>
      <c r="O97" s="9"/>
      <c r="P97" s="9" t="n">
        <f aca="false">'Central pensions'!X97</f>
        <v>19403392.3261674</v>
      </c>
      <c r="Q97" s="67"/>
      <c r="R97" s="67" t="n">
        <f aca="false">'Central SIPA income'!G92</f>
        <v>28549311.4982638</v>
      </c>
      <c r="S97" s="67"/>
      <c r="T97" s="9" t="n">
        <f aca="false">'Central SIPA income'!J92</f>
        <v>109160766.930973</v>
      </c>
      <c r="U97" s="9"/>
      <c r="V97" s="67" t="n">
        <f aca="false">'Central SIPA income'!F92</f>
        <v>144492.947326955</v>
      </c>
      <c r="W97" s="67"/>
      <c r="X97" s="67" t="n">
        <f aca="false">'Central SIPA income'!M92</f>
        <v>362924.625212654</v>
      </c>
      <c r="Y97" s="9"/>
      <c r="Z97" s="9" t="n">
        <f aca="false">R97+V97-N97-L97-F97</f>
        <v>1573698.31631894</v>
      </c>
      <c r="AA97" s="9"/>
      <c r="AB97" s="9" t="n">
        <f aca="false">T97-P97-D97</f>
        <v>-39240746.8580161</v>
      </c>
      <c r="AC97" s="50"/>
      <c r="AD97" s="9"/>
      <c r="AE97" s="9"/>
      <c r="AF97" s="9"/>
      <c r="AG97" s="9" t="n">
        <f aca="false">BF97/100*$AG$53</f>
        <v>7068109858.03593</v>
      </c>
      <c r="AH97" s="40" t="n">
        <f aca="false">(AG97-AG96)/AG96</f>
        <v>0.00815920248580163</v>
      </c>
      <c r="AI97" s="40" t="n">
        <f aca="false">(AG97-AG93)/AG93</f>
        <v>0.0230828093678423</v>
      </c>
      <c r="AJ97" s="40" t="n">
        <f aca="false">AB97/AG97</f>
        <v>-0.00555180205828326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13672520</v>
      </c>
      <c r="AY97" s="40" t="n">
        <f aca="false">(AW97-AW96)/AW96</f>
        <v>0.00399305573403479</v>
      </c>
      <c r="AZ97" s="39" t="n">
        <f aca="false">workers_and_wage_central!B85</f>
        <v>7951.86907100295</v>
      </c>
      <c r="BA97" s="40" t="n">
        <f aca="false">(AZ97-AZ96)/AZ96</f>
        <v>0.00414957725850102</v>
      </c>
      <c r="BB97" s="7"/>
      <c r="BC97" s="7"/>
      <c r="BD97" s="7"/>
      <c r="BE97" s="7"/>
      <c r="BF97" s="7" t="n">
        <f aca="false">BF96*(1+AY97)*(1+BA97)*(1-BE97)</f>
        <v>133.213871850659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0.01326512654551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129335986.239015</v>
      </c>
      <c r="E98" s="6"/>
      <c r="F98" s="8" t="n">
        <f aca="false">'Central pensions'!I98</f>
        <v>23508346.4781124</v>
      </c>
      <c r="G98" s="6" t="n">
        <f aca="false">'Central pensions'!K98</f>
        <v>3721894.62972415</v>
      </c>
      <c r="H98" s="6" t="n">
        <f aca="false">'Central pensions'!V98</f>
        <v>20476766.1162921</v>
      </c>
      <c r="I98" s="8" t="n">
        <f aca="false">'Central pensions'!M98</f>
        <v>115110.143187345</v>
      </c>
      <c r="J98" s="6" t="n">
        <f aca="false">'Central pensions'!W98</f>
        <v>633302.044833778</v>
      </c>
      <c r="K98" s="6"/>
      <c r="L98" s="8" t="n">
        <f aca="false">'Central pensions'!N98</f>
        <v>3192274.95176676</v>
      </c>
      <c r="M98" s="8"/>
      <c r="N98" s="8" t="n">
        <f aca="false">'Central pensions'!L98</f>
        <v>1102073.04891168</v>
      </c>
      <c r="O98" s="6"/>
      <c r="P98" s="6" t="n">
        <f aca="false">'Central pensions'!X98</f>
        <v>22628010.6511481</v>
      </c>
      <c r="Q98" s="8"/>
      <c r="R98" s="8" t="n">
        <f aca="false">'Central SIPA income'!G93</f>
        <v>24374009.9626533</v>
      </c>
      <c r="S98" s="8"/>
      <c r="T98" s="6" t="n">
        <f aca="false">'Central SIPA income'!J93</f>
        <v>93196139.6290843</v>
      </c>
      <c r="U98" s="6"/>
      <c r="V98" s="8" t="n">
        <f aca="false">'Central SIPA income'!F93</f>
        <v>143564.251380167</v>
      </c>
      <c r="W98" s="8"/>
      <c r="X98" s="8" t="n">
        <f aca="false">'Central SIPA income'!M93</f>
        <v>360592.008744792</v>
      </c>
      <c r="Y98" s="6"/>
      <c r="Z98" s="6" t="n">
        <f aca="false">R98+V98-N98-L98-F98</f>
        <v>-3285120.26475729</v>
      </c>
      <c r="AA98" s="6"/>
      <c r="AB98" s="6" t="n">
        <f aca="false">T98-P98-D98</f>
        <v>-58767857.2610789</v>
      </c>
      <c r="AC98" s="50"/>
      <c r="AD98" s="6"/>
      <c r="AE98" s="6"/>
      <c r="AF98" s="6"/>
      <c r="AG98" s="6" t="n">
        <f aca="false">BF98/100*$AG$53</f>
        <v>7100249148.39349</v>
      </c>
      <c r="AH98" s="61" t="n">
        <f aca="false">(AG98-AG97)/AG97</f>
        <v>0.00454708415730411</v>
      </c>
      <c r="AI98" s="61"/>
      <c r="AJ98" s="61" t="n">
        <f aca="false">AB98/AG98</f>
        <v>-0.00827687254810991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0.00599649749721872</v>
      </c>
      <c r="AV98" s="5"/>
      <c r="AW98" s="65" t="n">
        <f aca="false">workers_and_wage_central!C86</f>
        <v>13656959</v>
      </c>
      <c r="AX98" s="5"/>
      <c r="AY98" s="61" t="n">
        <f aca="false">(AW98-AW97)/AW97</f>
        <v>-0.00113812230664135</v>
      </c>
      <c r="AZ98" s="66" t="n">
        <f aca="false">workers_and_wage_central!B86</f>
        <v>7997.12859932463</v>
      </c>
      <c r="BA98" s="61" t="n">
        <f aca="false">(AZ98-AZ97)/AZ97</f>
        <v>0.00569168429680593</v>
      </c>
      <c r="BB98" s="5"/>
      <c r="BC98" s="5"/>
      <c r="BD98" s="5"/>
      <c r="BE98" s="5"/>
      <c r="BF98" s="5" t="n">
        <f aca="false">BF97*(1+AY98)*(1+BA98)*(1-BE98)</f>
        <v>133.819606536884</v>
      </c>
      <c r="BG98" s="5"/>
      <c r="BH98" s="5" t="n">
        <f aca="false">BH97+1</f>
        <v>67</v>
      </c>
      <c r="BI98" s="61" t="n">
        <f aca="false">T105/AG105</f>
        <v>0.0155819770394761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129548944.359509</v>
      </c>
      <c r="E99" s="9"/>
      <c r="F99" s="67" t="n">
        <f aca="false">'Central pensions'!I99</f>
        <v>23547054.1373453</v>
      </c>
      <c r="G99" s="9" t="n">
        <f aca="false">'Central pensions'!K99</f>
        <v>3824851.50630055</v>
      </c>
      <c r="H99" s="9" t="n">
        <f aca="false">'Central pensions'!V99</f>
        <v>21043204.4740258</v>
      </c>
      <c r="I99" s="67" t="n">
        <f aca="false">'Central pensions'!M99</f>
        <v>118294.376483523</v>
      </c>
      <c r="J99" s="9" t="n">
        <f aca="false">'Central pensions'!W99</f>
        <v>650820.756928638</v>
      </c>
      <c r="K99" s="9"/>
      <c r="L99" s="67" t="n">
        <f aca="false">'Central pensions'!N99</f>
        <v>2586709.69656602</v>
      </c>
      <c r="M99" s="67"/>
      <c r="N99" s="67" t="n">
        <f aca="false">'Central pensions'!L99</f>
        <v>1104819.58690647</v>
      </c>
      <c r="O99" s="9"/>
      <c r="P99" s="9" t="n">
        <f aca="false">'Central pensions'!X99</f>
        <v>19500840.304863</v>
      </c>
      <c r="Q99" s="67"/>
      <c r="R99" s="67" t="n">
        <f aca="false">'Central SIPA income'!G94</f>
        <v>28896489.0298154</v>
      </c>
      <c r="S99" s="67"/>
      <c r="T99" s="9" t="n">
        <f aca="false">'Central SIPA income'!J94</f>
        <v>110488230.313328</v>
      </c>
      <c r="U99" s="9"/>
      <c r="V99" s="67" t="n">
        <f aca="false">'Central SIPA income'!F94</f>
        <v>144141.865865288</v>
      </c>
      <c r="W99" s="67"/>
      <c r="X99" s="67" t="n">
        <f aca="false">'Central SIPA income'!M94</f>
        <v>362042.809800539</v>
      </c>
      <c r="Y99" s="9"/>
      <c r="Z99" s="9" t="n">
        <f aca="false">R99+V99-N99-L99-F99</f>
        <v>1802047.47486297</v>
      </c>
      <c r="AA99" s="9"/>
      <c r="AB99" s="9" t="n">
        <f aca="false">T99-P99-D99</f>
        <v>-38561554.3510441</v>
      </c>
      <c r="AC99" s="50"/>
      <c r="AD99" s="9"/>
      <c r="AE99" s="9"/>
      <c r="AF99" s="9"/>
      <c r="AG99" s="9" t="n">
        <f aca="false">BF99/100*$AG$53</f>
        <v>7149123471.55443</v>
      </c>
      <c r="AH99" s="40" t="n">
        <f aca="false">(AG99-AG98)/AG98</f>
        <v>0.00688346593752987</v>
      </c>
      <c r="AI99" s="40"/>
      <c r="AJ99" s="40" t="n">
        <f aca="false">AB99/AG99</f>
        <v>-0.00539388562870346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13688210</v>
      </c>
      <c r="AX99" s="7"/>
      <c r="AY99" s="40" t="n">
        <f aca="false">(AW99-AW98)/AW98</f>
        <v>0.00228828394373887</v>
      </c>
      <c r="AZ99" s="39" t="n">
        <f aca="false">workers_and_wage_central!B87</f>
        <v>8033.79296219342</v>
      </c>
      <c r="BA99" s="40" t="n">
        <f aca="false">(AZ99-AZ98)/AZ98</f>
        <v>0.00458469091917359</v>
      </c>
      <c r="BB99" s="7"/>
      <c r="BC99" s="7"/>
      <c r="BD99" s="7"/>
      <c r="BE99" s="7"/>
      <c r="BF99" s="7" t="n">
        <f aca="false">BF98*(1+AY99)*(1+BA99)*(1-BE99)</f>
        <v>134.740749240254</v>
      </c>
      <c r="BG99" s="7"/>
      <c r="BH99" s="7" t="n">
        <f aca="false">BH98+1</f>
        <v>68</v>
      </c>
      <c r="BI99" s="40" t="n">
        <f aca="false">T106/AG106</f>
        <v>0.0132513753079059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130025145.115721</v>
      </c>
      <c r="E100" s="9"/>
      <c r="F100" s="67" t="n">
        <f aca="false">'Central pensions'!I100</f>
        <v>23633609.2616824</v>
      </c>
      <c r="G100" s="9" t="n">
        <f aca="false">'Central pensions'!K100</f>
        <v>3872662.45949219</v>
      </c>
      <c r="H100" s="9" t="n">
        <f aca="false">'Central pensions'!V100</f>
        <v>21306246.2319745</v>
      </c>
      <c r="I100" s="67" t="n">
        <f aca="false">'Central pensions'!M100</f>
        <v>119773.06575749</v>
      </c>
      <c r="J100" s="9" t="n">
        <f aca="false">'Central pensions'!W100</f>
        <v>658956.069030138</v>
      </c>
      <c r="K100" s="9"/>
      <c r="L100" s="67" t="n">
        <f aca="false">'Central pensions'!N100</f>
        <v>2543367.53127984</v>
      </c>
      <c r="M100" s="67"/>
      <c r="N100" s="67" t="n">
        <f aca="false">'Central pensions'!L100</f>
        <v>1108773.44681643</v>
      </c>
      <c r="O100" s="9"/>
      <c r="P100" s="9" t="n">
        <f aca="false">'Central pensions'!X100</f>
        <v>19297690.5738003</v>
      </c>
      <c r="Q100" s="67"/>
      <c r="R100" s="67" t="n">
        <f aca="false">'Central SIPA income'!G95</f>
        <v>24798744.259894</v>
      </c>
      <c r="S100" s="67"/>
      <c r="T100" s="9" t="n">
        <f aca="false">'Central SIPA income'!J95</f>
        <v>94820148.0270277</v>
      </c>
      <c r="U100" s="9"/>
      <c r="V100" s="67" t="n">
        <f aca="false">'Central SIPA income'!F95</f>
        <v>144717.025646573</v>
      </c>
      <c r="W100" s="67"/>
      <c r="X100" s="67" t="n">
        <f aca="false">'Central SIPA income'!M95</f>
        <v>363487.445347961</v>
      </c>
      <c r="Y100" s="9"/>
      <c r="Z100" s="9" t="n">
        <f aca="false">R100+V100-N100-L100-F100</f>
        <v>-2342288.95423809</v>
      </c>
      <c r="AA100" s="9"/>
      <c r="AB100" s="9" t="n">
        <f aca="false">T100-P100-D100</f>
        <v>-54502687.6624939</v>
      </c>
      <c r="AC100" s="50"/>
      <c r="AD100" s="9"/>
      <c r="AE100" s="9"/>
      <c r="AF100" s="9"/>
      <c r="AG100" s="9" t="n">
        <f aca="false">BF100/100*$AG$53</f>
        <v>7202274410.29545</v>
      </c>
      <c r="AH100" s="40" t="n">
        <f aca="false">(AG100-AG99)/AG99</f>
        <v>0.0074346091450931</v>
      </c>
      <c r="AI100" s="40"/>
      <c r="AJ100" s="40" t="n">
        <f aca="false">AB100/AG100</f>
        <v>-0.00756742725389411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13817842</v>
      </c>
      <c r="AY100" s="40" t="n">
        <f aca="false">(AW100-AW99)/AW99</f>
        <v>0.00947033980337823</v>
      </c>
      <c r="AZ100" s="39" t="n">
        <f aca="false">workers_and_wage_central!B88</f>
        <v>8017.59175450004</v>
      </c>
      <c r="BA100" s="40" t="n">
        <f aca="false">(AZ100-AZ99)/AZ99</f>
        <v>-0.00201663246359663</v>
      </c>
      <c r="BB100" s="7"/>
      <c r="BC100" s="7"/>
      <c r="BD100" s="7"/>
      <c r="BE100" s="7"/>
      <c r="BF100" s="7" t="n">
        <f aca="false">BF99*(1+AY100)*(1+BA100)*(1-BE100)</f>
        <v>135.742494046773</v>
      </c>
      <c r="BG100" s="7"/>
      <c r="BH100" s="0" t="n">
        <f aca="false">BH99+1</f>
        <v>69</v>
      </c>
      <c r="BI100" s="40" t="n">
        <f aca="false">T107/AG107</f>
        <v>0.015557490704644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129945119.789443</v>
      </c>
      <c r="E101" s="9"/>
      <c r="F101" s="67" t="n">
        <f aca="false">'Central pensions'!I101</f>
        <v>23619063.7113536</v>
      </c>
      <c r="G101" s="9" t="n">
        <f aca="false">'Central pensions'!K101</f>
        <v>3927279.03577712</v>
      </c>
      <c r="H101" s="9" t="n">
        <f aca="false">'Central pensions'!V101</f>
        <v>21606730.5201989</v>
      </c>
      <c r="I101" s="67" t="n">
        <f aca="false">'Central pensions'!M101</f>
        <v>121462.238219911</v>
      </c>
      <c r="J101" s="9" t="n">
        <f aca="false">'Central pensions'!W101</f>
        <v>668249.397531928</v>
      </c>
      <c r="K101" s="9"/>
      <c r="L101" s="67" t="n">
        <f aca="false">'Central pensions'!N101</f>
        <v>2526389.09730209</v>
      </c>
      <c r="M101" s="67"/>
      <c r="N101" s="67" t="n">
        <f aca="false">'Central pensions'!L101</f>
        <v>1108705.39114841</v>
      </c>
      <c r="O101" s="9"/>
      <c r="P101" s="9" t="n">
        <f aca="false">'Central pensions'!X101</f>
        <v>19209214.9769719</v>
      </c>
      <c r="Q101" s="67"/>
      <c r="R101" s="67" t="n">
        <f aca="false">'Central SIPA income'!G96</f>
        <v>29347312.8169061</v>
      </c>
      <c r="S101" s="67"/>
      <c r="T101" s="9" t="n">
        <f aca="false">'Central SIPA income'!J96</f>
        <v>112211994.136933</v>
      </c>
      <c r="U101" s="9"/>
      <c r="V101" s="67" t="n">
        <f aca="false">'Central SIPA income'!F96</f>
        <v>146138.156046723</v>
      </c>
      <c r="W101" s="67"/>
      <c r="X101" s="67" t="n">
        <f aca="false">'Central SIPA income'!M96</f>
        <v>367056.915189875</v>
      </c>
      <c r="Y101" s="9"/>
      <c r="Z101" s="9" t="n">
        <f aca="false">R101+V101-N101-L101-F101</f>
        <v>2239292.77314878</v>
      </c>
      <c r="AA101" s="9"/>
      <c r="AB101" s="9" t="n">
        <f aca="false">T101-P101-D101</f>
        <v>-36942340.6294822</v>
      </c>
      <c r="AC101" s="50"/>
      <c r="AD101" s="9"/>
      <c r="AE101" s="9"/>
      <c r="AF101" s="9"/>
      <c r="AG101" s="9" t="n">
        <f aca="false">BF101/100*$AG$53</f>
        <v>7239156038.55805</v>
      </c>
      <c r="AH101" s="40" t="n">
        <f aca="false">(AG101-AG100)/AG100</f>
        <v>0.00512083074894781</v>
      </c>
      <c r="AI101" s="40" t="n">
        <f aca="false">(AG101-AG97)/AG97</f>
        <v>0.0241997059974463</v>
      </c>
      <c r="AJ101" s="40" t="n">
        <f aca="false">AB101/AG101</f>
        <v>-0.00510312810398278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13773115</v>
      </c>
      <c r="AY101" s="40" t="n">
        <f aca="false">(AW101-AW100)/AW100</f>
        <v>-0.00323690197065504</v>
      </c>
      <c r="AZ101" s="39" t="n">
        <f aca="false">workers_and_wage_central!B89</f>
        <v>8084.81824901161</v>
      </c>
      <c r="BA101" s="40" t="n">
        <f aca="false">(AZ101-AZ100)/AZ100</f>
        <v>0.00838487373391595</v>
      </c>
      <c r="BB101" s="7"/>
      <c r="BC101" s="7"/>
      <c r="BD101" s="7"/>
      <c r="BE101" s="7"/>
      <c r="BF101" s="7" t="n">
        <f aca="false">BF100*(1+AY101)*(1+BA101)*(1-BE101)</f>
        <v>136.437608384226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0.0133343335485517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130348807.687222</v>
      </c>
      <c r="E102" s="6"/>
      <c r="F102" s="8" t="n">
        <f aca="false">'Central pensions'!I102</f>
        <v>23692438.7653194</v>
      </c>
      <c r="G102" s="6" t="n">
        <f aca="false">'Central pensions'!K102</f>
        <v>4004243.3074608</v>
      </c>
      <c r="H102" s="6" t="n">
        <f aca="false">'Central pensions'!V102</f>
        <v>22030165.2348712</v>
      </c>
      <c r="I102" s="8" t="n">
        <f aca="false">'Central pensions'!M102</f>
        <v>123842.576519407</v>
      </c>
      <c r="J102" s="6" t="n">
        <f aca="false">'Central pensions'!W102</f>
        <v>681345.316542412</v>
      </c>
      <c r="K102" s="6"/>
      <c r="L102" s="8" t="n">
        <f aca="false">'Central pensions'!N102</f>
        <v>3183955.67880526</v>
      </c>
      <c r="M102" s="8"/>
      <c r="N102" s="8" t="n">
        <f aca="false">'Central pensions'!L102</f>
        <v>1113189.80872625</v>
      </c>
      <c r="O102" s="6"/>
      <c r="P102" s="6" t="n">
        <f aca="false">'Central pensions'!X102</f>
        <v>22646003.0367281</v>
      </c>
      <c r="Q102" s="8"/>
      <c r="R102" s="8" t="n">
        <f aca="false">'Central SIPA income'!G97</f>
        <v>25108324.1680496</v>
      </c>
      <c r="S102" s="8"/>
      <c r="T102" s="6" t="n">
        <f aca="false">'Central SIPA income'!J97</f>
        <v>96003853.6376773</v>
      </c>
      <c r="U102" s="6"/>
      <c r="V102" s="8" t="n">
        <f aca="false">'Central SIPA income'!F97</f>
        <v>145299.715209303</v>
      </c>
      <c r="W102" s="8"/>
      <c r="X102" s="8" t="n">
        <f aca="false">'Central SIPA income'!M97</f>
        <v>364950.993535477</v>
      </c>
      <c r="Y102" s="6"/>
      <c r="Z102" s="6" t="n">
        <f aca="false">R102+V102-N102-L102-F102</f>
        <v>-2735960.36959201</v>
      </c>
      <c r="AA102" s="6"/>
      <c r="AB102" s="6" t="n">
        <f aca="false">T102-P102-D102</f>
        <v>-56990957.0862728</v>
      </c>
      <c r="AC102" s="50"/>
      <c r="AD102" s="6"/>
      <c r="AE102" s="6"/>
      <c r="AF102" s="6"/>
      <c r="AG102" s="6" t="n">
        <f aca="false">BF102/100*$AG$53</f>
        <v>7286212182.59497</v>
      </c>
      <c r="AH102" s="61" t="n">
        <f aca="false">(AG102-AG101)/AG101</f>
        <v>0.00650022513484705</v>
      </c>
      <c r="AI102" s="61"/>
      <c r="AJ102" s="61" t="n">
        <f aca="false">AB102/AG102</f>
        <v>-0.00782175369836343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0.00430816823036509</v>
      </c>
      <c r="AV102" s="5"/>
      <c r="AW102" s="65" t="n">
        <f aca="false">workers_and_wage_central!C90</f>
        <v>13791235</v>
      </c>
      <c r="AX102" s="5"/>
      <c r="AY102" s="61" t="n">
        <f aca="false">(AW102-AW101)/AW101</f>
        <v>0.00131560652764462</v>
      </c>
      <c r="AZ102" s="66" t="n">
        <f aca="false">workers_and_wage_central!B90</f>
        <v>8126.67987471326</v>
      </c>
      <c r="BA102" s="61" t="n">
        <f aca="false">(AZ102-AZ101)/AZ101</f>
        <v>0.00517780665097367</v>
      </c>
      <c r="BB102" s="5"/>
      <c r="BC102" s="5"/>
      <c r="BD102" s="5"/>
      <c r="BE102" s="5"/>
      <c r="BF102" s="5" t="n">
        <f aca="false">BF101*(1+AY102)*(1+BA102)*(1-BE102)</f>
        <v>137.324483555584</v>
      </c>
      <c r="BG102" s="5"/>
      <c r="BH102" s="5" t="n">
        <f aca="false">BH101+1</f>
        <v>71</v>
      </c>
      <c r="BI102" s="61" t="n">
        <f aca="false">T109/AG109</f>
        <v>0.015721975650365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130620739.14285</v>
      </c>
      <c r="E103" s="9"/>
      <c r="F103" s="67" t="n">
        <f aca="false">'Central pensions'!I103</f>
        <v>23741865.5262935</v>
      </c>
      <c r="G103" s="9" t="n">
        <f aca="false">'Central pensions'!K103</f>
        <v>4089798.13020583</v>
      </c>
      <c r="H103" s="9" t="n">
        <f aca="false">'Central pensions'!V103</f>
        <v>22500862.6268607</v>
      </c>
      <c r="I103" s="67" t="n">
        <f aca="false">'Central pensions'!M103</f>
        <v>126488.601965129</v>
      </c>
      <c r="J103" s="9" t="n">
        <f aca="false">'Central pensions'!W103</f>
        <v>695902.967841056</v>
      </c>
      <c r="K103" s="9"/>
      <c r="L103" s="67" t="n">
        <f aca="false">'Central pensions'!N103</f>
        <v>2584371.42441477</v>
      </c>
      <c r="M103" s="67"/>
      <c r="N103" s="67" t="n">
        <f aca="false">'Central pensions'!L103</f>
        <v>1116998.82867547</v>
      </c>
      <c r="O103" s="9"/>
      <c r="P103" s="9" t="n">
        <f aca="false">'Central pensions'!X103</f>
        <v>19555713.5943102</v>
      </c>
      <c r="Q103" s="67"/>
      <c r="R103" s="67" t="n">
        <f aca="false">'Central SIPA income'!G98</f>
        <v>29588843.4754459</v>
      </c>
      <c r="S103" s="67"/>
      <c r="T103" s="9" t="n">
        <f aca="false">'Central SIPA income'!J98</f>
        <v>113135507.543732</v>
      </c>
      <c r="U103" s="9"/>
      <c r="V103" s="67" t="n">
        <f aca="false">'Central SIPA income'!F98</f>
        <v>142240.910173966</v>
      </c>
      <c r="W103" s="67"/>
      <c r="X103" s="67" t="n">
        <f aca="false">'Central SIPA income'!M98</f>
        <v>357268.157164671</v>
      </c>
      <c r="Y103" s="9"/>
      <c r="Z103" s="9" t="n">
        <f aca="false">R103+V103-N103-L103-F103</f>
        <v>2287848.60623606</v>
      </c>
      <c r="AA103" s="9"/>
      <c r="AB103" s="9" t="n">
        <f aca="false">T103-P103-D103</f>
        <v>-37040945.1934277</v>
      </c>
      <c r="AC103" s="50"/>
      <c r="AD103" s="9"/>
      <c r="AE103" s="9"/>
      <c r="AF103" s="9"/>
      <c r="AG103" s="9" t="n">
        <f aca="false">BF103/100*$AG$53</f>
        <v>7292319714.39919</v>
      </c>
      <c r="AH103" s="40" t="n">
        <f aca="false">(AG103-AG102)/AG102</f>
        <v>0.000838231395294034</v>
      </c>
      <c r="AI103" s="40"/>
      <c r="AJ103" s="40" t="n">
        <f aca="false">AB103/AG103</f>
        <v>-0.00507944613567721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13793075</v>
      </c>
      <c r="AX103" s="7"/>
      <c r="AY103" s="40" t="n">
        <f aca="false">(AW103-AW102)/AW102</f>
        <v>0.000133418073145734</v>
      </c>
      <c r="AZ103" s="39" t="n">
        <f aca="false">workers_and_wage_central!B91</f>
        <v>8132.40690286473</v>
      </c>
      <c r="BA103" s="40" t="n">
        <f aca="false">(AZ103-AZ102)/AZ102</f>
        <v>0.00070471929985704</v>
      </c>
      <c r="BB103" s="7"/>
      <c r="BC103" s="7"/>
      <c r="BD103" s="7"/>
      <c r="BE103" s="7"/>
      <c r="BF103" s="7" t="n">
        <f aca="false">BF102*(1+AY103)*(1+BA103)*(1-BE103)</f>
        <v>137.439593249043</v>
      </c>
      <c r="BG103" s="7"/>
      <c r="BH103" s="7" t="n">
        <f aca="false">BH102+1</f>
        <v>72</v>
      </c>
      <c r="BI103" s="40" t="n">
        <f aca="false">T110/AG110</f>
        <v>0.013314105965461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130650334.748801</v>
      </c>
      <c r="E104" s="9"/>
      <c r="F104" s="67" t="n">
        <f aca="false">'Central pensions'!I104</f>
        <v>23747244.8780051</v>
      </c>
      <c r="G104" s="9" t="n">
        <f aca="false">'Central pensions'!K104</f>
        <v>4210573.88521655</v>
      </c>
      <c r="H104" s="9" t="n">
        <f aca="false">'Central pensions'!V104</f>
        <v>23165335.196321</v>
      </c>
      <c r="I104" s="67" t="n">
        <f aca="false">'Central pensions'!M104</f>
        <v>130223.934594326</v>
      </c>
      <c r="J104" s="9" t="n">
        <f aca="false">'Central pensions'!W104</f>
        <v>716453.665865593</v>
      </c>
      <c r="K104" s="9"/>
      <c r="L104" s="67" t="n">
        <f aca="false">'Central pensions'!N104</f>
        <v>2559182.04298716</v>
      </c>
      <c r="M104" s="67"/>
      <c r="N104" s="67" t="n">
        <f aca="false">'Central pensions'!L104</f>
        <v>1118822.62045902</v>
      </c>
      <c r="O104" s="9"/>
      <c r="P104" s="9" t="n">
        <f aca="false">'Central pensions'!X104</f>
        <v>19435039.7386246</v>
      </c>
      <c r="Q104" s="67"/>
      <c r="R104" s="67" t="n">
        <f aca="false">'Central SIPA income'!G99</f>
        <v>25381798.7852622</v>
      </c>
      <c r="S104" s="67"/>
      <c r="T104" s="9" t="n">
        <f aca="false">'Central SIPA income'!J99</f>
        <v>97049507.5391</v>
      </c>
      <c r="U104" s="9"/>
      <c r="V104" s="67" t="n">
        <f aca="false">'Central SIPA income'!F99</f>
        <v>139725.28204662</v>
      </c>
      <c r="W104" s="67"/>
      <c r="X104" s="67" t="n">
        <f aca="false">'Central SIPA income'!M99</f>
        <v>350949.624584494</v>
      </c>
      <c r="Y104" s="9"/>
      <c r="Z104" s="9" t="n">
        <f aca="false">R104+V104-N104-L104-F104</f>
        <v>-1903725.47414238</v>
      </c>
      <c r="AA104" s="9"/>
      <c r="AB104" s="9" t="n">
        <f aca="false">T104-P104-D104</f>
        <v>-53035866.9483259</v>
      </c>
      <c r="AC104" s="50"/>
      <c r="AD104" s="9"/>
      <c r="AE104" s="9"/>
      <c r="AF104" s="9"/>
      <c r="AG104" s="9" t="n">
        <f aca="false">BF104/100*$AG$53</f>
        <v>7316138840.14922</v>
      </c>
      <c r="AH104" s="40" t="n">
        <f aca="false">(AG104-AG103)/AG103</f>
        <v>0.0032663304247332</v>
      </c>
      <c r="AI104" s="40"/>
      <c r="AJ104" s="40" t="n">
        <f aca="false">AB104/AG104</f>
        <v>-0.00724916080833209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13813313</v>
      </c>
      <c r="AY104" s="40" t="n">
        <f aca="false">(AW104-AW103)/AW103</f>
        <v>0.00146725802621968</v>
      </c>
      <c r="AZ104" s="39" t="n">
        <f aca="false">workers_and_wage_central!B92</f>
        <v>8147.01625596656</v>
      </c>
      <c r="BA104" s="40" t="n">
        <f aca="false">(AZ104-AZ103)/AZ103</f>
        <v>0.00179643656254858</v>
      </c>
      <c r="BB104" s="7"/>
      <c r="BC104" s="7"/>
      <c r="BD104" s="7"/>
      <c r="BE104" s="7"/>
      <c r="BF104" s="7" t="n">
        <f aca="false">BF103*(1+AY104)*(1+BA104)*(1-BE104)</f>
        <v>137.888516374035</v>
      </c>
      <c r="BG104" s="7"/>
      <c r="BH104" s="0" t="n">
        <f aca="false">BH103+1</f>
        <v>73</v>
      </c>
      <c r="BI104" s="40" t="n">
        <f aca="false">T111/AG111</f>
        <v>0.0156120555542097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130624767.792657</v>
      </c>
      <c r="E105" s="9"/>
      <c r="F105" s="67" t="n">
        <f aca="false">'Central pensions'!I105</f>
        <v>23742597.7810841</v>
      </c>
      <c r="G105" s="9" t="n">
        <f aca="false">'Central pensions'!K105</f>
        <v>4313740.12494215</v>
      </c>
      <c r="H105" s="9" t="n">
        <f aca="false">'Central pensions'!V105</f>
        <v>23732925.4083295</v>
      </c>
      <c r="I105" s="67" t="n">
        <f aca="false">'Central pensions'!M105</f>
        <v>133414.643039449</v>
      </c>
      <c r="J105" s="9" t="n">
        <f aca="false">'Central pensions'!W105</f>
        <v>734008.002319474</v>
      </c>
      <c r="K105" s="9"/>
      <c r="L105" s="67" t="n">
        <f aca="false">'Central pensions'!N105</f>
        <v>2538493.13241759</v>
      </c>
      <c r="M105" s="67"/>
      <c r="N105" s="67" t="n">
        <f aca="false">'Central pensions'!L105</f>
        <v>1119287.72765354</v>
      </c>
      <c r="O105" s="9"/>
      <c r="P105" s="9" t="n">
        <f aca="false">'Central pensions'!X105</f>
        <v>19330243.7658836</v>
      </c>
      <c r="Q105" s="67"/>
      <c r="R105" s="67" t="n">
        <f aca="false">'Central SIPA income'!G100</f>
        <v>30012523.754409</v>
      </c>
      <c r="S105" s="67"/>
      <c r="T105" s="9" t="n">
        <f aca="false">'Central SIPA income'!J100</f>
        <v>114755485.811438</v>
      </c>
      <c r="U105" s="9"/>
      <c r="V105" s="67" t="n">
        <f aca="false">'Central SIPA income'!F100</f>
        <v>142686.139809576</v>
      </c>
      <c r="W105" s="67"/>
      <c r="X105" s="67" t="n">
        <f aca="false">'Central SIPA income'!M100</f>
        <v>358386.44564606</v>
      </c>
      <c r="Y105" s="9"/>
      <c r="Z105" s="9" t="n">
        <f aca="false">R105+V105-N105-L105-F105</f>
        <v>2754831.25306336</v>
      </c>
      <c r="AA105" s="9"/>
      <c r="AB105" s="9" t="n">
        <f aca="false">T105-P105-D105</f>
        <v>-35199525.747103</v>
      </c>
      <c r="AC105" s="50"/>
      <c r="AD105" s="9"/>
      <c r="AE105" s="9"/>
      <c r="AF105" s="9"/>
      <c r="AG105" s="9" t="n">
        <f aca="false">BF105/100*$AG$53</f>
        <v>7364629374.09744</v>
      </c>
      <c r="AH105" s="40" t="n">
        <f aca="false">(AG105-AG104)/AG104</f>
        <v>0.00662788596658607</v>
      </c>
      <c r="AI105" s="40" t="n">
        <f aca="false">(AG105-AG101)/AG101</f>
        <v>0.0173325916544792</v>
      </c>
      <c r="AJ105" s="40" t="n">
        <f aca="false">AB105/AG105</f>
        <v>-0.00477953797252924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13874650</v>
      </c>
      <c r="AY105" s="40" t="n">
        <f aca="false">(AW105-AW104)/AW104</f>
        <v>0.00444042642051186</v>
      </c>
      <c r="AZ105" s="39" t="n">
        <f aca="false">workers_and_wage_central!B93</f>
        <v>8164.75874025171</v>
      </c>
      <c r="BA105" s="40" t="n">
        <f aca="false">(AZ105-AZ104)/AZ104</f>
        <v>0.00217778923322459</v>
      </c>
      <c r="BB105" s="7"/>
      <c r="BC105" s="7"/>
      <c r="BD105" s="7"/>
      <c r="BE105" s="7"/>
      <c r="BF105" s="7" t="n">
        <f aca="false">BF104*(1+AY105)*(1+BA105)*(1-BE105)</f>
        <v>138.802425736664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0.0133742383286406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130570517.912664</v>
      </c>
      <c r="E106" s="6"/>
      <c r="F106" s="8" t="n">
        <f aca="false">'Central pensions'!I106</f>
        <v>23732737.2232273</v>
      </c>
      <c r="G106" s="6" t="n">
        <f aca="false">'Central pensions'!K106</f>
        <v>4330512.35325893</v>
      </c>
      <c r="H106" s="6" t="n">
        <f aca="false">'Central pensions'!V106</f>
        <v>23825201.259921</v>
      </c>
      <c r="I106" s="8" t="n">
        <f aca="false">'Central pensions'!M106</f>
        <v>133933.371750277</v>
      </c>
      <c r="J106" s="6" t="n">
        <f aca="false">'Central pensions'!W106</f>
        <v>736861.894636739</v>
      </c>
      <c r="K106" s="6"/>
      <c r="L106" s="8" t="n">
        <f aca="false">'Central pensions'!N106</f>
        <v>3144265.15507341</v>
      </c>
      <c r="M106" s="8"/>
      <c r="N106" s="8" t="n">
        <f aca="false">'Central pensions'!L106</f>
        <v>1118773.44064966</v>
      </c>
      <c r="O106" s="6"/>
      <c r="P106" s="6" t="n">
        <f aca="false">'Central pensions'!X106</f>
        <v>22470768.2158076</v>
      </c>
      <c r="Q106" s="8"/>
      <c r="R106" s="8" t="n">
        <f aca="false">'Central SIPA income'!G101</f>
        <v>25631075.5115613</v>
      </c>
      <c r="S106" s="8"/>
      <c r="T106" s="6" t="n">
        <f aca="false">'Central SIPA income'!J101</f>
        <v>98002638.7073421</v>
      </c>
      <c r="U106" s="6"/>
      <c r="V106" s="8" t="n">
        <f aca="false">'Central SIPA income'!F101</f>
        <v>138758.983483558</v>
      </c>
      <c r="W106" s="8"/>
      <c r="X106" s="8" t="n">
        <f aca="false">'Central SIPA income'!M101</f>
        <v>348522.561185688</v>
      </c>
      <c r="Y106" s="6"/>
      <c r="Z106" s="6" t="n">
        <f aca="false">R106+V106-N106-L106-F106</f>
        <v>-2225941.32390547</v>
      </c>
      <c r="AA106" s="6"/>
      <c r="AB106" s="6" t="n">
        <f aca="false">T106-P106-D106</f>
        <v>-55038647.4211295</v>
      </c>
      <c r="AC106" s="50"/>
      <c r="AD106" s="6"/>
      <c r="AE106" s="6"/>
      <c r="AF106" s="6"/>
      <c r="AG106" s="6" t="n">
        <f aca="false">BF106/100*$AG$53</f>
        <v>7395657917.02185</v>
      </c>
      <c r="AH106" s="61" t="n">
        <f aca="false">(AG106-AG105)/AG105</f>
        <v>0.00421318458109298</v>
      </c>
      <c r="AI106" s="61"/>
      <c r="AJ106" s="61" t="n">
        <f aca="false">AB106/AG106</f>
        <v>-0.00744202179693202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0.00581437150393957</v>
      </c>
      <c r="AV106" s="5"/>
      <c r="AW106" s="65" t="n">
        <f aca="false">workers_and_wage_central!C94</f>
        <v>13901799</v>
      </c>
      <c r="AX106" s="5"/>
      <c r="AY106" s="61" t="n">
        <f aca="false">(AW106-AW105)/AW105</f>
        <v>0.00195673404374164</v>
      </c>
      <c r="AZ106" s="66" t="n">
        <f aca="false">workers_and_wage_central!B94</f>
        <v>8183.14613525671</v>
      </c>
      <c r="BA106" s="61" t="n">
        <f aca="false">(AZ106-AZ105)/AZ105</f>
        <v>0.00225204388641067</v>
      </c>
      <c r="BB106" s="5"/>
      <c r="BC106" s="5"/>
      <c r="BD106" s="5"/>
      <c r="BE106" s="5"/>
      <c r="BF106" s="5" t="n">
        <f aca="false">BF105*(1+AY106)*(1+BA106)*(1-BE106)</f>
        <v>139.387225976596</v>
      </c>
      <c r="BG106" s="5"/>
      <c r="BH106" s="5" t="n">
        <f aca="false">BH105+1</f>
        <v>75</v>
      </c>
      <c r="BI106" s="61" t="n">
        <f aca="false">T113/AG113</f>
        <v>0.0157331744299248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130364118.37933</v>
      </c>
      <c r="E107" s="9"/>
      <c r="F107" s="67" t="n">
        <f aca="false">'Central pensions'!I107</f>
        <v>23695221.6648461</v>
      </c>
      <c r="G107" s="9" t="n">
        <f aca="false">'Central pensions'!K107</f>
        <v>4364402.17797772</v>
      </c>
      <c r="H107" s="9" t="n">
        <f aca="false">'Central pensions'!V107</f>
        <v>24011653.0764089</v>
      </c>
      <c r="I107" s="67" t="n">
        <f aca="false">'Central pensions'!M107</f>
        <v>134981.510659105</v>
      </c>
      <c r="J107" s="9" t="n">
        <f aca="false">'Central pensions'!W107</f>
        <v>742628.445662134</v>
      </c>
      <c r="K107" s="9"/>
      <c r="L107" s="67" t="n">
        <f aca="false">'Central pensions'!N107</f>
        <v>2489066.6333654</v>
      </c>
      <c r="M107" s="67"/>
      <c r="N107" s="67" t="n">
        <f aca="false">'Central pensions'!L107</f>
        <v>1116800.93705218</v>
      </c>
      <c r="O107" s="9"/>
      <c r="P107" s="9" t="n">
        <f aca="false">'Central pensions'!X107</f>
        <v>19060087.8391713</v>
      </c>
      <c r="Q107" s="67"/>
      <c r="R107" s="67" t="n">
        <f aca="false">'Central SIPA income'!G102</f>
        <v>30281473.7068724</v>
      </c>
      <c r="S107" s="67"/>
      <c r="T107" s="9" t="n">
        <f aca="false">'Central SIPA income'!J102</f>
        <v>115783839.265031</v>
      </c>
      <c r="U107" s="9"/>
      <c r="V107" s="67" t="n">
        <f aca="false">'Central SIPA income'!F102</f>
        <v>148005.153738666</v>
      </c>
      <c r="W107" s="67"/>
      <c r="X107" s="67" t="n">
        <f aca="false">'Central SIPA income'!M102</f>
        <v>371746.275121665</v>
      </c>
      <c r="Y107" s="9"/>
      <c r="Z107" s="9" t="n">
        <f aca="false">R107+V107-N107-L107-F107</f>
        <v>3128389.62534732</v>
      </c>
      <c r="AA107" s="9"/>
      <c r="AB107" s="9" t="n">
        <f aca="false">T107-P107-D107</f>
        <v>-33640366.9534703</v>
      </c>
      <c r="AC107" s="50"/>
      <c r="AD107" s="9"/>
      <c r="AE107" s="9"/>
      <c r="AF107" s="9"/>
      <c r="AG107" s="9" t="n">
        <f aca="false">BF107/100*$AG$53</f>
        <v>7442320966.99687</v>
      </c>
      <c r="AH107" s="40" t="n">
        <f aca="false">(AG107-AG106)/AG106</f>
        <v>0.00630951978830981</v>
      </c>
      <c r="AI107" s="40"/>
      <c r="AJ107" s="40" t="n">
        <f aca="false">AB107/AG107</f>
        <v>-0.00452014460309482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13918878</v>
      </c>
      <c r="AX107" s="7"/>
      <c r="AY107" s="40" t="n">
        <f aca="false">(AW107-AW106)/AW106</f>
        <v>0.00122854603206391</v>
      </c>
      <c r="AZ107" s="39" t="n">
        <f aca="false">workers_and_wage_central!B95</f>
        <v>8224.67346777389</v>
      </c>
      <c r="BA107" s="40" t="n">
        <f aca="false">(AZ107-AZ106)/AZ106</f>
        <v>0.00507473920553098</v>
      </c>
      <c r="BB107" s="7"/>
      <c r="BC107" s="7"/>
      <c r="BD107" s="7"/>
      <c r="BE107" s="7"/>
      <c r="BF107" s="7" t="n">
        <f aca="false">BF106*(1+AY107)*(1+BA107)*(1-BE107)</f>
        <v>140.266692437133</v>
      </c>
      <c r="BG107" s="7"/>
      <c r="BH107" s="7" t="n">
        <f aca="false">BH106+1</f>
        <v>76</v>
      </c>
      <c r="BI107" s="40" t="n">
        <f aca="false">T114/AG114</f>
        <v>0.0133752466520089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130430411.648956</v>
      </c>
      <c r="E108" s="9"/>
      <c r="F108" s="67" t="n">
        <f aca="false">'Central pensions'!I108</f>
        <v>23707271.2513289</v>
      </c>
      <c r="G108" s="9" t="n">
        <f aca="false">'Central pensions'!K108</f>
        <v>4424890.55502524</v>
      </c>
      <c r="H108" s="9" t="n">
        <f aca="false">'Central pensions'!V108</f>
        <v>24344442.2799678</v>
      </c>
      <c r="I108" s="67" t="n">
        <f aca="false">'Central pensions'!M108</f>
        <v>136852.285206968</v>
      </c>
      <c r="J108" s="9" t="n">
        <f aca="false">'Central pensions'!W108</f>
        <v>752920.895256748</v>
      </c>
      <c r="K108" s="9"/>
      <c r="L108" s="67" t="n">
        <f aca="false">'Central pensions'!N108</f>
        <v>2536898.84198735</v>
      </c>
      <c r="M108" s="67"/>
      <c r="N108" s="67" t="n">
        <f aca="false">'Central pensions'!L108</f>
        <v>1118794.78507726</v>
      </c>
      <c r="O108" s="9"/>
      <c r="P108" s="9" t="n">
        <f aca="false">'Central pensions'!X108</f>
        <v>19319258.960649</v>
      </c>
      <c r="Q108" s="67"/>
      <c r="R108" s="67" t="n">
        <f aca="false">'Central SIPA income'!G103</f>
        <v>26111762.0574172</v>
      </c>
      <c r="S108" s="67"/>
      <c r="T108" s="9" t="n">
        <f aca="false">'Central SIPA income'!J103</f>
        <v>99840585.3773421</v>
      </c>
      <c r="U108" s="9"/>
      <c r="V108" s="67" t="n">
        <f aca="false">'Central SIPA income'!F103</f>
        <v>141523.721429509</v>
      </c>
      <c r="W108" s="67"/>
      <c r="X108" s="67" t="n">
        <f aca="false">'Central SIPA income'!M103</f>
        <v>355466.785809848</v>
      </c>
      <c r="Y108" s="9"/>
      <c r="Z108" s="9" t="n">
        <f aca="false">R108+V108-N108-L108-F108</f>
        <v>-1109679.09954684</v>
      </c>
      <c r="AA108" s="9"/>
      <c r="AB108" s="9" t="n">
        <f aca="false">T108-P108-D108</f>
        <v>-49909085.2322627</v>
      </c>
      <c r="AC108" s="50"/>
      <c r="AD108" s="9"/>
      <c r="AE108" s="9"/>
      <c r="AF108" s="9"/>
      <c r="AG108" s="9" t="n">
        <f aca="false">BF108/100*$AG$53</f>
        <v>7487482221.27581</v>
      </c>
      <c r="AH108" s="40" t="n">
        <f aca="false">(AG108-AG107)/AG107</f>
        <v>0.00606816804585689</v>
      </c>
      <c r="AI108" s="40"/>
      <c r="AJ108" s="40" t="n">
        <f aca="false">AB108/AG108</f>
        <v>-0.00666566994849686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13934877</v>
      </c>
      <c r="AY108" s="40" t="n">
        <f aca="false">(AW108-AW107)/AW107</f>
        <v>0.00114944609759494</v>
      </c>
      <c r="AZ108" s="39" t="n">
        <f aca="false">workers_and_wage_central!B96</f>
        <v>8265.08190235967</v>
      </c>
      <c r="BA108" s="40" t="n">
        <f aca="false">(AZ108-AZ107)/AZ107</f>
        <v>0.00491307463379718</v>
      </c>
      <c r="BB108" s="7"/>
      <c r="BC108" s="7"/>
      <c r="BD108" s="7"/>
      <c r="BE108" s="7"/>
      <c r="BF108" s="7" t="n">
        <f aca="false">BF107*(1+AY108)*(1+BA108)*(1-BE108)</f>
        <v>141.117854298078</v>
      </c>
      <c r="BG108" s="7"/>
      <c r="BH108" s="0" t="n">
        <f aca="false">BH107+1</f>
        <v>77</v>
      </c>
      <c r="BI108" s="40" t="n">
        <f aca="false">T115/AG115</f>
        <v>0.0156710720034714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131158398.979607</v>
      </c>
      <c r="E109" s="9"/>
      <c r="F109" s="67" t="n">
        <f aca="false">'Central pensions'!I109</f>
        <v>23839591.5660246</v>
      </c>
      <c r="G109" s="9" t="n">
        <f aca="false">'Central pensions'!K109</f>
        <v>4446450.50287249</v>
      </c>
      <c r="H109" s="9" t="n">
        <f aca="false">'Central pensions'!V109</f>
        <v>24463058.7518104</v>
      </c>
      <c r="I109" s="67" t="n">
        <f aca="false">'Central pensions'!M109</f>
        <v>137519.087717706</v>
      </c>
      <c r="J109" s="9" t="n">
        <f aca="false">'Central pensions'!W109</f>
        <v>756589.445932283</v>
      </c>
      <c r="K109" s="9"/>
      <c r="L109" s="67" t="n">
        <f aca="false">'Central pensions'!N109</f>
        <v>2492522.71572058</v>
      </c>
      <c r="M109" s="67"/>
      <c r="N109" s="67" t="n">
        <f aca="false">'Central pensions'!L109</f>
        <v>1125727.84353958</v>
      </c>
      <c r="O109" s="9"/>
      <c r="P109" s="9" t="n">
        <f aca="false">'Central pensions'!X109</f>
        <v>19127134.6725723</v>
      </c>
      <c r="Q109" s="67"/>
      <c r="R109" s="67" t="n">
        <f aca="false">'Central SIPA income'!G104</f>
        <v>30992574.2105237</v>
      </c>
      <c r="S109" s="67"/>
      <c r="T109" s="9" t="n">
        <f aca="false">'Central SIPA income'!J104</f>
        <v>118502793.673032</v>
      </c>
      <c r="U109" s="9"/>
      <c r="V109" s="67" t="n">
        <f aca="false">'Central SIPA income'!F104</f>
        <v>142121.137421774</v>
      </c>
      <c r="W109" s="67"/>
      <c r="X109" s="67" t="n">
        <f aca="false">'Central SIPA income'!M104</f>
        <v>356967.322542609</v>
      </c>
      <c r="Y109" s="9"/>
      <c r="Z109" s="9" t="n">
        <f aca="false">R109+V109-N109-L109-F109</f>
        <v>3676853.22266069</v>
      </c>
      <c r="AA109" s="9"/>
      <c r="AB109" s="9" t="n">
        <f aca="false">T109-P109-D109</f>
        <v>-31782739.9791477</v>
      </c>
      <c r="AC109" s="50"/>
      <c r="AD109" s="9"/>
      <c r="AE109" s="9"/>
      <c r="AF109" s="9"/>
      <c r="AG109" s="9" t="n">
        <f aca="false">BF109/100*$AG$53</f>
        <v>7537398372.08566</v>
      </c>
      <c r="AH109" s="40" t="n">
        <f aca="false">(AG109-AG108)/AG108</f>
        <v>0.0066666136004986</v>
      </c>
      <c r="AI109" s="40" t="n">
        <f aca="false">(AG109-AG105)/AG105</f>
        <v>0.0234592929544937</v>
      </c>
      <c r="AJ109" s="40" t="n">
        <f aca="false">AB109/AG109</f>
        <v>-0.00421667243924022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13995167</v>
      </c>
      <c r="AY109" s="40" t="n">
        <f aca="false">(AW109-AW108)/AW108</f>
        <v>0.00432655415616514</v>
      </c>
      <c r="AZ109" s="39" t="n">
        <f aca="false">workers_and_wage_central!B97</f>
        <v>8284.3393668604</v>
      </c>
      <c r="BA109" s="40" t="n">
        <f aca="false">(AZ109-AZ108)/AZ108</f>
        <v>0.00232997866545444</v>
      </c>
      <c r="BB109" s="7"/>
      <c r="BC109" s="7"/>
      <c r="BD109" s="7"/>
      <c r="BE109" s="7"/>
      <c r="BF109" s="7" t="n">
        <f aca="false">BF108*(1+AY109)*(1+BA109)*(1-BE109)</f>
        <v>142.058632504815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0.01340047615869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131725554.539022</v>
      </c>
      <c r="E110" s="6"/>
      <c r="F110" s="8" t="n">
        <f aca="false">'Central pensions'!I110</f>
        <v>23942678.8024962</v>
      </c>
      <c r="G110" s="6" t="n">
        <f aca="false">'Central pensions'!K110</f>
        <v>4548435.88531041</v>
      </c>
      <c r="H110" s="6" t="n">
        <f aca="false">'Central pensions'!V110</f>
        <v>25024152.2354313</v>
      </c>
      <c r="I110" s="8" t="n">
        <f aca="false">'Central pensions'!M110</f>
        <v>140673.274803416</v>
      </c>
      <c r="J110" s="6" t="n">
        <f aca="false">'Central pensions'!W110</f>
        <v>773942.852642212</v>
      </c>
      <c r="K110" s="6"/>
      <c r="L110" s="8" t="n">
        <f aca="false">'Central pensions'!N110</f>
        <v>3088222.03534818</v>
      </c>
      <c r="M110" s="8"/>
      <c r="N110" s="8" t="n">
        <f aca="false">'Central pensions'!L110</f>
        <v>1131502.62490383</v>
      </c>
      <c r="O110" s="6"/>
      <c r="P110" s="6" t="n">
        <f aca="false">'Central pensions'!X110</f>
        <v>22249992.4171855</v>
      </c>
      <c r="Q110" s="8"/>
      <c r="R110" s="8" t="n">
        <f aca="false">'Central SIPA income'!G105</f>
        <v>26295754.5353319</v>
      </c>
      <c r="S110" s="8"/>
      <c r="T110" s="6" t="n">
        <f aca="false">'Central SIPA income'!J105</f>
        <v>100544096.56359</v>
      </c>
      <c r="U110" s="6"/>
      <c r="V110" s="8" t="n">
        <f aca="false">'Central SIPA income'!F105</f>
        <v>145153.247673529</v>
      </c>
      <c r="W110" s="8"/>
      <c r="X110" s="8" t="n">
        <f aca="false">'Central SIPA income'!M105</f>
        <v>364583.109313374</v>
      </c>
      <c r="Y110" s="6"/>
      <c r="Z110" s="6" t="n">
        <f aca="false">R110+V110-N110-L110-F110</f>
        <v>-1721495.67974275</v>
      </c>
      <c r="AA110" s="6"/>
      <c r="AB110" s="6" t="n">
        <f aca="false">T110-P110-D110</f>
        <v>-53431450.3926171</v>
      </c>
      <c r="AC110" s="50"/>
      <c r="AD110" s="6"/>
      <c r="AE110" s="6"/>
      <c r="AF110" s="6"/>
      <c r="AG110" s="6" t="n">
        <f aca="false">BF110/100*$AG$53</f>
        <v>7551697186.75952</v>
      </c>
      <c r="AH110" s="61" t="n">
        <f aca="false">(AG110-AG109)/AG109</f>
        <v>0.00189704908351682</v>
      </c>
      <c r="AI110" s="61"/>
      <c r="AJ110" s="61" t="n">
        <f aca="false">AB110/AG110</f>
        <v>-0.00707542279188565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0.00436544562900051</v>
      </c>
      <c r="AV110" s="5"/>
      <c r="AW110" s="65" t="n">
        <f aca="false">workers_and_wage_central!C98</f>
        <v>13970753</v>
      </c>
      <c r="AX110" s="5"/>
      <c r="AY110" s="61" t="n">
        <f aca="false">(AW110-AW109)/AW109</f>
        <v>-0.00174445935514739</v>
      </c>
      <c r="AZ110" s="66" t="n">
        <f aca="false">workers_and_wage_central!B98</f>
        <v>8314.559576501</v>
      </c>
      <c r="BA110" s="61" t="n">
        <f aca="false">(AZ110-AZ109)/AZ109</f>
        <v>0.00364787200310634</v>
      </c>
      <c r="BB110" s="5"/>
      <c r="BC110" s="5"/>
      <c r="BD110" s="5"/>
      <c r="BE110" s="5"/>
      <c r="BF110" s="5" t="n">
        <f aca="false">BF109*(1+AY110)*(1+BA110)*(1-BE110)</f>
        <v>142.328124703413</v>
      </c>
      <c r="BG110" s="5"/>
      <c r="BH110" s="5" t="n">
        <f aca="false">BH109+1</f>
        <v>79</v>
      </c>
      <c r="BI110" s="61" t="n">
        <f aca="false">T117/AG117</f>
        <v>0.0157898045972073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131564354.591018</v>
      </c>
      <c r="E111" s="9"/>
      <c r="F111" s="67" t="n">
        <f aca="false">'Central pensions'!I111</f>
        <v>23913378.8037865</v>
      </c>
      <c r="G111" s="9" t="n">
        <f aca="false">'Central pensions'!K111</f>
        <v>4670401.59955813</v>
      </c>
      <c r="H111" s="9" t="n">
        <f aca="false">'Central pensions'!V111</f>
        <v>25695171.6095188</v>
      </c>
      <c r="I111" s="67" t="n">
        <f aca="false">'Central pensions'!M111</f>
        <v>144445.410295614</v>
      </c>
      <c r="J111" s="9" t="n">
        <f aca="false">'Central pensions'!W111</f>
        <v>794696.029160385</v>
      </c>
      <c r="K111" s="9"/>
      <c r="L111" s="67" t="n">
        <f aca="false">'Central pensions'!N111</f>
        <v>2485010.01322102</v>
      </c>
      <c r="M111" s="67"/>
      <c r="N111" s="67" t="n">
        <f aca="false">'Central pensions'!L111</f>
        <v>1131352.00845071</v>
      </c>
      <c r="O111" s="9"/>
      <c r="P111" s="9" t="n">
        <f aca="false">'Central pensions'!X111</f>
        <v>19119093.7195323</v>
      </c>
      <c r="Q111" s="67"/>
      <c r="R111" s="67" t="n">
        <f aca="false">'Central SIPA income'!G106</f>
        <v>30955982.713353</v>
      </c>
      <c r="S111" s="67"/>
      <c r="T111" s="9" t="n">
        <f aca="false">'Central SIPA income'!J106</f>
        <v>118362882.912152</v>
      </c>
      <c r="U111" s="9"/>
      <c r="V111" s="67" t="n">
        <f aca="false">'Central SIPA income'!F106</f>
        <v>147446.891712982</v>
      </c>
      <c r="W111" s="67"/>
      <c r="X111" s="67" t="n">
        <f aca="false">'Central SIPA income'!M106</f>
        <v>370344.081864554</v>
      </c>
      <c r="Y111" s="9"/>
      <c r="Z111" s="9" t="n">
        <f aca="false">R111+V111-N111-L111-F111</f>
        <v>3573688.7796078</v>
      </c>
      <c r="AA111" s="9"/>
      <c r="AB111" s="9" t="n">
        <f aca="false">T111-P111-D111</f>
        <v>-32320565.3983979</v>
      </c>
      <c r="AC111" s="50"/>
      <c r="AD111" s="9"/>
      <c r="AE111" s="9"/>
      <c r="AF111" s="9"/>
      <c r="AG111" s="9" t="n">
        <f aca="false">BF111/100*$AG$53</f>
        <v>7581505363.02928</v>
      </c>
      <c r="AH111" s="40" t="n">
        <f aca="false">(AG111-AG110)/AG110</f>
        <v>0.00394721551097393</v>
      </c>
      <c r="AI111" s="40"/>
      <c r="AJ111" s="40" t="n">
        <f aca="false">AB111/AG111</f>
        <v>-0.00426308019987786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13981087</v>
      </c>
      <c r="AX111" s="7"/>
      <c r="AY111" s="40" t="n">
        <f aca="false">(AW111-AW110)/AW110</f>
        <v>0.00073968811845718</v>
      </c>
      <c r="AZ111" s="39" t="n">
        <f aca="false">workers_and_wage_central!B99</f>
        <v>8341.2090418065</v>
      </c>
      <c r="BA111" s="40" t="n">
        <f aca="false">(AZ111-AZ110)/AZ110</f>
        <v>0.00320515657627958</v>
      </c>
      <c r="BB111" s="7"/>
      <c r="BC111" s="7"/>
      <c r="BD111" s="7"/>
      <c r="BE111" s="7"/>
      <c r="BF111" s="7" t="n">
        <f aca="false">BF110*(1+AY111)*(1+BA111)*(1-BE111)</f>
        <v>142.889924484891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131711055.767603</v>
      </c>
      <c r="E112" s="9"/>
      <c r="F112" s="67" t="n">
        <f aca="false">'Central pensions'!I112</f>
        <v>23940043.4791657</v>
      </c>
      <c r="G112" s="9" t="n">
        <f aca="false">'Central pensions'!K112</f>
        <v>4745244.53455768</v>
      </c>
      <c r="H112" s="9" t="n">
        <f aca="false">'Central pensions'!V112</f>
        <v>26106935.3556505</v>
      </c>
      <c r="I112" s="67" t="n">
        <f aca="false">'Central pensions'!M112</f>
        <v>146760.140244053</v>
      </c>
      <c r="J112" s="9" t="n">
        <f aca="false">'Central pensions'!W112</f>
        <v>807430.990380948</v>
      </c>
      <c r="K112" s="9"/>
      <c r="L112" s="67" t="n">
        <f aca="false">'Central pensions'!N112</f>
        <v>2461666.63575331</v>
      </c>
      <c r="M112" s="67"/>
      <c r="N112" s="67" t="n">
        <f aca="false">'Central pensions'!L112</f>
        <v>1133274.6898904</v>
      </c>
      <c r="O112" s="9"/>
      <c r="P112" s="9" t="n">
        <f aca="false">'Central pensions'!X112</f>
        <v>19008542.848881</v>
      </c>
      <c r="Q112" s="67"/>
      <c r="R112" s="67" t="n">
        <f aca="false">'Central SIPA income'!G107</f>
        <v>26725741.263953</v>
      </c>
      <c r="S112" s="67"/>
      <c r="T112" s="9" t="n">
        <f aca="false">'Central SIPA income'!J107</f>
        <v>102188188.088153</v>
      </c>
      <c r="U112" s="9"/>
      <c r="V112" s="67" t="n">
        <f aca="false">'Central SIPA income'!F107</f>
        <v>145859.278098753</v>
      </c>
      <c r="W112" s="67"/>
      <c r="X112" s="67" t="n">
        <f aca="false">'Central SIPA income'!M107</f>
        <v>366356.454187318</v>
      </c>
      <c r="Y112" s="9"/>
      <c r="Z112" s="9" t="n">
        <f aca="false">R112+V112-N112-L112-F112</f>
        <v>-663384.26275764</v>
      </c>
      <c r="AA112" s="9"/>
      <c r="AB112" s="9" t="n">
        <f aca="false">T112-P112-D112</f>
        <v>-48531410.5283308</v>
      </c>
      <c r="AC112" s="50"/>
      <c r="AD112" s="9"/>
      <c r="AE112" s="9"/>
      <c r="AF112" s="9"/>
      <c r="AG112" s="9" t="n">
        <f aca="false">BF112/100*$AG$53</f>
        <v>7640673478.15386</v>
      </c>
      <c r="AH112" s="40" t="n">
        <f aca="false">(AG112-AG111)/AG111</f>
        <v>0.00780427003495969</v>
      </c>
      <c r="AI112" s="40"/>
      <c r="AJ112" s="40" t="n">
        <f aca="false">AB112/AG112</f>
        <v>-0.00635171895083481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14054815</v>
      </c>
      <c r="AY112" s="40" t="n">
        <f aca="false">(AW112-AW111)/AW111</f>
        <v>0.00527340971413739</v>
      </c>
      <c r="AZ112" s="39" t="n">
        <f aca="false">workers_and_wage_central!B100</f>
        <v>8362.2087368025</v>
      </c>
      <c r="BA112" s="40" t="n">
        <f aca="false">(AZ112-AZ111)/AZ111</f>
        <v>0.00251758406853927</v>
      </c>
      <c r="BB112" s="7"/>
      <c r="BC112" s="7"/>
      <c r="BD112" s="7"/>
      <c r="BE112" s="7"/>
      <c r="BF112" s="7" t="n">
        <f aca="false">BF111*(1+AY112)*(1+BA112)*(1-BE112)</f>
        <v>144.005076040846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132103679.020992</v>
      </c>
      <c r="E113" s="9"/>
      <c r="F113" s="67" t="n">
        <f aca="false">'Central pensions'!I113</f>
        <v>24011407.4030389</v>
      </c>
      <c r="G113" s="9" t="n">
        <f aca="false">'Central pensions'!K113</f>
        <v>4846681.49238967</v>
      </c>
      <c r="H113" s="9" t="n">
        <f aca="false">'Central pensions'!V113</f>
        <v>26665011.568901</v>
      </c>
      <c r="I113" s="67" t="n">
        <f aca="false">'Central pensions'!M113</f>
        <v>149897.365744011</v>
      </c>
      <c r="J113" s="9" t="n">
        <f aca="false">'Central pensions'!W113</f>
        <v>824691.079450547</v>
      </c>
      <c r="K113" s="9"/>
      <c r="L113" s="67" t="n">
        <f aca="false">'Central pensions'!N113</f>
        <v>2436931.13839978</v>
      </c>
      <c r="M113" s="67"/>
      <c r="N113" s="67" t="n">
        <f aca="false">'Central pensions'!L113</f>
        <v>1137154.84410176</v>
      </c>
      <c r="O113" s="9"/>
      <c r="P113" s="9" t="n">
        <f aca="false">'Central pensions'!X113</f>
        <v>18901537.6991663</v>
      </c>
      <c r="Q113" s="67"/>
      <c r="R113" s="67" t="n">
        <f aca="false">'Central SIPA income'!G108</f>
        <v>31559490.4196279</v>
      </c>
      <c r="S113" s="67"/>
      <c r="T113" s="9" t="n">
        <f aca="false">'Central SIPA income'!J108</f>
        <v>120670446.934133</v>
      </c>
      <c r="U113" s="9"/>
      <c r="V113" s="67" t="n">
        <f aca="false">'Central SIPA income'!F108</f>
        <v>146686.600612607</v>
      </c>
      <c r="W113" s="67"/>
      <c r="X113" s="67" t="n">
        <f aca="false">'Central SIPA income'!M108</f>
        <v>368434.449818419</v>
      </c>
      <c r="Y113" s="9"/>
      <c r="Z113" s="9" t="n">
        <f aca="false">R113+V113-N113-L113-F113</f>
        <v>4120683.63470015</v>
      </c>
      <c r="AA113" s="9"/>
      <c r="AB113" s="9" t="n">
        <f aca="false">T113-P113-D113</f>
        <v>-30334769.7860248</v>
      </c>
      <c r="AC113" s="50"/>
      <c r="AD113" s="9"/>
      <c r="AE113" s="9"/>
      <c r="AF113" s="9"/>
      <c r="AG113" s="9" t="n">
        <f aca="false">BF113/100*$AG$53</f>
        <v>7669809260.14626</v>
      </c>
      <c r="AH113" s="40" t="n">
        <f aca="false">(AG113-AG112)/AG112</f>
        <v>0.00381324788655161</v>
      </c>
      <c r="AI113" s="40" t="n">
        <f aca="false">(AG113-AG109)/AG109</f>
        <v>0.0175671871810537</v>
      </c>
      <c r="AJ113" s="40" t="n">
        <f aca="false">AB113/AG113</f>
        <v>-0.00395508789816324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14066920</v>
      </c>
      <c r="AY113" s="40" t="n">
        <f aca="false">(AW113-AW112)/AW112</f>
        <v>0.000861270674854134</v>
      </c>
      <c r="AZ113" s="39" t="n">
        <f aca="false">workers_and_wage_central!B101</f>
        <v>8386.87254421894</v>
      </c>
      <c r="BA113" s="40" t="n">
        <f aca="false">(AZ113-AZ112)/AZ112</f>
        <v>0.00294943694814668</v>
      </c>
      <c r="BB113" s="7"/>
      <c r="BC113" s="7"/>
      <c r="BD113" s="7"/>
      <c r="BE113" s="7"/>
      <c r="BF113" s="7" t="n">
        <f aca="false">BF112*(1+AY113)*(1+BA113)*(1-BE113)</f>
        <v>144.554203092711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132795771.628885</v>
      </c>
      <c r="E114" s="6"/>
      <c r="F114" s="8" t="n">
        <f aca="false">'Central pensions'!I114</f>
        <v>24137203.4269794</v>
      </c>
      <c r="G114" s="6" t="n">
        <f aca="false">'Central pensions'!K114</f>
        <v>4927980.10193126</v>
      </c>
      <c r="H114" s="6" t="n">
        <f aca="false">'Central pensions'!V114</f>
        <v>27112292.5316311</v>
      </c>
      <c r="I114" s="8" t="n">
        <f aca="false">'Central pensions'!M114</f>
        <v>152411.755729834</v>
      </c>
      <c r="J114" s="6" t="n">
        <f aca="false">'Central pensions'!W114</f>
        <v>838524.511287564</v>
      </c>
      <c r="K114" s="6"/>
      <c r="L114" s="8" t="n">
        <f aca="false">'Central pensions'!N114</f>
        <v>3009044.26365164</v>
      </c>
      <c r="M114" s="8"/>
      <c r="N114" s="8" t="n">
        <f aca="false">'Central pensions'!L114</f>
        <v>1144704.59687863</v>
      </c>
      <c r="O114" s="6"/>
      <c r="P114" s="6" t="n">
        <f aca="false">'Central pensions'!X114</f>
        <v>21911771.9380507</v>
      </c>
      <c r="Q114" s="8"/>
      <c r="R114" s="8" t="n">
        <f aca="false">'Central SIPA income'!G109</f>
        <v>26966014.5422034</v>
      </c>
      <c r="S114" s="8"/>
      <c r="T114" s="6" t="n">
        <f aca="false">'Central SIPA income'!J109</f>
        <v>103106893.792437</v>
      </c>
      <c r="U114" s="6"/>
      <c r="V114" s="8" t="n">
        <f aca="false">'Central SIPA income'!F109</f>
        <v>144887.489443168</v>
      </c>
      <c r="W114" s="8"/>
      <c r="X114" s="8" t="n">
        <f aca="false">'Central SIPA income'!M109</f>
        <v>363915.601258932</v>
      </c>
      <c r="Y114" s="6"/>
      <c r="Z114" s="6" t="n">
        <f aca="false">R114+V114-N114-L114-F114</f>
        <v>-1180050.25586316</v>
      </c>
      <c r="AA114" s="6"/>
      <c r="AB114" s="6" t="n">
        <f aca="false">T114-P114-D114</f>
        <v>-51600649.7744988</v>
      </c>
      <c r="AC114" s="50"/>
      <c r="AD114" s="6"/>
      <c r="AE114" s="6"/>
      <c r="AF114" s="6"/>
      <c r="AG114" s="6" t="n">
        <f aca="false">BF114/100*$AG$53</f>
        <v>7708784478.89791</v>
      </c>
      <c r="AH114" s="61" t="n">
        <f aca="false">(AG114-AG113)/AG113</f>
        <v>0.00508164120249731</v>
      </c>
      <c r="AI114" s="61"/>
      <c r="AJ114" s="61" t="n">
        <f aca="false">AB114/AG114</f>
        <v>-0.0066937465842703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0.00426000902703442</v>
      </c>
      <c r="AV114" s="5"/>
      <c r="AW114" s="65" t="n">
        <f aca="false">workers_and_wage_central!C102</f>
        <v>14084245</v>
      </c>
      <c r="AX114" s="5"/>
      <c r="AY114" s="61" t="n">
        <f aca="false">(AW114-AW113)/AW113</f>
        <v>0.00123161289038396</v>
      </c>
      <c r="AZ114" s="66" t="n">
        <f aca="false">workers_and_wage_central!B102</f>
        <v>8419.12252147657</v>
      </c>
      <c r="BA114" s="61" t="n">
        <f aca="false">(AZ114-AZ113)/AZ113</f>
        <v>0.00384529240042579</v>
      </c>
      <c r="BB114" s="5"/>
      <c r="BC114" s="5"/>
      <c r="BD114" s="5"/>
      <c r="BE114" s="5"/>
      <c r="BF114" s="5" t="n">
        <f aca="false">BF113*(1+AY114)*(1+BA114)*(1-BE114)</f>
        <v>145.288775687141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132652241.922772</v>
      </c>
      <c r="E115" s="9"/>
      <c r="F115" s="67" t="n">
        <f aca="false">'Central pensions'!I115</f>
        <v>24111115.2039</v>
      </c>
      <c r="G115" s="9" t="n">
        <f aca="false">'Central pensions'!K115</f>
        <v>4981988.53281061</v>
      </c>
      <c r="H115" s="9" t="n">
        <f aca="false">'Central pensions'!V115</f>
        <v>27409430.9832659</v>
      </c>
      <c r="I115" s="67" t="n">
        <f aca="false">'Central pensions'!M115</f>
        <v>154082.119571463</v>
      </c>
      <c r="J115" s="9" t="n">
        <f aca="false">'Central pensions'!W115</f>
        <v>847714.3603072</v>
      </c>
      <c r="K115" s="9"/>
      <c r="L115" s="67" t="n">
        <f aca="false">'Central pensions'!N115</f>
        <v>2409824.45464989</v>
      </c>
      <c r="M115" s="67"/>
      <c r="N115" s="67" t="n">
        <f aca="false">'Central pensions'!L115</f>
        <v>1143730.11145411</v>
      </c>
      <c r="O115" s="9"/>
      <c r="P115" s="9" t="n">
        <f aca="false">'Central pensions'!X115</f>
        <v>18797056.1692835</v>
      </c>
      <c r="Q115" s="67"/>
      <c r="R115" s="67" t="n">
        <f aca="false">'Central SIPA income'!G110</f>
        <v>31564201.8604996</v>
      </c>
      <c r="S115" s="67"/>
      <c r="T115" s="9" t="n">
        <f aca="false">'Central SIPA income'!J110</f>
        <v>120688461.536655</v>
      </c>
      <c r="U115" s="9"/>
      <c r="V115" s="67" t="n">
        <f aca="false">'Central SIPA income'!F110</f>
        <v>152781.958109717</v>
      </c>
      <c r="W115" s="67"/>
      <c r="X115" s="67" t="n">
        <f aca="false">'Central SIPA income'!M110</f>
        <v>383744.230510831</v>
      </c>
      <c r="Y115" s="9"/>
      <c r="Z115" s="9" t="n">
        <f aca="false">R115+V115-N115-L115-F115</f>
        <v>4052314.04860535</v>
      </c>
      <c r="AA115" s="9"/>
      <c r="AB115" s="9" t="n">
        <f aca="false">T115-P115-D115</f>
        <v>-30760836.5554011</v>
      </c>
      <c r="AC115" s="50"/>
      <c r="AD115" s="9"/>
      <c r="AE115" s="9"/>
      <c r="AF115" s="9"/>
      <c r="AG115" s="9" t="n">
        <f aca="false">BF115/100*$AG$53</f>
        <v>7701353264.78753</v>
      </c>
      <c r="AH115" s="40" t="n">
        <f aca="false">(AG115-AG114)/AG114</f>
        <v>-0.000963992978494002</v>
      </c>
      <c r="AI115" s="40"/>
      <c r="AJ115" s="40" t="n">
        <f aca="false">AB115/AG115</f>
        <v>-0.00399421186092673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14083902</v>
      </c>
      <c r="AX115" s="7"/>
      <c r="AY115" s="40" t="n">
        <f aca="false">(AW115-AW114)/AW114</f>
        <v>-2.43534530959948E-005</v>
      </c>
      <c r="AZ115" s="39" t="n">
        <f aca="false">workers_and_wage_central!B103</f>
        <v>8411.21138852281</v>
      </c>
      <c r="BA115" s="40" t="n">
        <f aca="false">(AZ115-AZ114)/AZ114</f>
        <v>-0.000939662409422466</v>
      </c>
      <c r="BB115" s="7"/>
      <c r="BC115" s="7"/>
      <c r="BD115" s="7"/>
      <c r="BE115" s="7"/>
      <c r="BF115" s="7" t="n">
        <f aca="false">BF114*(1+AY115)*(1+BA115)*(1-BE115)</f>
        <v>145.148718327525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132843738.839846</v>
      </c>
      <c r="E116" s="9"/>
      <c r="F116" s="67" t="n">
        <f aca="false">'Central pensions'!I116</f>
        <v>24145922.0353701</v>
      </c>
      <c r="G116" s="9" t="n">
        <f aca="false">'Central pensions'!K116</f>
        <v>5028551.32699896</v>
      </c>
      <c r="H116" s="9" t="n">
        <f aca="false">'Central pensions'!V116</f>
        <v>27665605.7386449</v>
      </c>
      <c r="I116" s="67" t="n">
        <f aca="false">'Central pensions'!M116</f>
        <v>155522.205989659</v>
      </c>
      <c r="J116" s="9" t="n">
        <f aca="false">'Central pensions'!W116</f>
        <v>855637.290885927</v>
      </c>
      <c r="K116" s="9"/>
      <c r="L116" s="67" t="n">
        <f aca="false">'Central pensions'!N116</f>
        <v>2445911.02085351</v>
      </c>
      <c r="M116" s="67"/>
      <c r="N116" s="67" t="n">
        <f aca="false">'Central pensions'!L116</f>
        <v>1145490.58582414</v>
      </c>
      <c r="O116" s="9"/>
      <c r="P116" s="9" t="n">
        <f aca="false">'Central pensions'!X116</f>
        <v>18993995.1434224</v>
      </c>
      <c r="Q116" s="67"/>
      <c r="R116" s="67" t="n">
        <f aca="false">'Central SIPA income'!G111</f>
        <v>27068949.721501</v>
      </c>
      <c r="S116" s="67"/>
      <c r="T116" s="9" t="n">
        <f aca="false">'Central SIPA income'!J111</f>
        <v>103500475.372049</v>
      </c>
      <c r="U116" s="9"/>
      <c r="V116" s="67" t="n">
        <f aca="false">'Central SIPA income'!F111</f>
        <v>154809.210293931</v>
      </c>
      <c r="W116" s="67"/>
      <c r="X116" s="67" t="n">
        <f aca="false">'Central SIPA income'!M111</f>
        <v>388836.103524554</v>
      </c>
      <c r="Y116" s="9"/>
      <c r="Z116" s="9" t="n">
        <f aca="false">R116+V116-N116-L116-F116</f>
        <v>-513564.710252866</v>
      </c>
      <c r="AA116" s="9"/>
      <c r="AB116" s="9" t="n">
        <f aca="false">T116-P116-D116</f>
        <v>-48337258.6112193</v>
      </c>
      <c r="AC116" s="50"/>
      <c r="AD116" s="9"/>
      <c r="AE116" s="9"/>
      <c r="AF116" s="9"/>
      <c r="AG116" s="9" t="n">
        <f aca="false">BF116/100*$AG$53</f>
        <v>7723641618.87861</v>
      </c>
      <c r="AH116" s="40" t="n">
        <f aca="false">(AG116-AG115)/AG115</f>
        <v>0.00289408280918503</v>
      </c>
      <c r="AI116" s="40"/>
      <c r="AJ116" s="40" t="n">
        <f aca="false">AB116/AG116</f>
        <v>-0.00625835078793277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14101468</v>
      </c>
      <c r="AY116" s="40" t="n">
        <f aca="false">(AW116-AW115)/AW115</f>
        <v>0.00124723957891783</v>
      </c>
      <c r="AZ116" s="39" t="n">
        <f aca="false">workers_and_wage_central!B104</f>
        <v>8425.04607988172</v>
      </c>
      <c r="BA116" s="40" t="n">
        <f aca="false">(AZ116-AZ115)/AZ115</f>
        <v>0.00164479178085904</v>
      </c>
      <c r="BB116" s="7"/>
      <c r="BC116" s="7"/>
      <c r="BD116" s="7"/>
      <c r="BE116" s="7"/>
      <c r="BF116" s="7" t="n">
        <f aca="false">BF115*(1+AY116)*(1+BA116)*(1-BE116)</f>
        <v>145.568790738012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133800716.653251</v>
      </c>
      <c r="E117" s="9"/>
      <c r="F117" s="67" t="n">
        <f aca="false">'Central pensions'!I117</f>
        <v>24319864.0809182</v>
      </c>
      <c r="G117" s="9" t="n">
        <f aca="false">'Central pensions'!K117</f>
        <v>5115136.00053696</v>
      </c>
      <c r="H117" s="9" t="n">
        <f aca="false">'Central pensions'!V117</f>
        <v>28141969.0658422</v>
      </c>
      <c r="I117" s="67" t="n">
        <f aca="false">'Central pensions'!M117</f>
        <v>158200.082490833</v>
      </c>
      <c r="J117" s="9" t="n">
        <f aca="false">'Central pensions'!W117</f>
        <v>870370.177294087</v>
      </c>
      <c r="K117" s="9"/>
      <c r="L117" s="67" t="n">
        <f aca="false">'Central pensions'!N117</f>
        <v>2418110.33549283</v>
      </c>
      <c r="M117" s="67"/>
      <c r="N117" s="67" t="n">
        <f aca="false">'Central pensions'!L117</f>
        <v>1155155.57913575</v>
      </c>
      <c r="O117" s="9"/>
      <c r="P117" s="9" t="n">
        <f aca="false">'Central pensions'!X117</f>
        <v>18902911.1964934</v>
      </c>
      <c r="Q117" s="67"/>
      <c r="R117" s="67" t="n">
        <f aca="false">'Central SIPA income'!G112</f>
        <v>32215247.717955</v>
      </c>
      <c r="S117" s="67"/>
      <c r="T117" s="9" t="n">
        <f aca="false">'Central SIPA income'!J112</f>
        <v>123177791.799887</v>
      </c>
      <c r="U117" s="9"/>
      <c r="V117" s="67" t="n">
        <f aca="false">'Central SIPA income'!F112</f>
        <v>149863.237631132</v>
      </c>
      <c r="W117" s="67"/>
      <c r="X117" s="67" t="n">
        <f aca="false">'Central SIPA income'!M112</f>
        <v>376413.246159089</v>
      </c>
      <c r="Y117" s="9"/>
      <c r="Z117" s="9" t="n">
        <f aca="false">R117+V117-N117-L117-F117</f>
        <v>4471980.96003934</v>
      </c>
      <c r="AA117" s="9"/>
      <c r="AB117" s="9" t="n">
        <f aca="false">T117-P117-D117</f>
        <v>-29525836.0498574</v>
      </c>
      <c r="AC117" s="50"/>
      <c r="AD117" s="9"/>
      <c r="AE117" s="9"/>
      <c r="AF117" s="9"/>
      <c r="AG117" s="9" t="n">
        <f aca="false">BF117/100*$AG$53</f>
        <v>7801096653.3223</v>
      </c>
      <c r="AH117" s="40" t="n">
        <f aca="false">(AG117-AG116)/AG116</f>
        <v>0.0100283050749493</v>
      </c>
      <c r="AI117" s="40" t="n">
        <f aca="false">(AG117-AG113)/AG113</f>
        <v>0.0171174260953581</v>
      </c>
      <c r="AJ117" s="40" t="n">
        <f aca="false">AB117/AG117</f>
        <v>-0.00378483146177698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14177622</v>
      </c>
      <c r="AY117" s="40" t="n">
        <f aca="false">(AW117-AW116)/AW116</f>
        <v>0.00540043065019897</v>
      </c>
      <c r="AZ117" s="39" t="n">
        <f aca="false">workers_and_wage_central!B105</f>
        <v>8463.82670309591</v>
      </c>
      <c r="BA117" s="40" t="n">
        <f aca="false">(AZ117-AZ116)/AZ116</f>
        <v>0.00460301615522214</v>
      </c>
      <c r="BB117" s="7"/>
      <c r="BC117" s="7"/>
      <c r="BD117" s="7"/>
      <c r="BE117" s="7"/>
      <c r="BF117" s="7" t="n">
        <f aca="false">BF116*(1+AY117)*(1+BA117)*(1-BE117)</f>
        <v>147.028598980924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0.0203681401542087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105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0.0178724141534572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4428376308.28263</v>
      </c>
      <c r="AH149" s="32" t="n">
        <f aca="false">AVERAGE(AJ138:AJ158)</f>
        <v>-0.00288575954554684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4527012476.27306</v>
      </c>
      <c r="AJ150" s="32" t="n">
        <f aca="false">(AG150-AG146)/AG146</f>
        <v>-0.101378703598756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4649879863.95668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4663141423.02314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4694078886.77959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4739225282.5719</v>
      </c>
      <c r="AJ154" s="32" t="n">
        <f aca="false">(AG154-AG150)/AG150</f>
        <v>0.046877009376733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4789376259.87539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4849667079.94405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4928782831.11857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5022083930.9282</v>
      </c>
      <c r="AJ158" s="32" t="n">
        <f aca="false">(AG158-AG154)/AG154</f>
        <v>0.0596845753242607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5028845072.86917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5043653763.14183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5076646316.05212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5126411803.36842</v>
      </c>
      <c r="AJ162" s="32" t="n">
        <f aca="false">(AG162-AG158)/AG158</f>
        <v>0.0207738209625925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5204854650.41959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5220181644.85177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5254328937.11395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5305836216.48632</v>
      </c>
      <c r="AJ166" s="32" t="n">
        <f aca="false">(AG166-AG162)/AG162</f>
        <v>0.035000000000002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5349118293.98986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5385230100.11429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5415671731.94542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5468614657.71906</v>
      </c>
      <c r="AJ170" s="32" t="n">
        <f aca="false">(AG170-AG166)/AG166</f>
        <v>0.0306791304124601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5513270016.32675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5597076469.50225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5637425837.79006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5676234935.49469</v>
      </c>
      <c r="AJ174" s="32" t="n">
        <f aca="false">(AG174-AG170)/AG170</f>
        <v>0.0379657903821356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5682671799.50684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5729564718.6264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5778201267.95788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5805194786.38672</v>
      </c>
      <c r="AJ178" s="32" t="n">
        <f aca="false">(AG178-AG174)/AG174</f>
        <v>0.0227192588674605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5865466682.28701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5881317688.62215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5919607051.74608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5972787303.03331</v>
      </c>
      <c r="AJ182" s="32" t="n">
        <f aca="false">(AG182-AG178)/AG178</f>
        <v>0.0288694045270615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6060473365.43886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6111171385.93614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6164447660.61337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6188076362.0491</v>
      </c>
      <c r="AJ186" s="32" t="n">
        <f aca="false">(AG186-AG182)/AG182</f>
        <v>0.0360449900679474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6178414122.02618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6215907073.04847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6264667108.34251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6304174472.05724</v>
      </c>
      <c r="AJ190" s="32" t="n">
        <f aca="false">(AG190-AG186)/AG186</f>
        <v>0.0187615832797668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6333353061.90503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6396456227.61127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6423091878.65022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6495477318.73381</v>
      </c>
      <c r="AJ194" s="32" t="n">
        <f aca="false">(AG194-AG190)/AG190</f>
        <v>0.0303454238972136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6517453708.48564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6561274267.37925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6554898671.954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6597253505.46543</v>
      </c>
      <c r="AJ198" s="32" t="n">
        <f aca="false">(AG198-AG194)/AG194</f>
        <v>0.0156687771717838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6672124220.90725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6698927162.34847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6693864195.07786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6772507507.51049</v>
      </c>
      <c r="AJ202" s="32" t="n">
        <f aca="false">(AG202-AG198)/AG198</f>
        <v>0.0265646911854872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6783913446.86677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6805705372.41101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6859625668.89147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6908639059.63123</v>
      </c>
      <c r="AJ206" s="32" t="n">
        <f aca="false">(AG206-AG202)/AG202</f>
        <v>0.0201006129516691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6941340412.76254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6990045538.70752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7010906452.67951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7068109858.03593</v>
      </c>
      <c r="AJ210" s="32" t="n">
        <f aca="false">(AG210-AG206)/AG206</f>
        <v>0.0230828093678423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7100249148.39349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7149123471.55443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7202274410.29545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7239156038.55805</v>
      </c>
      <c r="AJ214" s="32" t="n">
        <f aca="false">(AG214-AG210)/AG210</f>
        <v>0.0241997059974463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7286212182.59497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7292319714.39919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7316138840.14922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7364629374.09744</v>
      </c>
      <c r="AJ218" s="32" t="n">
        <f aca="false">(AG218-AG214)/AG214</f>
        <v>0.0173325916544792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7395657917.02185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7442320966.99687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7487482221.27581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7537398372.08566</v>
      </c>
      <c r="AJ222" s="32" t="n">
        <f aca="false">(AG222-AG218)/AG218</f>
        <v>0.0234592929544937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7551697186.75952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7581505363.02928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7640673478.15386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7669809260.14626</v>
      </c>
      <c r="AJ226" s="32" t="n">
        <f aca="false">(AG226-AG222)/AG222</f>
        <v>0.0175671871810537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7708784478.89791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7701353264.78753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7723641618.87861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7801096653.3223</v>
      </c>
      <c r="AJ230" s="32" t="n">
        <f aca="false">(AG230-AG226)/AG226</f>
        <v>0.0171174260953581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5" activeCellId="0" sqref="C15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299339.682433333</v>
      </c>
      <c r="C15" s="0" t="n">
        <v>246019.141566667</v>
      </c>
      <c r="D15" s="0" t="n">
        <v>53320.5408666667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7" activeCellId="0" sqref="C27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298771.16255</v>
      </c>
      <c r="C15" s="0" t="n">
        <v>245450.621683333</v>
      </c>
      <c r="D15" s="0" t="n">
        <v>53320.5408666667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A3" colorId="64" zoomScale="65" zoomScaleNormal="65" zoomScalePageLayoutView="100" workbookViewId="0">
      <selection pane="topLeft" activeCell="I32" activeCellId="0" sqref="I32"/>
    </sheetView>
  </sheetViews>
  <sheetFormatPr defaultColWidth="11.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112.707884677208</v>
      </c>
      <c r="E18" s="30" t="n">
        <f aca="false">(D18/D17)^(1/3)-1</f>
        <v>0.0277556056881969</v>
      </c>
      <c r="F18" s="29" t="n">
        <v>64369.1731790338</v>
      </c>
      <c r="G18" s="30" t="n">
        <f aca="false">(F18/F17)^(1/3)-1</f>
        <v>0.0331961085424703</v>
      </c>
      <c r="H18" s="32" t="n">
        <f aca="false">(F18*100/D18)/(F16*100/D16)-1</f>
        <v>-0.0106107521840827</v>
      </c>
      <c r="I18" s="29" t="s">
        <v>36</v>
      </c>
      <c r="J18" s="13" t="n">
        <f aca="false">B18*100/$B$16</f>
        <v>92.379268813603</v>
      </c>
      <c r="K18" s="13" t="n">
        <f aca="false">D18*100/$D$16</f>
        <v>114.394639987039</v>
      </c>
      <c r="L18" s="13" t="n">
        <f aca="false">100*F18*100/D18/($F$16*100/$D$16)</f>
        <v>98.9389247815917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122.471933995498</v>
      </c>
      <c r="E19" s="28" t="n">
        <f aca="false">(D19/D18)^(1/3)-1</f>
        <v>0.0280812193728415</v>
      </c>
      <c r="F19" s="27" t="n">
        <v>69945.5690389829</v>
      </c>
      <c r="G19" s="28" t="n">
        <f aca="false">(F19/F18)^(1/3)-1</f>
        <v>0.0280812193728399</v>
      </c>
      <c r="I19" s="27" t="s">
        <v>37</v>
      </c>
      <c r="J19" s="13" t="n">
        <f aca="false">B19*100/$B$16</f>
        <v>94.4368936501574</v>
      </c>
      <c r="K19" s="13" t="n">
        <f aca="false">D19*100/$D$16</f>
        <v>124.304815391186</v>
      </c>
      <c r="L19" s="13" t="n">
        <f aca="false">100*F19*100/D19/($F$16*100/$D$16)</f>
        <v>98.9389247815913</v>
      </c>
    </row>
    <row r="20" customFormat="false" ht="12.8" hidden="false" customHeight="false" outlineLevel="0" collapsed="false">
      <c r="A20" s="29" t="s">
        <v>38</v>
      </c>
      <c r="B20" s="29" t="n">
        <v>129.8992745246</v>
      </c>
      <c r="C20" s="30" t="n">
        <f aca="false">(B20/B19)^(1/3)-1</f>
        <v>0.00548712345193425</v>
      </c>
      <c r="D20" s="29" t="n">
        <v>132.269688715138</v>
      </c>
      <c r="E20" s="30" t="n">
        <f aca="false">(D20/D19)^(1/3)-1</f>
        <v>0.0259855680060186</v>
      </c>
      <c r="F20" s="29" t="n">
        <v>76109.1912494218</v>
      </c>
      <c r="G20" s="30" t="n">
        <f aca="false">(F20/F19)^(1/3)-1</f>
        <v>0.0285505319260333</v>
      </c>
      <c r="I20" s="29" t="s">
        <v>38</v>
      </c>
      <c r="J20" s="13" t="n">
        <f aca="false">B20*100/$B$16</f>
        <v>96.0000000000003</v>
      </c>
      <c r="K20" s="13" t="n">
        <f aca="false">D20*100/$D$16</f>
        <v>134.249200622481</v>
      </c>
      <c r="L20" s="13" t="n">
        <f aca="false">100*F20*100/D20/($F$16*100/$D$16)</f>
        <v>99.6828233682135</v>
      </c>
    </row>
    <row r="21" customFormat="false" ht="12.8" hidden="false" customHeight="false" outlineLevel="0" collapsed="false">
      <c r="A21" s="27" t="s">
        <v>18</v>
      </c>
      <c r="B21" s="27" t="n">
        <v>131.059370079559</v>
      </c>
      <c r="C21" s="28" t="n">
        <f aca="false">(B21/B20)^(1/3)-1</f>
        <v>0.00296809224369876</v>
      </c>
      <c r="D21" s="27" t="n">
        <v>142.067443434778</v>
      </c>
      <c r="E21" s="28" t="n">
        <f aca="false">(D21/D20)^(1/3)-1</f>
        <v>0.0241056085619495</v>
      </c>
      <c r="F21" s="27" t="n">
        <v>82361.5449699889</v>
      </c>
      <c r="G21" s="28" t="n">
        <f aca="false">(F21/F20)^(1/3)-1</f>
        <v>0.026665872583354</v>
      </c>
      <c r="I21" s="27" t="s">
        <v>39</v>
      </c>
      <c r="J21" s="13" t="n">
        <f aca="false">B21*100/$B$16</f>
        <v>96.8573502329684</v>
      </c>
      <c r="K21" s="13" t="n">
        <f aca="false">D21*100/$D$16</f>
        <v>144.193585853776</v>
      </c>
      <c r="L21" s="13" t="n">
        <f aca="false">100*F21*100/D21/($F$16*100/$D$16)</f>
        <v>100.432315153957</v>
      </c>
    </row>
    <row r="22" customFormat="false" ht="12.8" hidden="false" customHeight="false" outlineLevel="0" collapsed="false">
      <c r="A22" s="29" t="s">
        <v>20</v>
      </c>
      <c r="B22" s="29" t="n">
        <v>132.1875</v>
      </c>
      <c r="C22" s="30" t="n">
        <f aca="false">(B22/B21)^(1/3)-1</f>
        <v>0.00286106572277545</v>
      </c>
      <c r="D22" s="29" t="n">
        <v>151.865198154417</v>
      </c>
      <c r="E22" s="30" t="n">
        <f aca="false">(D22/D21)^(1/3)-1</f>
        <v>0.0224793960467025</v>
      </c>
      <c r="F22" s="29" t="n">
        <v>88703.6160626575</v>
      </c>
      <c r="G22" s="30" t="n">
        <f aca="false">(F22/F21)^(1/3)-1</f>
        <v>0.0250355945368215</v>
      </c>
      <c r="I22" s="29" t="s">
        <v>40</v>
      </c>
      <c r="J22" s="13" t="n">
        <f aca="false">B22*100/$B$16</f>
        <v>97.6910767703851</v>
      </c>
      <c r="K22" s="13" t="n">
        <f aca="false">D22*100/$D$16</f>
        <v>154.13797108507</v>
      </c>
      <c r="L22" s="13" t="n">
        <f aca="false">100*F22*100/D22/($F$16*100/$D$16)</f>
        <v>101.187442192777</v>
      </c>
    </row>
    <row r="23" customFormat="false" ht="12.8" hidden="false" customHeight="false" outlineLevel="0" collapsed="false">
      <c r="A23" s="27" t="s">
        <v>24</v>
      </c>
      <c r="B23" s="27" t="n">
        <v>133.49948725792</v>
      </c>
      <c r="C23" s="28" t="n">
        <f aca="false">(B23/B22)^(1/3)-1</f>
        <v>0.00329751415322255</v>
      </c>
      <c r="D23" s="27" t="n">
        <v>161.662952874057</v>
      </c>
      <c r="E23" s="28" t="n">
        <f aca="false">(D23/D22)^(1/3)-1</f>
        <v>0.0210587906798481</v>
      </c>
      <c r="F23" s="27" t="n">
        <v>95136.4001981756</v>
      </c>
      <c r="G23" s="28" t="n">
        <f aca="false">(F23/F22)^(1/3)-1</f>
        <v>0.0236114376565468</v>
      </c>
      <c r="I23" s="27" t="s">
        <v>41</v>
      </c>
      <c r="J23" s="13" t="n">
        <f aca="false">B23*100/$B$16</f>
        <v>98.6606801590204</v>
      </c>
      <c r="K23" s="13" t="n">
        <f aca="false">D23*100/$D$16</f>
        <v>164.082356316365</v>
      </c>
      <c r="L23" s="13" t="n">
        <f aca="false">100*F23*100/D23/($F$16*100/$D$16)</f>
        <v>101.948246854817</v>
      </c>
    </row>
    <row r="24" customFormat="false" ht="12.8" hidden="false" customHeight="false" outlineLevel="0" collapsed="false">
      <c r="A24" s="29" t="s">
        <v>42</v>
      </c>
      <c r="B24" s="29" t="n">
        <v>135.095245505584</v>
      </c>
      <c r="C24" s="30" t="n">
        <f aca="false">(B24/B23)^(1/3)-1</f>
        <v>0.0039686593110162</v>
      </c>
      <c r="D24" s="29" t="n">
        <v>172.575202193056</v>
      </c>
      <c r="E24" s="30" t="n">
        <f aca="false">(D24/D23)^(1/3)-1</f>
        <v>0.0220119202605762</v>
      </c>
      <c r="F24" s="29" t="n">
        <v>101863.086309067</v>
      </c>
      <c r="G24" s="30" t="n">
        <f aca="false">(F24/F23)^(1/3)-1</f>
        <v>0.023033932180837</v>
      </c>
      <c r="I24" s="29" t="s">
        <v>42</v>
      </c>
      <c r="J24" s="13" t="n">
        <f aca="false">B24*100/$B$16</f>
        <v>99.8400000000003</v>
      </c>
      <c r="K24" s="13" t="n">
        <f aca="false">D24*100/$D$16</f>
        <v>175.15791536772</v>
      </c>
      <c r="L24" s="13" t="n">
        <f aca="false">100*F24*100/D24/($F$16*100/$D$16)</f>
        <v>102.25439754207</v>
      </c>
    </row>
    <row r="25" customFormat="false" ht="12.8" hidden="false" customHeight="false" outlineLevel="0" collapsed="false">
      <c r="A25" s="27" t="s">
        <v>18</v>
      </c>
      <c r="B25" s="27" t="n">
        <v>136.957041733139</v>
      </c>
      <c r="C25" s="28" t="n">
        <f aca="false">(B25/B24)^(1/3)-1</f>
        <v>0.00457284392787938</v>
      </c>
      <c r="D25" s="27" t="n">
        <v>183.487451512055</v>
      </c>
      <c r="E25" s="28" t="n">
        <f aca="false">(D25/D24)^(1/3)-1</f>
        <v>0.0206480087479353</v>
      </c>
      <c r="F25" s="27" t="n">
        <v>108629.314968709</v>
      </c>
      <c r="G25" s="28" t="n">
        <f aca="false">(F25/F24)^(1/3)-1</f>
        <v>0.0216686567566828</v>
      </c>
      <c r="I25" s="27" t="s">
        <v>43</v>
      </c>
      <c r="J25" s="13" t="n">
        <f aca="false">B25*100/$B$16</f>
        <v>101.215930993452</v>
      </c>
      <c r="K25" s="13" t="n">
        <f aca="false">D25*100/$D$16</f>
        <v>186.233474419075</v>
      </c>
      <c r="L25" s="13" t="n">
        <f aca="false">100*F25*100/D25/($F$16*100/$D$16)</f>
        <v>102.561467600144</v>
      </c>
    </row>
    <row r="26" customFormat="false" ht="12.8" hidden="false" customHeight="false" outlineLevel="0" collapsed="false">
      <c r="A26" s="29" t="s">
        <v>20</v>
      </c>
      <c r="B26" s="29" t="n">
        <v>137.3428125</v>
      </c>
      <c r="C26" s="30" t="n">
        <f aca="false">(B26/B25)^(1/3)-1</f>
        <v>0.000938029238734872</v>
      </c>
      <c r="D26" s="29" t="n">
        <v>194.399700831054</v>
      </c>
      <c r="E26" s="30" t="n">
        <f aca="false">(D26/D25)^(1/3)-1</f>
        <v>0.0194432966359974</v>
      </c>
      <c r="F26" s="29" t="n">
        <v>115435.263008372</v>
      </c>
      <c r="G26" s="30" t="n">
        <f aca="false">(F26/F25)^(1/3)-1</f>
        <v>0.020462739932632</v>
      </c>
      <c r="I26" s="29" t="s">
        <v>44</v>
      </c>
      <c r="J26" s="13" t="n">
        <f aca="false">B26*100/$B$16</f>
        <v>101.50102876443</v>
      </c>
      <c r="K26" s="13" t="n">
        <f aca="false">D26*100/$D$16</f>
        <v>197.30903347043</v>
      </c>
      <c r="L26" s="13" t="n">
        <f aca="false">100*F26*100/D26/($F$16*100/$D$16)</f>
        <v>102.869459789908</v>
      </c>
    </row>
    <row r="27" customFormat="false" ht="12.8" hidden="false" customHeight="false" outlineLevel="0" collapsed="false">
      <c r="A27" s="27" t="s">
        <v>24</v>
      </c>
      <c r="B27" s="27" t="n">
        <v>138.316357397839</v>
      </c>
      <c r="C27" s="28" t="n">
        <f aca="false">(B27/B26)^(1/3)-1</f>
        <v>0.00235724897578904</v>
      </c>
      <c r="D27" s="27" t="n">
        <v>205.311950150053</v>
      </c>
      <c r="E27" s="28" t="n">
        <f aca="false">(D27/D26)^(1/3)-1</f>
        <v>0.0183714419827634</v>
      </c>
      <c r="F27" s="27" t="n">
        <v>122281.107964781</v>
      </c>
      <c r="G27" s="28" t="n">
        <f aca="false">(F27/F26)^(1/3)-1</f>
        <v>0.0193898134247459</v>
      </c>
      <c r="I27" s="27" t="s">
        <v>45</v>
      </c>
      <c r="J27" s="13" t="n">
        <f aca="false">B27*100/$B$16</f>
        <v>102.220511690987</v>
      </c>
      <c r="K27" s="13" t="n">
        <f aca="false">D27*100/$D$16</f>
        <v>208.384592521785</v>
      </c>
      <c r="L27" s="13" t="n">
        <f aca="false">100*F27*100/D27/($F$16*100/$D$16)</f>
        <v>103.178376880526</v>
      </c>
    </row>
    <row r="28" customFormat="false" ht="12.8" hidden="false" customHeight="false" outlineLevel="0" collapsed="false">
      <c r="A28" s="29" t="s">
        <v>46</v>
      </c>
      <c r="B28" s="29" t="n">
        <v>139.553388607268</v>
      </c>
      <c r="C28" s="30" t="n">
        <f aca="false">(B28/B27)^(1/3)-1</f>
        <v>0.00297232049401597</v>
      </c>
      <c r="D28" s="29" t="n">
        <v>217.117387283681</v>
      </c>
      <c r="E28" s="30" t="n">
        <f aca="false">(D28/D27)^(1/3)-1</f>
        <v>0.0188106090128015</v>
      </c>
      <c r="F28" s="29" t="n">
        <v>129902.633506026</v>
      </c>
      <c r="G28" s="30" t="n">
        <f aca="false">(F28/F27)^(1/3)-1</f>
        <v>0.0203586804472362</v>
      </c>
      <c r="I28" s="29" t="s">
        <v>46</v>
      </c>
      <c r="J28" s="13" t="n">
        <f aca="false">B28*100/$B$16</f>
        <v>103.13472</v>
      </c>
      <c r="K28" s="13" t="n">
        <f aca="false">D28*100/$D$16</f>
        <v>220.366706591787</v>
      </c>
      <c r="L28" s="13" t="n">
        <f aca="false">100*F28*100/D28/($F$16*100/$D$16)</f>
        <v>103.649427113741</v>
      </c>
    </row>
    <row r="29" customFormat="false" ht="12.8" hidden="false" customHeight="false" outlineLevel="0" collapsed="false">
      <c r="A29" s="27" t="s">
        <v>18</v>
      </c>
      <c r="B29" s="27" t="n">
        <v>141.202710026866</v>
      </c>
      <c r="C29" s="28" t="n">
        <f aca="false">(B29/B28)^(1/3)-1</f>
        <v>0.00392410442299296</v>
      </c>
      <c r="D29" s="27" t="n">
        <v>228.922824417309</v>
      </c>
      <c r="E29" s="28" t="n">
        <f aca="false">(D29/D28)^(1/3)-1</f>
        <v>0.0178055868742393</v>
      </c>
      <c r="F29" s="27" t="n">
        <v>137588.359152071</v>
      </c>
      <c r="G29" s="28" t="n">
        <f aca="false">(F29/F28)^(1/3)-1</f>
        <v>0.019345113297891</v>
      </c>
      <c r="I29" s="27" t="s">
        <v>47</v>
      </c>
      <c r="J29" s="13" t="n">
        <f aca="false">B29*100/$B$16</f>
        <v>104.353624854249</v>
      </c>
      <c r="K29" s="13" t="n">
        <f aca="false">D29*100/$D$16</f>
        <v>232.34882066179</v>
      </c>
      <c r="L29" s="13" t="n">
        <f aca="false">100*F29*100/D29/($F$16*100/$D$16)</f>
        <v>104.120477346956</v>
      </c>
    </row>
    <row r="30" customFormat="false" ht="12.8" hidden="false" customHeight="false" outlineLevel="0" collapsed="false">
      <c r="A30" s="29" t="s">
        <v>20</v>
      </c>
      <c r="B30" s="29" t="n">
        <v>141.463096875</v>
      </c>
      <c r="C30" s="30" t="n">
        <f aca="false">(B30/B29)^(1/3)-1</f>
        <v>0.000614310577983002</v>
      </c>
      <c r="D30" s="29" t="n">
        <v>240.728261550937</v>
      </c>
      <c r="E30" s="30" t="n">
        <f aca="false">(D30/D29)^(1/3)-1</f>
        <v>0.0169025303829935</v>
      </c>
      <c r="F30" s="29" t="n">
        <v>145338.284902916</v>
      </c>
      <c r="G30" s="30" t="n">
        <f aca="false">(F30/F29)^(1/3)-1</f>
        <v>0.0184337425324317</v>
      </c>
      <c r="I30" s="29" t="s">
        <v>48</v>
      </c>
      <c r="J30" s="13" t="n">
        <f aca="false">B30*100/$B$16</f>
        <v>104.546059627363</v>
      </c>
      <c r="K30" s="13" t="n">
        <f aca="false">D30*100/$D$16</f>
        <v>244.330934731792</v>
      </c>
      <c r="L30" s="13" t="n">
        <f aca="false">100*F30*100/D30/($F$16*100/$D$16)</f>
        <v>104.591527580171</v>
      </c>
    </row>
    <row r="31" customFormat="false" ht="12.8" hidden="false" customHeight="false" outlineLevel="0" collapsed="false">
      <c r="A31" s="27" t="s">
        <v>24</v>
      </c>
      <c r="B31" s="27" t="n">
        <v>141.923605341525</v>
      </c>
      <c r="C31" s="28" t="n">
        <f aca="false">(B31/B30)^(1/3)-1</f>
        <v>0.001083933258339</v>
      </c>
      <c r="D31" s="27" t="n">
        <v>252.533698684565</v>
      </c>
      <c r="E31" s="28" t="n">
        <f aca="false">(D31/D30)^(1/3)-1</f>
        <v>0.0160866686918397</v>
      </c>
      <c r="F31" s="27" t="n">
        <v>153152.410758561</v>
      </c>
      <c r="G31" s="28" t="n">
        <f aca="false">(F31/F30)^(1/3)-1</f>
        <v>0.0176097720494344</v>
      </c>
      <c r="I31" s="27" t="s">
        <v>49</v>
      </c>
      <c r="J31" s="13" t="n">
        <f aca="false">B31*100/$B$16</f>
        <v>104.886391110723</v>
      </c>
      <c r="K31" s="13" t="n">
        <f aca="false">D31*100/$D$16</f>
        <v>256.313048801795</v>
      </c>
      <c r="L31" s="13" t="n">
        <f aca="false">100*F31*100/D31/($F$16*100/$D$16)</f>
        <v>105.062577813386</v>
      </c>
    </row>
    <row r="32" customFormat="false" ht="12.8" hidden="false" customHeight="false" outlineLevel="0" collapsed="false">
      <c r="A32" s="29" t="s">
        <v>50</v>
      </c>
      <c r="B32" s="29" t="n">
        <v>143.460883488271</v>
      </c>
      <c r="C32" s="30" t="n">
        <f aca="false">(B32/B31)^(1/3)-1</f>
        <v>0.00359761822534543</v>
      </c>
      <c r="D32" s="29" t="n">
        <v>263.89771512537</v>
      </c>
      <c r="E32" s="30" t="n">
        <f aca="false">(D32/D31)^(1/3)-1</f>
        <v>0.014780461630687</v>
      </c>
      <c r="F32" s="29" t="n">
        <v>160761.831022738</v>
      </c>
      <c r="G32" s="30" t="n">
        <f aca="false">(F32/F31)^(1/3)-1</f>
        <v>0.0162947970680791</v>
      </c>
      <c r="I32" s="29" t="s">
        <v>50</v>
      </c>
      <c r="J32" s="13" t="n">
        <f aca="false">B32*100/$B$16</f>
        <v>106.02249216</v>
      </c>
      <c r="K32" s="13" t="n">
        <f aca="false">D32*100/$D$16</f>
        <v>267.847135997875</v>
      </c>
      <c r="L32" s="13" t="n">
        <f aca="false">100*F32*100/D32/($F$16*100/$D$16)</f>
        <v>105.533628046602</v>
      </c>
    </row>
    <row r="33" customFormat="false" ht="12.8" hidden="false" customHeight="false" outlineLevel="0" collapsed="false">
      <c r="A33" s="27" t="s">
        <v>18</v>
      </c>
      <c r="B33" s="27" t="n">
        <v>144.732777777538</v>
      </c>
      <c r="C33" s="28" t="n">
        <f aca="false">(B33/B32)^(1/3)-1</f>
        <v>0.00294657303128409</v>
      </c>
      <c r="D33" s="27" t="n">
        <v>275.261731566176</v>
      </c>
      <c r="E33" s="28" t="n">
        <f aca="false">(D33/D32)^(1/3)-1</f>
        <v>0.0141528197318077</v>
      </c>
      <c r="F33" s="27" t="n">
        <v>168433.050866057</v>
      </c>
      <c r="G33" s="28" t="n">
        <f aca="false">(F33/F32)^(1/3)-1</f>
        <v>0.015659473499769</v>
      </c>
      <c r="I33" s="27" t="s">
        <v>51</v>
      </c>
      <c r="J33" s="13" t="n">
        <f aca="false">B33*100/$B$16</f>
        <v>106.962465475605</v>
      </c>
      <c r="K33" s="13" t="n">
        <f aca="false">D33*100/$D$16</f>
        <v>279.381223193957</v>
      </c>
      <c r="L33" s="13" t="n">
        <f aca="false">100*F33*100/D33/($F$16*100/$D$16)</f>
        <v>106.004678279817</v>
      </c>
    </row>
    <row r="34" customFormat="false" ht="12.8" hidden="false" customHeight="false" outlineLevel="0" collapsed="false">
      <c r="A34" s="29" t="s">
        <v>20</v>
      </c>
      <c r="B34" s="29" t="n">
        <v>145.70698978125</v>
      </c>
      <c r="C34" s="30" t="n">
        <f aca="false">(B34/B33)^(1/3)-1</f>
        <v>0.00223868731034971</v>
      </c>
      <c r="D34" s="29" t="n">
        <v>286.625748006981</v>
      </c>
      <c r="E34" s="30" t="n">
        <f aca="false">(D34/D33)^(1/3)-1</f>
        <v>0.0135763173835879</v>
      </c>
      <c r="F34" s="29" t="n">
        <v>176166.070288518</v>
      </c>
      <c r="G34" s="30" t="n">
        <f aca="false">(F34/F33)^(1/3)-1</f>
        <v>0.0150754332883432</v>
      </c>
      <c r="I34" s="29" t="s">
        <v>52</v>
      </c>
      <c r="J34" s="13" t="n">
        <f aca="false">B34*100/$B$16</f>
        <v>107.682441416184</v>
      </c>
      <c r="K34" s="13" t="n">
        <f aca="false">D34*100/$D$16</f>
        <v>290.915310390037</v>
      </c>
      <c r="L34" s="13" t="n">
        <f aca="false">100*F34*100/D34/($F$16*100/$D$16)</f>
        <v>106.475728513032</v>
      </c>
    </row>
    <row r="35" customFormat="false" ht="12.8" hidden="false" customHeight="false" outlineLevel="0" collapsed="false">
      <c r="A35" s="27" t="s">
        <v>24</v>
      </c>
      <c r="B35" s="27" t="n">
        <v>147.166433829119</v>
      </c>
      <c r="C35" s="28" t="n">
        <f aca="false">(B35/B34)^(1/3)-1</f>
        <v>0.00332767893743213</v>
      </c>
      <c r="D35" s="27" t="n">
        <v>297.989764447787</v>
      </c>
      <c r="E35" s="28" t="n">
        <f aca="false">(D35/D34)^(1/3)-1</f>
        <v>0.0130449483962691</v>
      </c>
      <c r="F35" s="27" t="n">
        <v>183960.889290121</v>
      </c>
      <c r="G35" s="28" t="n">
        <f aca="false">(F35/F34)^(1/3)-1</f>
        <v>0.014536659494109</v>
      </c>
      <c r="I35" s="27" t="s">
        <v>53</v>
      </c>
      <c r="J35" s="13" t="n">
        <f aca="false">B35*100/$B$16</f>
        <v>108.761020408316</v>
      </c>
      <c r="K35" s="13" t="n">
        <f aca="false">D35*100/$D$16</f>
        <v>302.449397586118</v>
      </c>
      <c r="L35" s="13" t="n">
        <f aca="false">100*F35*100/D35/($F$16*100/$D$16)</f>
        <v>106.946778746246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106</v>
      </c>
      <c r="C42" s="35" t="s">
        <v>107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D43*1.2</f>
        <v>-0.112816119878236</v>
      </c>
      <c r="D43" s="38" t="n">
        <v>-0.0940134332318634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0.0500000000000005</v>
      </c>
      <c r="C44" s="40" t="n">
        <f aca="false">D44*0.8</f>
        <v>0.0673168085554725</v>
      </c>
      <c r="D44" s="40" t="n">
        <v>0.0841460106943406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0.0399999999999998</v>
      </c>
      <c r="C45" s="38" t="n">
        <f aca="false">D45*0.8</f>
        <v>0.038127152817611</v>
      </c>
      <c r="D45" s="38" t="n">
        <v>0.0476589410220138</v>
      </c>
    </row>
    <row r="49" customFormat="false" ht="12.8" hidden="false" customHeight="false" outlineLevel="0" collapsed="false">
      <c r="E49" s="3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C95" colorId="64" zoomScale="65" zoomScaleNormal="65" zoomScalePageLayoutView="100" workbookViewId="0">
      <selection pane="topLeft" activeCell="AG117" activeCellId="0" sqref="AG117"/>
    </sheetView>
  </sheetViews>
  <sheetFormatPr defaultColWidth="9.14843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/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-0.032867452056873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0.0139858096813862</v>
      </c>
      <c r="BM4" s="51" t="n">
        <f aca="false">SUM(D14:D17)/AVERAGE(AG14:AG17)</f>
        <v>0.0796893569690466</v>
      </c>
      <c r="BN4" s="51" t="n">
        <f aca="false">(SUM(H14:H17)+SUM(J14:J17))/AVERAGE(AG14:AG17)</f>
        <v>0</v>
      </c>
      <c r="BO4" s="52" t="n">
        <f aca="false">AL4-BN4</f>
        <v>-0.032867452056873</v>
      </c>
      <c r="BP4" s="32" t="n">
        <f aca="false">BN4+BM4</f>
        <v>0.0796893569690466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-0.0327691279382023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0.0613981988851852</v>
      </c>
      <c r="BL5" s="51" t="n">
        <f aca="false">SUM(P18:P21)/AVERAGE(AG18:AG21)</f>
        <v>0.0153260729788298</v>
      </c>
      <c r="BM5" s="51" t="n">
        <f aca="false">SUM(D18:D21)/AVERAGE(AG18:AG21)</f>
        <v>0.0788412538445578</v>
      </c>
      <c r="BN5" s="51" t="n">
        <f aca="false">(SUM(H18:H21)+SUM(J18:J21))/AVERAGE(AG18:AG21)</f>
        <v>3.99679724492795E-005</v>
      </c>
      <c r="BO5" s="52" t="n">
        <f aca="false">AL5-BN5</f>
        <v>-0.0328090959106516</v>
      </c>
      <c r="BP5" s="32" t="n">
        <f aca="false">BN5+BM5</f>
        <v>0.078881221817007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-0.0365104009407959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0.0632114979056285</v>
      </c>
      <c r="BL6" s="51" t="n">
        <f aca="false">SUM(P22:P25)/AVERAGE(AG22:AG25)</f>
        <v>0.0188667520745889</v>
      </c>
      <c r="BM6" s="51" t="n">
        <f aca="false">SUM(D22:D25)/AVERAGE(AG22:AG25)</f>
        <v>0.0808551467718355</v>
      </c>
      <c r="BN6" s="51" t="n">
        <f aca="false">(SUM(H22:H25)+SUM(J22:J25))/AVERAGE(AG22:AG25)</f>
        <v>0.000542822051953923</v>
      </c>
      <c r="BO6" s="52" t="n">
        <f aca="false">AL6-BN6</f>
        <v>-0.0370532229927498</v>
      </c>
      <c r="BP6" s="32" t="n">
        <f aca="false">BN6+BM6</f>
        <v>0.0813979688237894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-0.0368194514270904</v>
      </c>
      <c r="AM7" s="4" t="n">
        <f aca="false">'Central scenario'!AM6</f>
        <v>22247411.6609202</v>
      </c>
      <c r="AN7" s="52" t="n">
        <f aca="false">AM7/AVERAGE(AG26:AG29)</f>
        <v>0.00430801881145177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0.0131887574816751</v>
      </c>
      <c r="BJ7" s="1" t="n">
        <f aca="false">BJ6+1</f>
        <v>2018</v>
      </c>
      <c r="BK7" s="51" t="n">
        <f aca="false">SUM(T26:T29)/AVERAGE(AG26:AG29)</f>
        <v>0.0586525543883181</v>
      </c>
      <c r="BL7" s="51" t="n">
        <f aca="false">SUM(P26:P29)/AVERAGE(AG26:AG29)</f>
        <v>0.0175879285849099</v>
      </c>
      <c r="BM7" s="51" t="n">
        <f aca="false">SUM(D26:D29)/AVERAGE(AG26:AG29)</f>
        <v>0.0778840772304986</v>
      </c>
      <c r="BN7" s="51" t="n">
        <f aca="false">(SUM(H26:H29)+SUM(J26:J29))/AVERAGE(AG26:AG29)</f>
        <v>0.000951174085141824</v>
      </c>
      <c r="BO7" s="52" t="n">
        <f aca="false">AL7-BN7</f>
        <v>-0.0377706255122322</v>
      </c>
      <c r="BP7" s="32" t="n">
        <f aca="false">BN7+BM7</f>
        <v>0.0788352513156404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-0.0378367159943401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0.0158806658660151</v>
      </c>
      <c r="BJ8" s="1" t="n">
        <f aca="false">BJ7+1</f>
        <v>2019</v>
      </c>
      <c r="BK8" s="51" t="n">
        <f aca="false">SUM(T30:T33)/AVERAGE(AG30:AG33)</f>
        <v>0.0515943449406066</v>
      </c>
      <c r="BL8" s="51" t="n">
        <f aca="false">SUM(P30:P33)/AVERAGE(AG30:AG33)</f>
        <v>0.0166593318097623</v>
      </c>
      <c r="BM8" s="51" t="n">
        <f aca="false">SUM(D30:D33)/AVERAGE(AG30:AG33)</f>
        <v>0.0727717291251845</v>
      </c>
      <c r="BN8" s="51" t="n">
        <f aca="false">(SUM(H30:H33)+SUM(J30:J33))/AVERAGE(AG30:AG33)</f>
        <v>0.000865165033393563</v>
      </c>
      <c r="BO8" s="52" t="n">
        <f aca="false">AL8-BN8</f>
        <v>-0.0387018810277337</v>
      </c>
      <c r="BP8" s="32" t="n">
        <f aca="false">BN8+BM8</f>
        <v>0.073636894158578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-0.0515343425128621</v>
      </c>
      <c r="AM9" s="4" t="n">
        <f aca="false">'Central scenario'!AM8</f>
        <v>19740259.6575456</v>
      </c>
      <c r="AN9" s="52" t="n">
        <f aca="false">AM9/AVERAGE(AG34:AG37)</f>
        <v>0.00444374530618787</v>
      </c>
      <c r="AO9" s="52" t="n">
        <f aca="false">AVERAGE(AG34:AG37)/AVERAGE(AG30:AG33)-1</f>
        <v>-0.121451087990598</v>
      </c>
      <c r="AP9" s="55" t="n">
        <f aca="false">'Central scenario'!AP9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357511890.599315</v>
      </c>
      <c r="AS9" s="53" t="n">
        <f aca="false">AQ9/AG37</f>
        <v>0.0809728654791789</v>
      </c>
      <c r="AT9" s="53" t="n">
        <f aca="false">AR9/AG37</f>
        <v>0.0789730296687062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0.0145097229046304</v>
      </c>
      <c r="BJ9" s="1" t="n">
        <f aca="false">BJ8+1</f>
        <v>2020</v>
      </c>
      <c r="BK9" s="51" t="n">
        <f aca="false">SUM(T34:T37)/AVERAGE(AG34:AG37)</f>
        <v>0.0557321412831501</v>
      </c>
      <c r="BL9" s="51" t="n">
        <f aca="false">SUM(P34:P37)/AVERAGE(AG34:AG37)</f>
        <v>0.0183957594276556</v>
      </c>
      <c r="BM9" s="51" t="n">
        <f aca="false">SUM(D34:D37)/AVERAGE(AG34:AG37)</f>
        <v>0.0888707243683567</v>
      </c>
      <c r="BN9" s="51" t="n">
        <f aca="false">(SUM(H34:H37)+SUM(J34:J37))/AVERAGE(AG34:AG37)</f>
        <v>0.00138459996564096</v>
      </c>
      <c r="BO9" s="52" t="n">
        <f aca="false">AL9-BN9</f>
        <v>-0.0529189424785031</v>
      </c>
      <c r="BP9" s="32" t="n">
        <f aca="false">BN9+BM9</f>
        <v>0.0902553243339976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-0.0513148171134897</v>
      </c>
      <c r="AM10" s="4" t="n">
        <f aca="false">'Central scenario'!AM9</f>
        <v>18862810.403066</v>
      </c>
      <c r="AN10" s="52" t="n">
        <f aca="false">AM10/AVERAGE(AG38:AG41)</f>
        <v>0.00404402096910065</v>
      </c>
      <c r="AO10" s="52" t="n">
        <f aca="false">AVERAGE(AG38:AG41)/AVERAGE(AG34:AG37)-1</f>
        <v>0.0500000000000005</v>
      </c>
      <c r="AP10" s="52"/>
      <c r="AQ10" s="4" t="n">
        <f aca="false">AQ9*(1+AO10)</f>
        <v>384893430.877014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356096209.871138</v>
      </c>
      <c r="AS10" s="53" t="n">
        <f aca="false">AQ10/AG41</f>
        <v>0.0813816321472208</v>
      </c>
      <c r="AT10" s="53" t="n">
        <f aca="false">AR10/AG41</f>
        <v>0.0752927653109581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0.0172064978775071</v>
      </c>
      <c r="BJ10" s="1" t="n">
        <f aca="false">BJ9+1</f>
        <v>2021</v>
      </c>
      <c r="BK10" s="51" t="n">
        <f aca="false">SUM(T38:T41)/AVERAGE(AG38:AG41)</f>
        <v>0.0522476867070338</v>
      </c>
      <c r="BL10" s="51" t="n">
        <f aca="false">SUM(P38:P41)/AVERAGE(AG38:AG41)</f>
        <v>0.0176345603855327</v>
      </c>
      <c r="BM10" s="51" t="n">
        <f aca="false">SUM(D38:D41)/AVERAGE(AG38:AG41)</f>
        <v>0.0859279434349908</v>
      </c>
      <c r="BN10" s="51" t="n">
        <f aca="false">(SUM(H38:H41)+SUM(J38:J41))/AVERAGE(AG38:AG41)</f>
        <v>0.00172647683308504</v>
      </c>
      <c r="BO10" s="52" t="n">
        <f aca="false">AL10-BN10</f>
        <v>-0.0530412939465747</v>
      </c>
      <c r="BP10" s="32" t="n">
        <f aca="false">BN10+BM10</f>
        <v>0.0876544202680759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-0.0530698340269065</v>
      </c>
      <c r="AM11" s="4" t="n">
        <f aca="false">'Central scenario'!AM10</f>
        <v>17835539.214349</v>
      </c>
      <c r="AN11" s="52" t="n">
        <f aca="false">AM11/AVERAGE(AG42:AG45)</f>
        <v>0.00367671446521199</v>
      </c>
      <c r="AO11" s="52" t="n">
        <f aca="false">AVERAGE(AG42:AG45)/AVERAGE(AG38:AG41)-1</f>
        <v>0.0399999999999998</v>
      </c>
      <c r="AP11" s="52"/>
      <c r="AQ11" s="4" t="n">
        <f aca="false">AQ10*(1+AO11)</f>
        <v>400289168.112094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352179849.655503</v>
      </c>
      <c r="AS11" s="53" t="n">
        <f aca="false">AQ11/AG45</f>
        <v>0.0816894156482307</v>
      </c>
      <c r="AT11" s="53" t="n">
        <f aca="false">AR11/AG45</f>
        <v>0.0718714579690634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0.0141282416034182</v>
      </c>
      <c r="BJ11" s="1" t="n">
        <f aca="false">BJ10+1</f>
        <v>2022</v>
      </c>
      <c r="BK11" s="51" t="n">
        <f aca="false">SUM(T42:T45)/AVERAGE(AG42:AG45)</f>
        <v>0.0499767090565483</v>
      </c>
      <c r="BL11" s="51" t="n">
        <f aca="false">SUM(P42:P45)/AVERAGE(AG42:AG45)</f>
        <v>0.0174854570681309</v>
      </c>
      <c r="BM11" s="51" t="n">
        <f aca="false">SUM(D42:D45)/AVERAGE(AG42:AG45)</f>
        <v>0.0855610860153239</v>
      </c>
      <c r="BN11" s="51" t="n">
        <f aca="false">(SUM(H42:H45)+SUM(J42:J45))/AVERAGE(AG42:AG45)</f>
        <v>0.00204599214282173</v>
      </c>
      <c r="BO11" s="52" t="n">
        <f aca="false">AL11-BN11</f>
        <v>-0.0551158261697283</v>
      </c>
      <c r="BP11" s="32" t="n">
        <f aca="false">BN11+BM11</f>
        <v>0.0876070781581457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-0.0514436349731766</v>
      </c>
      <c r="AM12" s="4" t="n">
        <f aca="false">'Central scenario'!AM11</f>
        <v>16827143.6015023</v>
      </c>
      <c r="AN12" s="52" t="n">
        <f aca="false">AM12/AVERAGE(AG46:AG49)</f>
        <v>0.00336780421612539</v>
      </c>
      <c r="AO12" s="52" t="n">
        <f aca="false">AVERAGE(AG46:AG49)/AVERAGE(AG42:AG45)-1</f>
        <v>0.0300000000000002</v>
      </c>
      <c r="AP12" s="52"/>
      <c r="AQ12" s="4" t="n">
        <f aca="false">AQ11*(1+AO12)</f>
        <v>412297843.155457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345687963.141317</v>
      </c>
      <c r="AS12" s="53" t="n">
        <f aca="false">AQ12/AG49</f>
        <v>0.0820015236699235</v>
      </c>
      <c r="AT12" s="53" t="n">
        <f aca="false">AR12/AG49</f>
        <v>0.06875354834503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0.0164055732246031</v>
      </c>
      <c r="BJ12" s="1" t="n">
        <f aca="false">BJ11+1</f>
        <v>2023</v>
      </c>
      <c r="BK12" s="51" t="n">
        <f aca="false">SUM(T46:T49)/AVERAGE(AG46:AG49)</f>
        <v>0.0499463917075734</v>
      </c>
      <c r="BL12" s="51" t="n">
        <f aca="false">SUM(P46:P49)/AVERAGE(AG46:AG49)</f>
        <v>0.0169308890688509</v>
      </c>
      <c r="BM12" s="51" t="n">
        <f aca="false">SUM(D46:D49)/AVERAGE(AG46:AG49)</f>
        <v>0.084459137611899</v>
      </c>
      <c r="BN12" s="51" t="n">
        <f aca="false">(SUM(H46:H49)+SUM(J46:J49))/AVERAGE(AG46:AG49)</f>
        <v>0.00232234598836659</v>
      </c>
      <c r="BO12" s="52" t="n">
        <f aca="false">AL12-BN12</f>
        <v>-0.0537659809615432</v>
      </c>
      <c r="BP12" s="32" t="n">
        <f aca="false">BN12+BM12</f>
        <v>0.0867814836002656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-0.050461411540484</v>
      </c>
      <c r="AM13" s="13" t="n">
        <f aca="false">'Central scenario'!AM12</f>
        <v>15842663.6881786</v>
      </c>
      <c r="AN13" s="59" t="n">
        <f aca="false">AM13/AVERAGE(AG50:AG53)</f>
        <v>0.00307841675142275</v>
      </c>
      <c r="AO13" s="59" t="n">
        <f aca="false">'GDP evolution by scenario'!G49</f>
        <v>0.034999999999999</v>
      </c>
      <c r="AP13" s="59"/>
      <c r="AQ13" s="13" t="n">
        <f aca="false">AQ12*(1+AO13)</f>
        <v>426728267.665898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341691813.975937</v>
      </c>
      <c r="AS13" s="60" t="n">
        <f aca="false">AQ13/AG53</f>
        <v>0.0818480130640108</v>
      </c>
      <c r="AT13" s="60" t="n">
        <f aca="false">AR13/AG53</f>
        <v>0.0655377160907098</v>
      </c>
      <c r="BI13" s="32" t="n">
        <f aca="false">T20/AG20</f>
        <v>0.0142523780164942</v>
      </c>
      <c r="BJ13" s="0" t="n">
        <f aca="false">BJ12+1</f>
        <v>2024</v>
      </c>
      <c r="BK13" s="32" t="n">
        <f aca="false">SUM(T50:T53)/AVERAGE(AG50:AG53)</f>
        <v>0.0501426275467661</v>
      </c>
      <c r="BL13" s="32" t="n">
        <f aca="false">SUM(P50:P53)/AVERAGE(AG50:AG53)</f>
        <v>0.0164791566513668</v>
      </c>
      <c r="BM13" s="32" t="n">
        <f aca="false">SUM(D50:D53)/AVERAGE(AG50:AG53)</f>
        <v>0.0841248824358833</v>
      </c>
      <c r="BN13" s="32" t="n">
        <f aca="false">(SUM(H50:H53)+SUM(J50:J53))/AVERAGE(AG50:AG53)</f>
        <v>0.00262831388775062</v>
      </c>
      <c r="BO13" s="59" t="n">
        <f aca="false">AL13-BN13</f>
        <v>-0.0530897254282346</v>
      </c>
      <c r="BP13" s="32" t="n">
        <f aca="false">BN13+BM13</f>
        <v>0.0867531963236339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'Low pensions'!Q14</f>
        <v>93656358.855066</v>
      </c>
      <c r="E14" s="6"/>
      <c r="F14" s="8" t="n">
        <f aca="false">'Low pensions'!I14</f>
        <v>17023151.8533019</v>
      </c>
      <c r="G14" s="80" t="n">
        <f aca="false">'Low pensions'!K14</f>
        <v>0</v>
      </c>
      <c r="H14" s="80" t="n">
        <f aca="false">'Low pensions'!V14</f>
        <v>0</v>
      </c>
      <c r="I14" s="80" t="n">
        <f aca="false">'Low pensions'!M14</f>
        <v>0</v>
      </c>
      <c r="J14" s="80" t="n">
        <f aca="false">'Low pensions'!W14</f>
        <v>0</v>
      </c>
      <c r="K14" s="6"/>
      <c r="L14" s="80" t="n">
        <f aca="false">'Low pensions'!N14</f>
        <v>2735454.99361358</v>
      </c>
      <c r="M14" s="8"/>
      <c r="N14" s="80" t="n">
        <f aca="false">'Low pensions'!L14</f>
        <v>691939.443819586</v>
      </c>
      <c r="O14" s="6"/>
      <c r="P14" s="80" t="n">
        <f aca="false">'Low pensions'!X14</f>
        <v>18001135.6304208</v>
      </c>
      <c r="Q14" s="8"/>
      <c r="R14" s="80" t="n">
        <f aca="false">'Low SIPA income'!G9</f>
        <v>17909219.7770895</v>
      </c>
      <c r="S14" s="8"/>
      <c r="T14" s="80" t="n">
        <f aca="false">'Low SIPA income'!J9</f>
        <v>68477454.0402253</v>
      </c>
      <c r="U14" s="6"/>
      <c r="V14" s="80" t="n">
        <f aca="false">'Low SIPA income'!F9</f>
        <v>135449.214417351</v>
      </c>
      <c r="W14" s="8"/>
      <c r="X14" s="80" t="n">
        <f aca="false">'Low SIPA income'!M9</f>
        <v>340209.375524274</v>
      </c>
      <c r="Y14" s="6"/>
      <c r="Z14" s="6" t="n">
        <f aca="false">R14+V14-N14-L14-F14</f>
        <v>-2405877.29922827</v>
      </c>
      <c r="AA14" s="6"/>
      <c r="AB14" s="6" t="n">
        <f aca="false">T14-P14-D14</f>
        <v>-43180040.4452615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-0.00831647568478439</v>
      </c>
      <c r="AK14" s="62" t="n">
        <f aca="false">AK13+1</f>
        <v>2025</v>
      </c>
      <c r="AL14" s="63" t="n">
        <f aca="false">SUM(AB54:AB57)/AVERAGE(AG54:AG57)</f>
        <v>-0.0500411612096009</v>
      </c>
      <c r="AM14" s="6" t="n">
        <f aca="false">'Central scenario'!AM13</f>
        <v>14900507.1403892</v>
      </c>
      <c r="AN14" s="63" t="n">
        <f aca="false">AM14/AVERAGE(AG54:AG57)</f>
        <v>0.00280015570999391</v>
      </c>
      <c r="AO14" s="63" t="n">
        <f aca="false">'GDP evolution by scenario'!G53</f>
        <v>0.0301847631265435</v>
      </c>
      <c r="AP14" s="63"/>
      <c r="AQ14" s="6" t="n">
        <f aca="false">AQ13*(1+AO14)</f>
        <v>439608959.344793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336900156.358671</v>
      </c>
      <c r="AS14" s="64" t="n">
        <f aca="false">AQ14/AG57</f>
        <v>0.0815915203868023</v>
      </c>
      <c r="AT14" s="64" t="n">
        <f aca="false">AR14/AG57</f>
        <v>0.0625287437654242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0.0166243738929039</v>
      </c>
      <c r="BJ14" s="5" t="n">
        <f aca="false">BJ13+1</f>
        <v>2025</v>
      </c>
      <c r="BK14" s="61" t="n">
        <f aca="false">SUM(T54:T57)/AVERAGE(AG54:AG57)</f>
        <v>0.0496336447936992</v>
      </c>
      <c r="BL14" s="61" t="n">
        <f aca="false">SUM(P54:P57)/AVERAGE(AG54:AG57)</f>
        <v>0.0162262278815793</v>
      </c>
      <c r="BM14" s="61" t="n">
        <f aca="false">SUM(D54:D57)/AVERAGE(AG54:AG57)</f>
        <v>0.0834485781217208</v>
      </c>
      <c r="BN14" s="61" t="n">
        <f aca="false">(SUM(H54:H57)+SUM(J54:J57))/AVERAGE(AG54:AG57)</f>
        <v>0.00363581699252846</v>
      </c>
      <c r="BO14" s="63" t="n">
        <f aca="false">AL14-BN14</f>
        <v>-0.0536769782021294</v>
      </c>
      <c r="BP14" s="32" t="n">
        <f aca="false">BN14+BM14</f>
        <v>0.0870843951142492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'Low pensions'!Q15</f>
        <v>107958694.759278</v>
      </c>
      <c r="E15" s="9"/>
      <c r="F15" s="67" t="n">
        <f aca="false">'Low pensions'!I15</f>
        <v>19622770.7038608</v>
      </c>
      <c r="G15" s="81" t="n">
        <f aca="false">'Low pensions'!K15</f>
        <v>0</v>
      </c>
      <c r="H15" s="81" t="n">
        <f aca="false">'Low pensions'!V15</f>
        <v>0</v>
      </c>
      <c r="I15" s="81" t="n">
        <f aca="false">'Low pensions'!M15</f>
        <v>0</v>
      </c>
      <c r="J15" s="81" t="n">
        <f aca="false">'Low pensions'!W15</f>
        <v>0</v>
      </c>
      <c r="K15" s="9"/>
      <c r="L15" s="81" t="n">
        <f aca="false">'Low pensions'!N15</f>
        <v>2478245.90902603</v>
      </c>
      <c r="M15" s="67"/>
      <c r="N15" s="81" t="n">
        <f aca="false">'Low pensions'!L15</f>
        <v>799976.431236576</v>
      </c>
      <c r="O15" s="9"/>
      <c r="P15" s="81" t="n">
        <f aca="false">'Low pensions'!X15</f>
        <v>17260864.096479</v>
      </c>
      <c r="Q15" s="67"/>
      <c r="R15" s="81" t="n">
        <f aca="false">'Low SIPA income'!G10</f>
        <v>22054908.218739</v>
      </c>
      <c r="S15" s="67"/>
      <c r="T15" s="81" t="n">
        <f aca="false">'Low SIPA income'!J10</f>
        <v>84328853.1107371</v>
      </c>
      <c r="U15" s="9"/>
      <c r="V15" s="81" t="n">
        <f aca="false">'Low SIPA income'!F10</f>
        <v>151084.142402353</v>
      </c>
      <c r="W15" s="67"/>
      <c r="X15" s="81" t="n">
        <f aca="false">'Low SIPA income'!M10</f>
        <v>379479.806947782</v>
      </c>
      <c r="Y15" s="9"/>
      <c r="Z15" s="9" t="n">
        <f aca="false">R15+V15-N15-L15-F15</f>
        <v>-695000.68298208</v>
      </c>
      <c r="AA15" s="9"/>
      <c r="AB15" s="9" t="n">
        <f aca="false">T15-P15-D15</f>
        <v>-40890705.7450202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-0.00770046800126026</v>
      </c>
      <c r="AK15" s="68" t="n">
        <f aca="false">AK14+1</f>
        <v>2026</v>
      </c>
      <c r="AL15" s="69" t="n">
        <f aca="false">SUM(AB58:AB61)/AVERAGE(AG58:AG61)</f>
        <v>-0.0498111822868776</v>
      </c>
      <c r="AM15" s="9" t="n">
        <f aca="false">'Central scenario'!AM14</f>
        <v>13946867.9480024</v>
      </c>
      <c r="AN15" s="69" t="n">
        <f aca="false">AM15/AVERAGE(AG58:AG61)</f>
        <v>0.00253657492167657</v>
      </c>
      <c r="AO15" s="69" t="n">
        <f aca="false">'GDP evolution by scenario'!G57</f>
        <v>0.037253623246821</v>
      </c>
      <c r="AP15" s="69"/>
      <c r="AQ15" s="9" t="n">
        <f aca="false">AQ14*(1+AO15)</f>
        <v>455985985.892151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335267475.673247</v>
      </c>
      <c r="AS15" s="70" t="n">
        <f aca="false">AQ15/AG61</f>
        <v>0.0819037726841017</v>
      </c>
      <c r="AT15" s="70" t="n">
        <f aca="false">AR15/AG61</f>
        <v>0.0602204277444809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0.0142292969568181</v>
      </c>
      <c r="BJ15" s="7" t="n">
        <f aca="false">BJ14+1</f>
        <v>2026</v>
      </c>
      <c r="BK15" s="40" t="n">
        <f aca="false">SUM(T58:T61)/AVERAGE(AG58:AG61)</f>
        <v>0.0495018918083666</v>
      </c>
      <c r="BL15" s="40" t="n">
        <f aca="false">SUM(P58:P61)/AVERAGE(AG58:AG61)</f>
        <v>0.0161351596182489</v>
      </c>
      <c r="BM15" s="40" t="n">
        <f aca="false">SUM(D58:D61)/AVERAGE(AG58:AG61)</f>
        <v>0.0831779144769953</v>
      </c>
      <c r="BN15" s="40" t="n">
        <f aca="false">(SUM(H58:H61)+SUM(J58:J61))/AVERAGE(AG58:AG61)</f>
        <v>0.0047880128374177</v>
      </c>
      <c r="BO15" s="69" t="n">
        <f aca="false">AL15-BN15</f>
        <v>-0.0545991951242953</v>
      </c>
      <c r="BP15" s="32" t="n">
        <f aca="false">BN15+BM15</f>
        <v>0.087965927314413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'Low pensions'!Q16</f>
        <v>104676876.044301</v>
      </c>
      <c r="E16" s="9"/>
      <c r="F16" s="67" t="n">
        <f aca="false">'Low pensions'!I16</f>
        <v>19026261.3047871</v>
      </c>
      <c r="G16" s="81" t="n">
        <f aca="false">'Low pensions'!K16</f>
        <v>0</v>
      </c>
      <c r="H16" s="81" t="n">
        <f aca="false">'Low pensions'!V16</f>
        <v>0</v>
      </c>
      <c r="I16" s="81" t="n">
        <f aca="false">'Low pensions'!M16</f>
        <v>0</v>
      </c>
      <c r="J16" s="81" t="n">
        <f aca="false">'Low pensions'!W16</f>
        <v>0</v>
      </c>
      <c r="K16" s="9"/>
      <c r="L16" s="81" t="n">
        <f aca="false">'Low pensions'!N16</f>
        <v>2919136.76234831</v>
      </c>
      <c r="M16" s="67"/>
      <c r="N16" s="81" t="n">
        <f aca="false">'Low pensions'!L16</f>
        <v>777485.531692129</v>
      </c>
      <c r="O16" s="9"/>
      <c r="P16" s="81" t="n">
        <f aca="false">'Low pensions'!X16</f>
        <v>19424910.5368699</v>
      </c>
      <c r="Q16" s="67"/>
      <c r="R16" s="81" t="n">
        <f aca="false">'Low SIPA income'!G11</f>
        <v>20136935.0845649</v>
      </c>
      <c r="S16" s="67"/>
      <c r="T16" s="81" t="n">
        <f aca="false">'Low SIPA income'!J11</f>
        <v>76995316.5982305</v>
      </c>
      <c r="U16" s="9"/>
      <c r="V16" s="81" t="n">
        <f aca="false">'Low SIPA income'!F11</f>
        <v>149343.027816335</v>
      </c>
      <c r="W16" s="67"/>
      <c r="X16" s="81" t="n">
        <f aca="false">'Low SIPA income'!M11</f>
        <v>375106.629084969</v>
      </c>
      <c r="Y16" s="9"/>
      <c r="Z16" s="9" t="n">
        <f aca="false">R16+V16-N16-L16-F16</f>
        <v>-2436605.48644632</v>
      </c>
      <c r="AA16" s="9"/>
      <c r="AB16" s="9" t="n">
        <f aca="false">T16-P16-D16</f>
        <v>-47106469.9829406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-0.00887718703767842</v>
      </c>
      <c r="AK16" s="68" t="n">
        <f aca="false">AK15+1</f>
        <v>2027</v>
      </c>
      <c r="AL16" s="69" t="n">
        <f aca="false">SUM(AB62:AB65)/AVERAGE(AG62:AG65)</f>
        <v>-0.0472104393978901</v>
      </c>
      <c r="AM16" s="9" t="n">
        <f aca="false">'Central scenario'!AM15</f>
        <v>13032040.9288315</v>
      </c>
      <c r="AN16" s="69" t="n">
        <f aca="false">AM16/AVERAGE(AG62:AG65)</f>
        <v>0.00229132151308967</v>
      </c>
      <c r="AO16" s="69" t="n">
        <f aca="false">'GDP evolution by scenario'!G61</f>
        <v>0.0254916664429712</v>
      </c>
      <c r="AP16" s="69"/>
      <c r="AQ16" s="9" t="n">
        <f aca="false">AQ15*(1+AO16)</f>
        <v>467609828.547184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330630391.222214</v>
      </c>
      <c r="AS16" s="70" t="n">
        <f aca="false">AQ16/AG65</f>
        <v>0.0812942936933771</v>
      </c>
      <c r="AT16" s="70" t="n">
        <f aca="false">AR16/AG65</f>
        <v>0.0574803233103187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0.0169058745711898</v>
      </c>
      <c r="BJ16" s="7" t="n">
        <f aca="false">BJ15+1</f>
        <v>2027</v>
      </c>
      <c r="BK16" s="40" t="n">
        <f aca="false">SUM(T62:T65)/AVERAGE(AG62:AG65)</f>
        <v>0.04987503138311</v>
      </c>
      <c r="BL16" s="40" t="n">
        <f aca="false">SUM(P62:P65)/AVERAGE(AG62:AG65)</f>
        <v>0.0154380491807421</v>
      </c>
      <c r="BM16" s="40" t="n">
        <f aca="false">SUM(D62:D65)/AVERAGE(AG62:AG65)</f>
        <v>0.081647421600258</v>
      </c>
      <c r="BN16" s="40" t="n">
        <f aca="false">(SUM(H62:H65)+SUM(J62:J65))/AVERAGE(AG62:AG65)</f>
        <v>0.00580187072621375</v>
      </c>
      <c r="BO16" s="69" t="n">
        <f aca="false">AL16-BN16</f>
        <v>-0.0530123101241039</v>
      </c>
      <c r="BP16" s="32" t="n">
        <f aca="false">BN16+BM16</f>
        <v>0.0874492923264718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'Low pensions'!Q17</f>
        <v>113223147.986281</v>
      </c>
      <c r="E17" s="9"/>
      <c r="F17" s="67" t="n">
        <f aca="false">'Low pensions'!I17</f>
        <v>20579647.3943859</v>
      </c>
      <c r="G17" s="81" t="n">
        <f aca="false">'Low pensions'!K17</f>
        <v>0</v>
      </c>
      <c r="H17" s="81" t="n">
        <f aca="false">'Low pensions'!V17</f>
        <v>0</v>
      </c>
      <c r="I17" s="81" t="n">
        <f aca="false">'Low pensions'!M17</f>
        <v>0</v>
      </c>
      <c r="J17" s="81" t="n">
        <f aca="false">'Low pensions'!W17</f>
        <v>0</v>
      </c>
      <c r="K17" s="9"/>
      <c r="L17" s="81" t="n">
        <f aca="false">'Low pensions'!N17</f>
        <v>2757062.56989139</v>
      </c>
      <c r="M17" s="67"/>
      <c r="N17" s="81" t="n">
        <f aca="false">'Low pensions'!L17</f>
        <v>842157.000662804</v>
      </c>
      <c r="O17" s="9"/>
      <c r="P17" s="81" t="n">
        <f aca="false">'Low pensions'!X17</f>
        <v>18939710.1228511</v>
      </c>
      <c r="Q17" s="67"/>
      <c r="R17" s="81" t="n">
        <f aca="false">'Low SIPA income'!G12</f>
        <v>23620050.0418994</v>
      </c>
      <c r="S17" s="67"/>
      <c r="T17" s="81" t="n">
        <f aca="false">'Low SIPA income'!J12</f>
        <v>90313308.5250934</v>
      </c>
      <c r="U17" s="9"/>
      <c r="V17" s="81" t="n">
        <f aca="false">'Low SIPA income'!F12</f>
        <v>146563.952510206</v>
      </c>
      <c r="W17" s="67"/>
      <c r="X17" s="81" t="n">
        <f aca="false">'Low SIPA income'!M12</f>
        <v>368126.393145617</v>
      </c>
      <c r="Y17" s="9"/>
      <c r="Z17" s="9" t="n">
        <f aca="false">R17+V17-N17-L17-F17</f>
        <v>-412252.970530499</v>
      </c>
      <c r="AA17" s="9"/>
      <c r="AB17" s="9" t="n">
        <f aca="false">T17-P17-D17</f>
        <v>-41849549.5840382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-0.00797317912334379</v>
      </c>
      <c r="AK17" s="68" t="n">
        <f aca="false">AK16+1</f>
        <v>2028</v>
      </c>
      <c r="AL17" s="69" t="n">
        <f aca="false">SUM(AB66:AB69)/AVERAGE(AG66:AG69)</f>
        <v>-0.0455716623879484</v>
      </c>
      <c r="AM17" s="9" t="n">
        <f aca="false">'Central scenario'!AM16</f>
        <v>12139889.4651339</v>
      </c>
      <c r="AN17" s="69" t="n">
        <f aca="false">AM17/AVERAGE(AG66:AG69)</f>
        <v>0.00207750113690321</v>
      </c>
      <c r="AO17" s="69" t="n">
        <f aca="false">'GDP evolution by scenario'!G65</f>
        <v>0.0279855816613159</v>
      </c>
      <c r="AP17" s="69"/>
      <c r="AQ17" s="9" t="n">
        <f aca="false">AQ16*(1+AO17)</f>
        <v>480696161.589625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327588446.549546</v>
      </c>
      <c r="AS17" s="70" t="n">
        <f aca="false">AQ17/AG69</f>
        <v>0.0818152093619887</v>
      </c>
      <c r="AT17" s="70" t="n">
        <f aca="false">AR17/AG69</f>
        <v>0.055756046086136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0.0147727015278229</v>
      </c>
      <c r="BJ17" s="7" t="n">
        <f aca="false">BJ16+1</f>
        <v>2028</v>
      </c>
      <c r="BK17" s="40" t="n">
        <f aca="false">SUM(T66:T69)/AVERAGE(AG66:AG69)</f>
        <v>0.0500156487141582</v>
      </c>
      <c r="BL17" s="40" t="n">
        <f aca="false">SUM(P66:P69)/AVERAGE(AG66:AG69)</f>
        <v>0.0149634163340004</v>
      </c>
      <c r="BM17" s="40" t="n">
        <f aca="false">SUM(D66:D69)/AVERAGE(AG66:AG69)</f>
        <v>0.0806238947681062</v>
      </c>
      <c r="BN17" s="40" t="n">
        <f aca="false">(SUM(H66:H69)+SUM(J66:J69))/AVERAGE(AG66:AG69)</f>
        <v>0.00688630242298558</v>
      </c>
      <c r="BO17" s="69" t="n">
        <f aca="false">AL17-BN17</f>
        <v>-0.052457964810934</v>
      </c>
      <c r="BP17" s="32" t="n">
        <f aca="false">BN17+BM17</f>
        <v>0.0875101971910918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'Low pensions'!Q18</f>
        <v>99367076.7664315</v>
      </c>
      <c r="E18" s="6"/>
      <c r="F18" s="8" t="n">
        <f aca="false">'Low pensions'!I18</f>
        <v>18061142.4327455</v>
      </c>
      <c r="G18" s="80" t="n">
        <f aca="false">'Low pensions'!K18</f>
        <v>0</v>
      </c>
      <c r="H18" s="80" t="n">
        <f aca="false">'Low pensions'!V18</f>
        <v>0</v>
      </c>
      <c r="I18" s="80" t="n">
        <f aca="false">'Low pensions'!M18</f>
        <v>0</v>
      </c>
      <c r="J18" s="80" t="n">
        <f aca="false">'Low pensions'!W18</f>
        <v>0</v>
      </c>
      <c r="K18" s="6"/>
      <c r="L18" s="80" t="n">
        <f aca="false">'Low pensions'!N18</f>
        <v>2795658.97722293</v>
      </c>
      <c r="M18" s="8"/>
      <c r="N18" s="80" t="n">
        <f aca="false">'Low pensions'!L18</f>
        <v>737510.400040284</v>
      </c>
      <c r="O18" s="6"/>
      <c r="P18" s="80" t="n">
        <f aca="false">'Low pensions'!X18</f>
        <v>18564252.3430878</v>
      </c>
      <c r="Q18" s="8"/>
      <c r="R18" s="80" t="n">
        <f aca="false">'Low SIPA income'!G13</f>
        <v>19233054.6593063</v>
      </c>
      <c r="S18" s="8"/>
      <c r="T18" s="80" t="n">
        <f aca="false">'Low SIPA income'!J13</f>
        <v>73539251.4514011</v>
      </c>
      <c r="U18" s="6"/>
      <c r="V18" s="80" t="n">
        <f aca="false">'Low SIPA income'!F13</f>
        <v>140377.525227439</v>
      </c>
      <c r="W18" s="8"/>
      <c r="X18" s="80" t="n">
        <f aca="false">'Low SIPA income'!M13</f>
        <v>352587.871407783</v>
      </c>
      <c r="Y18" s="6"/>
      <c r="Z18" s="6" t="n">
        <f aca="false">R18+V18-N18-L18-F18</f>
        <v>-2220879.62547496</v>
      </c>
      <c r="AA18" s="6"/>
      <c r="AB18" s="6" t="n">
        <f aca="false">T18-P18-D18</f>
        <v>-44392077.6581181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-0.00852853389248968</v>
      </c>
      <c r="AK18" s="62" t="n">
        <f aca="false">AK17+1</f>
        <v>2029</v>
      </c>
      <c r="AL18" s="63" t="n">
        <f aca="false">SUM(AB70:AB73)/AVERAGE(AG70:AG73)</f>
        <v>-0.0448820884057187</v>
      </c>
      <c r="AM18" s="6" t="n">
        <f aca="false">'Central scenario'!AM17</f>
        <v>11273018.6820578</v>
      </c>
      <c r="AN18" s="63" t="n">
        <f aca="false">AM18/AVERAGE(AG70:AG73)</f>
        <v>0.00190184657851575</v>
      </c>
      <c r="AO18" s="63" t="n">
        <f aca="false">'GDP evolution by scenario'!G69</f>
        <v>0.0374374278657668</v>
      </c>
      <c r="AP18" s="63"/>
      <c r="AQ18" s="6" t="n">
        <f aca="false">AQ17*(1+AO18)</f>
        <v>498692189.464487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328387348.592718</v>
      </c>
      <c r="AS18" s="64" t="n">
        <f aca="false">AQ18/AG73</f>
        <v>0.0834060475534788</v>
      </c>
      <c r="AT18" s="64" t="n">
        <f aca="false">AR18/AG73</f>
        <v>0.054922638435739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0.0172693144790149</v>
      </c>
      <c r="BJ18" s="5" t="n">
        <f aca="false">BJ17+1</f>
        <v>2029</v>
      </c>
      <c r="BK18" s="61" t="n">
        <f aca="false">SUM(T70:T73)/AVERAGE(AG70:AG73)</f>
        <v>0.050243687849342</v>
      </c>
      <c r="BL18" s="61" t="n">
        <f aca="false">SUM(P70:P73)/AVERAGE(AG70:AG73)</f>
        <v>0.0146168068128143</v>
      </c>
      <c r="BM18" s="61" t="n">
        <f aca="false">SUM(D70:D73)/AVERAGE(AG70:AG73)</f>
        <v>0.0805089694422464</v>
      </c>
      <c r="BN18" s="61" t="n">
        <f aca="false">(SUM(H70:H73)+SUM(J70:J73))/AVERAGE(AG70:AG73)</f>
        <v>0.00776334886194255</v>
      </c>
      <c r="BO18" s="63" t="n">
        <f aca="false">AL18-BN18</f>
        <v>-0.0526454372676613</v>
      </c>
      <c r="BP18" s="32" t="n">
        <f aca="false">BN18+BM18</f>
        <v>0.0882723183041889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'Low pensions'!Q19</f>
        <v>102439962.15979</v>
      </c>
      <c r="E19" s="9"/>
      <c r="F19" s="67" t="n">
        <f aca="false">'Low pensions'!I19</f>
        <v>18619675.7274242</v>
      </c>
      <c r="G19" s="81" t="n">
        <f aca="false">'Low pensions'!K19</f>
        <v>0</v>
      </c>
      <c r="H19" s="81" t="n">
        <f aca="false">'Low pensions'!V19</f>
        <v>0</v>
      </c>
      <c r="I19" s="81" t="n">
        <f aca="false">'Low pensions'!M19</f>
        <v>0</v>
      </c>
      <c r="J19" s="81" t="n">
        <f aca="false">'Low pensions'!W19</f>
        <v>0</v>
      </c>
      <c r="K19" s="9"/>
      <c r="L19" s="81" t="n">
        <f aca="false">'Low pensions'!N19</f>
        <v>2828183.68633319</v>
      </c>
      <c r="M19" s="67"/>
      <c r="N19" s="81" t="n">
        <f aca="false">'Low pensions'!L19</f>
        <v>762298.459394895</v>
      </c>
      <c r="O19" s="9"/>
      <c r="P19" s="81" t="n">
        <f aca="false">'Low pensions'!X19</f>
        <v>18869399.8021861</v>
      </c>
      <c r="Q19" s="67"/>
      <c r="R19" s="81" t="n">
        <f aca="false">'Low SIPA income'!G14</f>
        <v>21943117.5095875</v>
      </c>
      <c r="S19" s="67"/>
      <c r="T19" s="81" t="n">
        <f aca="false">'Low SIPA income'!J14</f>
        <v>83901411.6452056</v>
      </c>
      <c r="U19" s="9"/>
      <c r="V19" s="81" t="n">
        <f aca="false">'Low SIPA income'!F14</f>
        <v>141764.810127232</v>
      </c>
      <c r="W19" s="67"/>
      <c r="X19" s="81" t="n">
        <f aca="false">'Low SIPA income'!M14</f>
        <v>356072.331110729</v>
      </c>
      <c r="Y19" s="9"/>
      <c r="Z19" s="9" t="n">
        <f aca="false">R19+V19-N19-L19-F19</f>
        <v>-125275.553437628</v>
      </c>
      <c r="AA19" s="9"/>
      <c r="AB19" s="9" t="n">
        <f aca="false">T19-P19-D19</f>
        <v>-37407950.3167706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-0.00731452374960326</v>
      </c>
      <c r="AK19" s="68" t="n">
        <f aca="false">AK18+1</f>
        <v>2030</v>
      </c>
      <c r="AL19" s="69" t="n">
        <f aca="false">SUM(AB74:AB77)/AVERAGE(AG74:AG77)</f>
        <v>-0.0440269132208024</v>
      </c>
      <c r="AM19" s="9" t="n">
        <f aca="false">'Central scenario'!AM18</f>
        <v>10452476.7322336</v>
      </c>
      <c r="AN19" s="69" t="n">
        <f aca="false">AM19/AVERAGE(AG74:AG77)</f>
        <v>0.00173352296710333</v>
      </c>
      <c r="AO19" s="69" t="n">
        <f aca="false">'GDP evolution by scenario'!G73</f>
        <v>0.0179004640476004</v>
      </c>
      <c r="AP19" s="69"/>
      <c r="AQ19" s="9" t="n">
        <f aca="false">AQ18*(1+AO19)</f>
        <v>507619011.072815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323727676.416489</v>
      </c>
      <c r="AS19" s="70" t="n">
        <f aca="false">AQ19/AG77</f>
        <v>0.083592249976576</v>
      </c>
      <c r="AT19" s="70" t="n">
        <f aca="false">AR19/AG77</f>
        <v>0.0533099120818024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0.0137325855947775</v>
      </c>
      <c r="BJ19" s="7" t="n">
        <f aca="false">BJ18+1</f>
        <v>2030</v>
      </c>
      <c r="BK19" s="40" t="n">
        <f aca="false">SUM(T74:T77)/AVERAGE(AG74:AG77)</f>
        <v>0.0503339705359028</v>
      </c>
      <c r="BL19" s="40" t="n">
        <f aca="false">SUM(P74:P77)/AVERAGE(AG74:AG77)</f>
        <v>0.0143093709017158</v>
      </c>
      <c r="BM19" s="40" t="n">
        <f aca="false">SUM(D74:D77)/AVERAGE(AG74:AG77)</f>
        <v>0.0800515128549895</v>
      </c>
      <c r="BN19" s="40" t="n">
        <f aca="false">(SUM(H74:H77)+SUM(J74:J77))/AVERAGE(AG74:AG77)</f>
        <v>0.00843083302892358</v>
      </c>
      <c r="BO19" s="69" t="n">
        <f aca="false">AL19-BN19</f>
        <v>-0.052457746249726</v>
      </c>
      <c r="BP19" s="32" t="n">
        <f aca="false">BN19+BM19</f>
        <v>0.0884823458839131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'Low pensions'!Q20</f>
        <v>97784354.1565611</v>
      </c>
      <c r="E20" s="9"/>
      <c r="F20" s="67" t="n">
        <f aca="false">'Low pensions'!I20</f>
        <v>17773463.8633579</v>
      </c>
      <c r="G20" s="81" t="n">
        <f aca="false">'Low pensions'!K20</f>
        <v>0</v>
      </c>
      <c r="H20" s="81" t="n">
        <f aca="false">'Low pensions'!V20</f>
        <v>0</v>
      </c>
      <c r="I20" s="81" t="n">
        <f aca="false">'Low pensions'!M20</f>
        <v>0</v>
      </c>
      <c r="J20" s="81" t="n">
        <f aca="false">'Low pensions'!W20</f>
        <v>0</v>
      </c>
      <c r="K20" s="9"/>
      <c r="L20" s="81" t="n">
        <f aca="false">'Low pensions'!N20</f>
        <v>2477813.00409058</v>
      </c>
      <c r="M20" s="67"/>
      <c r="N20" s="81" t="n">
        <f aca="false">'Low pensions'!L20</f>
        <v>730249.346840963</v>
      </c>
      <c r="O20" s="9"/>
      <c r="P20" s="81" t="n">
        <f aca="false">'Low pensions'!X20</f>
        <v>16874999.9051822</v>
      </c>
      <c r="Q20" s="67"/>
      <c r="R20" s="81" t="n">
        <f aca="false">'Low SIPA income'!G15</f>
        <v>19131719.0897983</v>
      </c>
      <c r="S20" s="67"/>
      <c r="T20" s="81" t="n">
        <f aca="false">'Low SIPA income'!J15</f>
        <v>73151786.1184611</v>
      </c>
      <c r="U20" s="9"/>
      <c r="V20" s="81" t="n">
        <f aca="false">'Low SIPA income'!F15</f>
        <v>144189.0349691</v>
      </c>
      <c r="W20" s="67"/>
      <c r="X20" s="81" t="n">
        <f aca="false">'Low SIPA income'!M15</f>
        <v>362161.284990086</v>
      </c>
      <c r="Y20" s="9"/>
      <c r="Z20" s="9" t="n">
        <f aca="false">R20+V20-N20-L20-F20</f>
        <v>-1705618.08952207</v>
      </c>
      <c r="AA20" s="9"/>
      <c r="AB20" s="9" t="n">
        <f aca="false">T20-P20-D20</f>
        <v>-41507567.9432823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-0.00808704175609568</v>
      </c>
      <c r="AK20" s="68" t="n">
        <f aca="false">AK19+1</f>
        <v>2031</v>
      </c>
      <c r="AL20" s="69" t="n">
        <f aca="false">SUM(AB78:AB81)/AVERAGE(AG78:AG81)</f>
        <v>-0.0434480695114477</v>
      </c>
      <c r="AM20" s="9" t="n">
        <f aca="false">'Central scenario'!AM19</f>
        <v>9649081.86791266</v>
      </c>
      <c r="AN20" s="69" t="n">
        <f aca="false">AM20/AVERAGE(AG78:AG81)</f>
        <v>0.00157839201260667</v>
      </c>
      <c r="AO20" s="69" t="n">
        <f aca="false">'GDP evolution by scenario'!G77</f>
        <v>0.0274490743656539</v>
      </c>
      <c r="AP20" s="69"/>
      <c r="AQ20" s="9" t="n">
        <f aca="false">AQ19*(1+AO20)</f>
        <v>521552683.057173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322843819.714534</v>
      </c>
      <c r="AS20" s="70" t="n">
        <f aca="false">AQ20/AG81</f>
        <v>0.0847749943052997</v>
      </c>
      <c r="AT20" s="70" t="n">
        <f aca="false">AR20/AG81</f>
        <v>0.0524761617893942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0.0164936374235454</v>
      </c>
      <c r="BJ20" s="7" t="n">
        <f aca="false">BJ19+1</f>
        <v>2031</v>
      </c>
      <c r="BK20" s="40" t="n">
        <f aca="false">SUM(T78:T81)/AVERAGE(AG78:AG81)</f>
        <v>0.0504367500742341</v>
      </c>
      <c r="BL20" s="40" t="n">
        <f aca="false">SUM(P78:P81)/AVERAGE(AG78:AG81)</f>
        <v>0.0140005046878698</v>
      </c>
      <c r="BM20" s="40" t="n">
        <f aca="false">SUM(D78:D81)/AVERAGE(AG78:AG81)</f>
        <v>0.0798843148978119</v>
      </c>
      <c r="BN20" s="40" t="n">
        <f aca="false">(SUM(H78:H81)+SUM(J78:J81))/AVERAGE(AG78:AG81)</f>
        <v>0.00907163051639731</v>
      </c>
      <c r="BO20" s="69" t="n">
        <f aca="false">AL20-BN20</f>
        <v>-0.052519700027845</v>
      </c>
      <c r="BP20" s="32" t="n">
        <f aca="false">BN20+BM20</f>
        <v>0.0889559454142093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'Low pensions'!Q21</f>
        <v>106824539.398651</v>
      </c>
      <c r="E21" s="9"/>
      <c r="F21" s="67" t="n">
        <f aca="false">'Low pensions'!I21</f>
        <v>19416624.5418146</v>
      </c>
      <c r="G21" s="81" t="n">
        <f aca="false">'Low pensions'!K21</f>
        <v>36324.8440125154</v>
      </c>
      <c r="H21" s="81" t="n">
        <f aca="false">'Low pensions'!V21</f>
        <v>199848.574195181</v>
      </c>
      <c r="I21" s="82" t="n">
        <f aca="false">'Low pensions'!M21</f>
        <v>1123.44878389224</v>
      </c>
      <c r="J21" s="81" t="n">
        <f aca="false">'Low pensions'!W21</f>
        <v>6180.88373799533</v>
      </c>
      <c r="K21" s="9"/>
      <c r="L21" s="81" t="n">
        <f aca="false">'Low pensions'!N21</f>
        <v>3910348.4398605</v>
      </c>
      <c r="M21" s="67"/>
      <c r="N21" s="81" t="n">
        <f aca="false">'Low pensions'!L21</f>
        <v>800543.016671553</v>
      </c>
      <c r="O21" s="9"/>
      <c r="P21" s="81" t="n">
        <f aca="false">'Low pensions'!X21</f>
        <v>24695168.1228016</v>
      </c>
      <c r="Q21" s="67"/>
      <c r="R21" s="81" t="n">
        <f aca="false">'Low SIPA income'!G16</f>
        <v>22467624.3804735</v>
      </c>
      <c r="S21" s="67"/>
      <c r="T21" s="81" t="n">
        <f aca="false">'Low SIPA income'!J16</f>
        <v>85906909.1259406</v>
      </c>
      <c r="U21" s="9"/>
      <c r="V21" s="81" t="n">
        <f aca="false">'Low SIPA income'!F16</f>
        <v>151268.17202623</v>
      </c>
      <c r="W21" s="67"/>
      <c r="X21" s="81" t="n">
        <f aca="false">'Low SIPA income'!M16</f>
        <v>379942.036305749</v>
      </c>
      <c r="Y21" s="9"/>
      <c r="Z21" s="9" t="n">
        <f aca="false">R21+V21-N21-L21-F21</f>
        <v>-1508623.44584692</v>
      </c>
      <c r="AA21" s="9"/>
      <c r="AB21" s="9" t="n">
        <f aca="false">T21-P21-D21</f>
        <v>-45612798.3955123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-0.00882681291346413</v>
      </c>
      <c r="AK21" s="68" t="n">
        <f aca="false">AK20+1</f>
        <v>2032</v>
      </c>
      <c r="AL21" s="69" t="n">
        <f aca="false">SUM(AB82:AB85)/AVERAGE(AG82:AG85)</f>
        <v>-0.0422086300049409</v>
      </c>
      <c r="AM21" s="9" t="n">
        <f aca="false">'Central scenario'!AM20</f>
        <v>8873587.4679367</v>
      </c>
      <c r="AN21" s="69" t="n">
        <f aca="false">AM21/AVERAGE(AG82:AG85)</f>
        <v>0.00142929131688016</v>
      </c>
      <c r="AO21" s="69" t="n">
        <f aca="false">'GDP evolution by scenario'!G81</f>
        <v>0.0227110523451415</v>
      </c>
      <c r="AP21" s="69"/>
      <c r="AQ21" s="9" t="n">
        <f aca="false">AQ20*(1+AO21)</f>
        <v>533397693.342833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321210362.423448</v>
      </c>
      <c r="AS21" s="70" t="n">
        <f aca="false">AQ21/AG85</f>
        <v>0.0854253473735749</v>
      </c>
      <c r="AT21" s="70" t="n">
        <f aca="false">AR21/AG85</f>
        <v>0.0514428673623428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0.0135287410542718</v>
      </c>
      <c r="BJ21" s="7" t="n">
        <f aca="false">BJ20+1</f>
        <v>2032</v>
      </c>
      <c r="BK21" s="40" t="n">
        <f aca="false">SUM(T82:T85)/AVERAGE(AG82:AG85)</f>
        <v>0.0506524407075405</v>
      </c>
      <c r="BL21" s="40" t="n">
        <f aca="false">SUM(P82:P85)/AVERAGE(AG82:AG85)</f>
        <v>0.0135565581066738</v>
      </c>
      <c r="BM21" s="40" t="n">
        <f aca="false">SUM(D82:D85)/AVERAGE(AG82:AG85)</f>
        <v>0.0793045126058076</v>
      </c>
      <c r="BN21" s="40" t="n">
        <f aca="false">(SUM(H82:H85)+SUM(J82:J85))/AVERAGE(AG82:AG85)</f>
        <v>0.00991815683551289</v>
      </c>
      <c r="BO21" s="69" t="n">
        <f aca="false">AL21-BN21</f>
        <v>-0.0521267868404538</v>
      </c>
      <c r="BP21" s="32" t="n">
        <f aca="false">BN21+BM21</f>
        <v>0.0892226694413204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'Low pensions'!Q22</f>
        <v>102020428.177735</v>
      </c>
      <c r="E22" s="6"/>
      <c r="F22" s="8" t="n">
        <f aca="false">'Low pensions'!I22</f>
        <v>18543420.4600676</v>
      </c>
      <c r="G22" s="80" t="n">
        <f aca="false">'Low pensions'!K22</f>
        <v>66682.1496075563</v>
      </c>
      <c r="H22" s="80" t="n">
        <f aca="false">'Low pensions'!V22</f>
        <v>366865.512725902</v>
      </c>
      <c r="I22" s="80" t="n">
        <f aca="false">'Low pensions'!M22</f>
        <v>2062.33452394504</v>
      </c>
      <c r="J22" s="80" t="n">
        <f aca="false">'Low pensions'!W22</f>
        <v>11346.3560636877</v>
      </c>
      <c r="K22" s="6"/>
      <c r="L22" s="80" t="n">
        <f aca="false">'Low pensions'!N22</f>
        <v>4299591.36744104</v>
      </c>
      <c r="M22" s="8"/>
      <c r="N22" s="80" t="n">
        <f aca="false">'Low pensions'!L22</f>
        <v>765007.806871563</v>
      </c>
      <c r="O22" s="6"/>
      <c r="P22" s="80" t="n">
        <f aca="false">'Low pensions'!X22</f>
        <v>26519447.2846624</v>
      </c>
      <c r="Q22" s="8"/>
      <c r="R22" s="80" t="n">
        <f aca="false">'Low SIPA income'!G17</f>
        <v>19431210.5031188</v>
      </c>
      <c r="S22" s="8"/>
      <c r="T22" s="80" t="n">
        <f aca="false">'Low SIPA income'!J17</f>
        <v>74296917.4947223</v>
      </c>
      <c r="U22" s="6"/>
      <c r="V22" s="80" t="n">
        <f aca="false">'Low SIPA income'!F17</f>
        <v>123378.287154311</v>
      </c>
      <c r="W22" s="8"/>
      <c r="X22" s="80" t="n">
        <f aca="false">'Low SIPA income'!M17</f>
        <v>309890.686384417</v>
      </c>
      <c r="Y22" s="6"/>
      <c r="Z22" s="6" t="n">
        <f aca="false">R22+V22-N22-L22-F22</f>
        <v>-4053430.84410703</v>
      </c>
      <c r="AA22" s="6"/>
      <c r="AB22" s="6" t="n">
        <f aca="false">T22-P22-D22</f>
        <v>-54242957.9676751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-0.0103885757682084</v>
      </c>
      <c r="AK22" s="62" t="n">
        <f aca="false">AK21+1</f>
        <v>2033</v>
      </c>
      <c r="AL22" s="63" t="n">
        <f aca="false">SUM(AB86:AB89)/AVERAGE(AG86:AG89)</f>
        <v>-0.0411073139530783</v>
      </c>
      <c r="AM22" s="6" t="n">
        <f aca="false">'Central scenario'!AM21</f>
        <v>8126011.66426731</v>
      </c>
      <c r="AN22" s="63" t="n">
        <f aca="false">AM22/AVERAGE(AG86:AG89)</f>
        <v>0.00129227178911061</v>
      </c>
      <c r="AO22" s="63" t="n">
        <f aca="false">'GDP evolution by scenario'!G85</f>
        <v>0.0231232398232661</v>
      </c>
      <c r="AP22" s="63"/>
      <c r="AQ22" s="6" t="n">
        <f aca="false">AQ21*(1+AO22)</f>
        <v>545731576.127177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320426009.759101</v>
      </c>
      <c r="AS22" s="64" t="n">
        <f aca="false">AQ22/AG89</f>
        <v>0.0863320751454623</v>
      </c>
      <c r="AT22" s="64" t="n">
        <f aca="false">AR22/AG89</f>
        <v>0.0506898328101081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0.0149498394798729</v>
      </c>
      <c r="BJ22" s="5" t="n">
        <f aca="false">BJ21+1</f>
        <v>2033</v>
      </c>
      <c r="BK22" s="61" t="n">
        <f aca="false">SUM(T86:T89)/AVERAGE(AG86:AG89)</f>
        <v>0.0507929579759159</v>
      </c>
      <c r="BL22" s="61" t="n">
        <f aca="false">SUM(P86:P89)/AVERAGE(AG86:AG89)</f>
        <v>0.0134066437399146</v>
      </c>
      <c r="BM22" s="61" t="n">
        <f aca="false">SUM(D86:D89)/AVERAGE(AG86:AG89)</f>
        <v>0.0784936281890795</v>
      </c>
      <c r="BN22" s="61" t="n">
        <f aca="false">(SUM(H86:H89)+SUM(J86:J89))/AVERAGE(AG86:AG89)</f>
        <v>0.0107781231510587</v>
      </c>
      <c r="BO22" s="63" t="n">
        <f aca="false">AL22-BN22</f>
        <v>-0.0518854371041369</v>
      </c>
      <c r="BP22" s="32" t="n">
        <f aca="false">BN22+BM22</f>
        <v>0.0892717513401382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'Low pensions'!Q23</f>
        <v>108855914.208479</v>
      </c>
      <c r="E23" s="9"/>
      <c r="F23" s="67" t="n">
        <f aca="false">'Low pensions'!I23</f>
        <v>19785850.9593415</v>
      </c>
      <c r="G23" s="81" t="n">
        <f aca="false">'Low pensions'!K23</f>
        <v>102244.218065323</v>
      </c>
      <c r="H23" s="81" t="n">
        <f aca="false">'Low pensions'!V23</f>
        <v>562517.520874031</v>
      </c>
      <c r="I23" s="81" t="n">
        <f aca="false">'Low pensions'!M23</f>
        <v>3162.19231129867</v>
      </c>
      <c r="J23" s="81" t="n">
        <f aca="false">'Low pensions'!W23</f>
        <v>17397.4490991969</v>
      </c>
      <c r="K23" s="9"/>
      <c r="L23" s="81" t="n">
        <f aca="false">'Low pensions'!N23</f>
        <v>3939404.98436416</v>
      </c>
      <c r="M23" s="67"/>
      <c r="N23" s="81" t="n">
        <f aca="false">'Low pensions'!L23</f>
        <v>818497.026508227</v>
      </c>
      <c r="O23" s="9"/>
      <c r="P23" s="81" t="n">
        <f aca="false">'Low pensions'!X23</f>
        <v>24944720.3351922</v>
      </c>
      <c r="Q23" s="67"/>
      <c r="R23" s="81" t="n">
        <f aca="false">'Low SIPA income'!G18</f>
        <v>23254020.5835422</v>
      </c>
      <c r="S23" s="67"/>
      <c r="T23" s="81" t="n">
        <f aca="false">'Low SIPA income'!J18</f>
        <v>88913763.1666696</v>
      </c>
      <c r="U23" s="9"/>
      <c r="V23" s="81" t="n">
        <f aca="false">'Low SIPA income'!F18</f>
        <v>131002.673091904</v>
      </c>
      <c r="W23" s="67"/>
      <c r="X23" s="81" t="n">
        <f aca="false">'Low SIPA income'!M18</f>
        <v>329040.94568819</v>
      </c>
      <c r="Y23" s="9"/>
      <c r="Z23" s="9" t="n">
        <f aca="false">R23+V23-N23-L23-F23</f>
        <v>-1158729.71357979</v>
      </c>
      <c r="AA23" s="9"/>
      <c r="AB23" s="9" t="n">
        <f aca="false">T23-P23-D23</f>
        <v>-44886871.3770017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-0.00853469463406069</v>
      </c>
      <c r="AK23" s="68" t="n">
        <f aca="false">AK22+1</f>
        <v>2034</v>
      </c>
      <c r="AL23" s="69" t="n">
        <f aca="false">SUM(AB90:AB93)/AVERAGE(AG90:AG93)</f>
        <v>-0.0408087439317573</v>
      </c>
      <c r="AM23" s="9" t="n">
        <f aca="false">'Central scenario'!AM22</f>
        <v>7406781.38079157</v>
      </c>
      <c r="AN23" s="69" t="n">
        <f aca="false">AM23/AVERAGE(AG90:AG93)</f>
        <v>0.00116362269375677</v>
      </c>
      <c r="AO23" s="69" t="n">
        <f aca="false">'GDP evolution by scenario'!G89</f>
        <v>0.0193930862993676</v>
      </c>
      <c r="AP23" s="69"/>
      <c r="AQ23" s="9" t="n">
        <f aca="false">AQ22*(1+AO23)</f>
        <v>556314995.679301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319167670.793019</v>
      </c>
      <c r="AS23" s="70" t="n">
        <f aca="false">AQ23/AG93</f>
        <v>0.0870895146610744</v>
      </c>
      <c r="AT23" s="70" t="n">
        <f aca="false">AR23/AG93</f>
        <v>0.049964782112207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0.0119107128180419</v>
      </c>
      <c r="BJ23" s="7" t="n">
        <f aca="false">BJ22+1</f>
        <v>2034</v>
      </c>
      <c r="BK23" s="40" t="n">
        <f aca="false">SUM(T90:T93)/AVERAGE(AG90:AG93)</f>
        <v>0.0508676434135579</v>
      </c>
      <c r="BL23" s="40" t="n">
        <f aca="false">SUM(P90:P93)/AVERAGE(AG90:AG93)</f>
        <v>0.0131943463655516</v>
      </c>
      <c r="BM23" s="40" t="n">
        <f aca="false">SUM(D90:D93)/AVERAGE(AG90:AG93)</f>
        <v>0.0784820409797636</v>
      </c>
      <c r="BN23" s="40" t="n">
        <f aca="false">(SUM(H90:H93)+SUM(J90:J93))/AVERAGE(AG90:AG93)</f>
        <v>0.0112832399380488</v>
      </c>
      <c r="BO23" s="69" t="n">
        <f aca="false">AL23-BN23</f>
        <v>-0.0520919838698061</v>
      </c>
      <c r="BP23" s="32" t="n">
        <f aca="false">BN23+BM23</f>
        <v>0.0897652809178124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'Low pensions'!Q24</f>
        <v>104302964.88111</v>
      </c>
      <c r="E24" s="9"/>
      <c r="F24" s="67" t="n">
        <f aca="false">'Low pensions'!I24</f>
        <v>18958298.5248066</v>
      </c>
      <c r="G24" s="81" t="n">
        <f aca="false">'Low pensions'!K24</f>
        <v>148476.22300635</v>
      </c>
      <c r="H24" s="81" t="n">
        <f aca="false">'Low pensions'!V24</f>
        <v>816872.371412834</v>
      </c>
      <c r="I24" s="81" t="n">
        <f aca="false">'Low pensions'!M24</f>
        <v>4592.04813421701</v>
      </c>
      <c r="J24" s="81" t="n">
        <f aca="false">'Low pensions'!W24</f>
        <v>25264.0939612217</v>
      </c>
      <c r="K24" s="9"/>
      <c r="L24" s="81" t="n">
        <f aca="false">'Low pensions'!N24</f>
        <v>3599614.55233288</v>
      </c>
      <c r="M24" s="67"/>
      <c r="N24" s="81" t="n">
        <f aca="false">'Low pensions'!L24</f>
        <v>785462.557474628</v>
      </c>
      <c r="O24" s="9"/>
      <c r="P24" s="81" t="n">
        <f aca="false">'Low pensions'!X24</f>
        <v>22999800.2662074</v>
      </c>
      <c r="Q24" s="67"/>
      <c r="R24" s="81" t="n">
        <f aca="false">'Low SIPA income'!G19</f>
        <v>20589537.4390246</v>
      </c>
      <c r="S24" s="67"/>
      <c r="T24" s="81" t="n">
        <f aca="false">'Low SIPA income'!J19</f>
        <v>78725880.9283224</v>
      </c>
      <c r="U24" s="9"/>
      <c r="V24" s="81" t="n">
        <f aca="false">'Low SIPA income'!F19</f>
        <v>137459.026655012</v>
      </c>
      <c r="W24" s="67"/>
      <c r="X24" s="81" t="n">
        <f aca="false">'Low SIPA income'!M19</f>
        <v>345257.444420333</v>
      </c>
      <c r="Y24" s="9"/>
      <c r="Z24" s="9" t="n">
        <f aca="false">R24+V24-N24-L24-F24</f>
        <v>-2616379.16893459</v>
      </c>
      <c r="AA24" s="9"/>
      <c r="AB24" s="9" t="n">
        <f aca="false">T24-P24-D24</f>
        <v>-48576884.2189954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-0.0091153227281406</v>
      </c>
      <c r="AK24" s="68" t="n">
        <f aca="false">AK23+1</f>
        <v>2035</v>
      </c>
      <c r="AL24" s="69" t="n">
        <f aca="false">SUM(AB94:AB97)/AVERAGE(AG94:AG97)</f>
        <v>-0.0408793186741624</v>
      </c>
      <c r="AM24" s="9" t="n">
        <f aca="false">'Central scenario'!AM23</f>
        <v>6738583.40306814</v>
      </c>
      <c r="AN24" s="69" t="n">
        <f aca="false">AM24/AVERAGE(AG94:AG97)</f>
        <v>0.00105467149998928</v>
      </c>
      <c r="AO24" s="69" t="n">
        <f aca="false">'GDP evolution by scenario'!G93</f>
        <v>0.0238512132433388</v>
      </c>
      <c r="AP24" s="69"/>
      <c r="AQ24" s="9" t="n">
        <f aca="false">AQ23*(1+AO24)</f>
        <v>569583783.271715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319968272.187974</v>
      </c>
      <c r="AS24" s="70" t="n">
        <f aca="false">AQ24/AG97</f>
        <v>0.0885768659141885</v>
      </c>
      <c r="AT24" s="70" t="n">
        <f aca="false">AR24/AG97</f>
        <v>0.0497587669711948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0.0141888075292839</v>
      </c>
      <c r="BJ24" s="7" t="n">
        <f aca="false">BJ23+1</f>
        <v>2035</v>
      </c>
      <c r="BK24" s="40" t="n">
        <f aca="false">SUM(T94:T97)/AVERAGE(AG94:AG97)</f>
        <v>0.0510861208948811</v>
      </c>
      <c r="BL24" s="40" t="n">
        <f aca="false">SUM(P94:P97)/AVERAGE(AG94:AG97)</f>
        <v>0.0129843629982893</v>
      </c>
      <c r="BM24" s="40" t="n">
        <f aca="false">SUM(D94:D97)/AVERAGE(AG94:AG97)</f>
        <v>0.0789810765707542</v>
      </c>
      <c r="BN24" s="40" t="n">
        <f aca="false">(SUM(H94:H97)+SUM(J94:J97))/AVERAGE(AG94:AG97)</f>
        <v>0.0121185558818271</v>
      </c>
      <c r="BO24" s="69" t="n">
        <f aca="false">AL24-BN24</f>
        <v>-0.0529978745559895</v>
      </c>
      <c r="BP24" s="32" t="n">
        <f aca="false">BN24+BM24</f>
        <v>0.0910996324525814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'Low pensions'!Q25</f>
        <v>113365412.769487</v>
      </c>
      <c r="E25" s="9"/>
      <c r="F25" s="67" t="n">
        <f aca="false">'Low pensions'!I25</f>
        <v>20605505.7027539</v>
      </c>
      <c r="G25" s="81" t="n">
        <f aca="false">'Low pensions'!K25</f>
        <v>189845.474762486</v>
      </c>
      <c r="H25" s="81" t="n">
        <f aca="false">'Low pensions'!V25</f>
        <v>1044473.78867251</v>
      </c>
      <c r="I25" s="81" t="n">
        <f aca="false">'Low pensions'!M25</f>
        <v>5871.50952873667</v>
      </c>
      <c r="J25" s="81" t="n">
        <f aca="false">'Low pensions'!W25</f>
        <v>32303.3130517272</v>
      </c>
      <c r="K25" s="9"/>
      <c r="L25" s="81" t="n">
        <f aca="false">'Low pensions'!N25</f>
        <v>4012507.36812272</v>
      </c>
      <c r="M25" s="67"/>
      <c r="N25" s="81" t="n">
        <f aca="false">'Low pensions'!L25</f>
        <v>856425.707030401</v>
      </c>
      <c r="O25" s="9"/>
      <c r="P25" s="81" t="n">
        <f aca="false">'Low pensions'!X25</f>
        <v>25532721.3614925</v>
      </c>
      <c r="Q25" s="67"/>
      <c r="R25" s="81" t="n">
        <f aca="false">'Low SIPA income'!G20</f>
        <v>24347324.2300166</v>
      </c>
      <c r="S25" s="67"/>
      <c r="T25" s="81" t="n">
        <f aca="false">'Low SIPA income'!J20</f>
        <v>93094104.4174501</v>
      </c>
      <c r="U25" s="9"/>
      <c r="V25" s="81" t="n">
        <f aca="false">'Low SIPA income'!F20</f>
        <v>143698.094559182</v>
      </c>
      <c r="W25" s="67"/>
      <c r="X25" s="81" t="n">
        <f aca="false">'Low SIPA income'!M20</f>
        <v>360928.184222419</v>
      </c>
      <c r="Y25" s="9"/>
      <c r="Z25" s="9" t="n">
        <f aca="false">R25+V25-N25-L25-F25</f>
        <v>-983416.453331202</v>
      </c>
      <c r="AA25" s="9"/>
      <c r="AB25" s="9" t="n">
        <f aca="false">T25-P25-D25</f>
        <v>-45804029.7135295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-0.00849682370842821</v>
      </c>
      <c r="AK25" s="68" t="n">
        <f aca="false">AK24+1</f>
        <v>2036</v>
      </c>
      <c r="AL25" s="69" t="n">
        <f aca="false">SUM(AB98:AB101)/AVERAGE(AG98:AG101)</f>
        <v>-0.0392194949853096</v>
      </c>
      <c r="AM25" s="9" t="n">
        <f aca="false">'Central scenario'!AM24</f>
        <v>6098422.29766839</v>
      </c>
      <c r="AN25" s="69" t="n">
        <f aca="false">AM25/AVERAGE(AG98:AG101)</f>
        <v>0.000941716714637498</v>
      </c>
      <c r="AO25" s="69" t="n">
        <f aca="false">'GDP evolution by scenario'!G97</f>
        <v>0.024291004472095</v>
      </c>
      <c r="AP25" s="69"/>
      <c r="AQ25" s="9" t="n">
        <f aca="false">AQ24*(1+AO25)</f>
        <v>583419545.498401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321574598.807628</v>
      </c>
      <c r="AS25" s="70" t="n">
        <f aca="false">AQ25/AG101</f>
        <v>0.089368293775217</v>
      </c>
      <c r="AT25" s="70" t="n">
        <f aca="false">AR25/AG101</f>
        <v>0.0492588454374407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0.0118748872347045</v>
      </c>
      <c r="BJ25" s="7" t="n">
        <f aca="false">BJ24+1</f>
        <v>2036</v>
      </c>
      <c r="BK25" s="40" t="n">
        <f aca="false">SUM(T98:T101)/AVERAGE(AG98:AG101)</f>
        <v>0.0512564505338098</v>
      </c>
      <c r="BL25" s="40" t="n">
        <f aca="false">SUM(P98:P101)/AVERAGE(AG98:AG101)</f>
        <v>0.0126711426703706</v>
      </c>
      <c r="BM25" s="40" t="n">
        <f aca="false">SUM(D98:D101)/AVERAGE(AG98:AG101)</f>
        <v>0.0778048028487488</v>
      </c>
      <c r="BN25" s="40" t="n">
        <f aca="false">(SUM(H98:H101)+SUM(J98:J101))/AVERAGE(AG98:AG101)</f>
        <v>0.0128875878191077</v>
      </c>
      <c r="BO25" s="69" t="n">
        <f aca="false">AL25-BN25</f>
        <v>-0.0521070828044173</v>
      </c>
      <c r="BP25" s="32" t="n">
        <f aca="false">BN25+BM25</f>
        <v>0.0906923906678565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8545577.50982971</v>
      </c>
      <c r="D26" s="80" t="n">
        <f aca="false">'Low pensions'!Q26</f>
        <v>105500956.911478</v>
      </c>
      <c r="E26" s="6"/>
      <c r="F26" s="8" t="n">
        <f aca="false">'Low pensions'!I26</f>
        <v>19176047.7572272</v>
      </c>
      <c r="G26" s="80" t="n">
        <f aca="false">'Low pensions'!K26</f>
        <v>193632.468036018</v>
      </c>
      <c r="H26" s="80" t="n">
        <f aca="false">'Low pensions'!V26</f>
        <v>1065308.70831983</v>
      </c>
      <c r="I26" s="80" t="n">
        <f aca="false">'Low pensions'!M26</f>
        <v>5988.63303204181</v>
      </c>
      <c r="J26" s="80" t="n">
        <f aca="false">'Low pensions'!W26</f>
        <v>32947.6920098918</v>
      </c>
      <c r="K26" s="6"/>
      <c r="L26" s="80" t="n">
        <f aca="false">'Low pensions'!N26</f>
        <v>4266228.99960084</v>
      </c>
      <c r="M26" s="8"/>
      <c r="N26" s="80" t="n">
        <f aca="false">'Low pensions'!L26</f>
        <v>797212.366434828</v>
      </c>
      <c r="O26" s="6"/>
      <c r="P26" s="80" t="n">
        <f aca="false">'Low pensions'!X26</f>
        <v>26523509.7841774</v>
      </c>
      <c r="Q26" s="8"/>
      <c r="R26" s="80" t="n">
        <f aca="false">'Low SIPA income'!G21</f>
        <v>19338422.1606107</v>
      </c>
      <c r="S26" s="8"/>
      <c r="T26" s="80" t="n">
        <f aca="false">'Low SIPA income'!J21</f>
        <v>73942133.2250191</v>
      </c>
      <c r="U26" s="6"/>
      <c r="V26" s="80" t="n">
        <f aca="false">'Low SIPA income'!F21</f>
        <v>129450.461885458</v>
      </c>
      <c r="W26" s="8"/>
      <c r="X26" s="80" t="n">
        <f aca="false">'Low SIPA income'!M21</f>
        <v>325142.238652504</v>
      </c>
      <c r="Y26" s="6"/>
      <c r="Z26" s="6" t="n">
        <f aca="false">R26+V26-N26-L26-F26</f>
        <v>-4771616.50076664</v>
      </c>
      <c r="AA26" s="6"/>
      <c r="AB26" s="6" t="n">
        <f aca="false">T26-P26-D26</f>
        <v>-58082333.4706363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-0.0107870922996314</v>
      </c>
      <c r="AK26" s="62" t="n">
        <f aca="false">AK25+1</f>
        <v>2037</v>
      </c>
      <c r="AL26" s="63" t="n">
        <f aca="false">SUM(AB102:AB105)/AVERAGE(AG102:AG105)</f>
        <v>-0.0387492286600389</v>
      </c>
      <c r="AM26" s="6" t="n">
        <f aca="false">'Central scenario'!AM25</f>
        <v>5493111.4769607</v>
      </c>
      <c r="AN26" s="63" t="n">
        <f aca="false">AM26/AVERAGE(AG102:AG105)</f>
        <v>0.000841286644597161</v>
      </c>
      <c r="AO26" s="63" t="n">
        <f aca="false">'GDP evolution by scenario'!G101</f>
        <v>0.0198146089210576</v>
      </c>
      <c r="AP26" s="63"/>
      <c r="AQ26" s="6" t="n">
        <f aca="false">AQ25*(1+AO26)</f>
        <v>594979775.629353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322403652.208232</v>
      </c>
      <c r="AS26" s="64" t="n">
        <f aca="false">AQ26/AG105</f>
        <v>0.0905714859770772</v>
      </c>
      <c r="AT26" s="64" t="n">
        <f aca="false">AR26/AG105</f>
        <v>0.0490782696505084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0.0136327215773866</v>
      </c>
      <c r="BJ26" s="5" t="n">
        <f aca="false">BJ25+1</f>
        <v>2037</v>
      </c>
      <c r="BK26" s="61" t="n">
        <f aca="false">SUM(T102:T105)/AVERAGE(AG102:AG105)</f>
        <v>0.0513196755834112</v>
      </c>
      <c r="BL26" s="61" t="n">
        <f aca="false">SUM(P102:P105)/AVERAGE(AG102:AG105)</f>
        <v>0.0126418284840204</v>
      </c>
      <c r="BM26" s="61" t="n">
        <f aca="false">SUM(D102:D105)/AVERAGE(AG102:AG105)</f>
        <v>0.0774270757594298</v>
      </c>
      <c r="BN26" s="61" t="n">
        <f aca="false">(SUM(H102:H105)+SUM(J102:J105))/AVERAGE(AG102:AG105)</f>
        <v>0.013683892331573</v>
      </c>
      <c r="BO26" s="63" t="n">
        <f aca="false">AL26-BN26</f>
        <v>-0.0524331209916119</v>
      </c>
      <c r="BP26" s="32" t="n">
        <f aca="false">BN26+BM26</f>
        <v>0.0911109680910027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8602554.88860668</v>
      </c>
      <c r="D27" s="81" t="n">
        <f aca="false">'Low pensions'!Q27</f>
        <v>106204381.340823</v>
      </c>
      <c r="E27" s="9"/>
      <c r="F27" s="67" t="n">
        <f aca="false">'Low pensions'!I27</f>
        <v>19303903.4738539</v>
      </c>
      <c r="G27" s="81" t="n">
        <f aca="false">'Low pensions'!K27</f>
        <v>211229.041623464</v>
      </c>
      <c r="H27" s="81" t="n">
        <f aca="false">'Low pensions'!V27</f>
        <v>1162119.8643694</v>
      </c>
      <c r="I27" s="81" t="n">
        <f aca="false">'Low pensions'!M27</f>
        <v>6532.85695742682</v>
      </c>
      <c r="J27" s="81" t="n">
        <f aca="false">'Low pensions'!W27</f>
        <v>35941.8514753426</v>
      </c>
      <c r="K27" s="9"/>
      <c r="L27" s="81" t="n">
        <f aca="false">'Low pensions'!N27</f>
        <v>3669736.53404985</v>
      </c>
      <c r="M27" s="67"/>
      <c r="N27" s="81" t="n">
        <f aca="false">'Low pensions'!L27</f>
        <v>790911.274880998</v>
      </c>
      <c r="O27" s="9"/>
      <c r="P27" s="81" t="n">
        <f aca="false">'Low pensions'!X27</f>
        <v>23393640.7982209</v>
      </c>
      <c r="Q27" s="67"/>
      <c r="R27" s="81" t="n">
        <f aca="false">'Low SIPA income'!G22</f>
        <v>22045222.3710629</v>
      </c>
      <c r="S27" s="67"/>
      <c r="T27" s="81" t="n">
        <f aca="false">'Low SIPA income'!J22</f>
        <v>84291818.432659</v>
      </c>
      <c r="U27" s="9"/>
      <c r="V27" s="81" t="n">
        <f aca="false">'Low SIPA income'!F22</f>
        <v>124241.716375217</v>
      </c>
      <c r="W27" s="67"/>
      <c r="X27" s="81" t="n">
        <f aca="false">'Low SIPA income'!M22</f>
        <v>312059.371653781</v>
      </c>
      <c r="Y27" s="9"/>
      <c r="Z27" s="9" t="n">
        <f aca="false">R27+V27-N27-L27-F27</f>
        <v>-1595087.19534658</v>
      </c>
      <c r="AA27" s="9"/>
      <c r="AB27" s="9" t="n">
        <f aca="false">T27-P27-D27</f>
        <v>-45306203.7063851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-0.00886520318181764</v>
      </c>
      <c r="AK27" s="68" t="n">
        <f aca="false">AK26+1</f>
        <v>2038</v>
      </c>
      <c r="AL27" s="69" t="n">
        <f aca="false">SUM(AB106:AB109)/AVERAGE(AG106:AG109)</f>
        <v>-0.0381267498132025</v>
      </c>
      <c r="AM27" s="9" t="n">
        <f aca="false">'Central scenario'!AM26</f>
        <v>4920541.96276278</v>
      </c>
      <c r="AN27" s="69" t="n">
        <f aca="false">AM27/AVERAGE(AG106:AG109)</f>
        <v>0.000746034949683348</v>
      </c>
      <c r="AO27" s="69" t="n">
        <f aca="false">'GDP evolution by scenario'!G105</f>
        <v>0.0206279495355224</v>
      </c>
      <c r="AP27" s="69"/>
      <c r="AQ27" s="9" t="n">
        <f aca="false">AQ26*(1+AO27)</f>
        <v>607252988.415692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324087286.866636</v>
      </c>
      <c r="AS27" s="70" t="n">
        <f aca="false">AQ27/AG109</f>
        <v>0.0921243610543149</v>
      </c>
      <c r="AT27" s="70" t="n">
        <f aca="false">AR27/AG109</f>
        <v>0.0491662203364528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0.0118420939895756</v>
      </c>
      <c r="BJ27" s="7" t="n">
        <f aca="false">BJ26+1</f>
        <v>2038</v>
      </c>
      <c r="BK27" s="40" t="n">
        <f aca="false">SUM(T106:T109)/AVERAGE(AG106:AG109)</f>
        <v>0.0513018222113592</v>
      </c>
      <c r="BL27" s="40" t="n">
        <f aca="false">SUM(P106:P109)/AVERAGE(AG106:AG109)</f>
        <v>0.0124772176925809</v>
      </c>
      <c r="BM27" s="40" t="n">
        <f aca="false">SUM(D106:D109)/AVERAGE(AG106:AG109)</f>
        <v>0.0769513543319809</v>
      </c>
      <c r="BN27" s="40" t="n">
        <f aca="false">(SUM(H106:H109)+SUM(J106:J109))/AVERAGE(AG106:AG109)</f>
        <v>0.0144663351657434</v>
      </c>
      <c r="BO27" s="69" t="n">
        <f aca="false">AL27-BN27</f>
        <v>-0.0525930849789459</v>
      </c>
      <c r="BP27" s="32" t="n">
        <f aca="false">BN27+BM27</f>
        <v>0.0914176894977243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8049922.95088674</v>
      </c>
      <c r="D28" s="81" t="n">
        <f aca="false">'Low pensions'!Q28</f>
        <v>99381764.8257622</v>
      </c>
      <c r="E28" s="9"/>
      <c r="F28" s="67" t="n">
        <f aca="false">'Low pensions'!I28</f>
        <v>18063812.1613947</v>
      </c>
      <c r="G28" s="81" t="n">
        <f aca="false">'Low pensions'!K28</f>
        <v>227995.709527446</v>
      </c>
      <c r="H28" s="81" t="n">
        <f aca="false">'Low pensions'!V28</f>
        <v>1254365.1242103</v>
      </c>
      <c r="I28" s="81" t="n">
        <f aca="false">'Low pensions'!M28</f>
        <v>7051.41369672515</v>
      </c>
      <c r="J28" s="81" t="n">
        <f aca="false">'Low pensions'!W28</f>
        <v>38794.7976559888</v>
      </c>
      <c r="K28" s="9"/>
      <c r="L28" s="81" t="n">
        <f aca="false">'Low pensions'!N28</f>
        <v>3308279.04526512</v>
      </c>
      <c r="M28" s="67"/>
      <c r="N28" s="81" t="n">
        <f aca="false">'Low pensions'!L28</f>
        <v>750904.13754778</v>
      </c>
      <c r="O28" s="9"/>
      <c r="P28" s="81" t="n">
        <f aca="false">'Low pensions'!X28</f>
        <v>21297928.7050268</v>
      </c>
      <c r="Q28" s="67"/>
      <c r="R28" s="81" t="n">
        <f aca="false">'Low SIPA income'!G23</f>
        <v>18070307.0576541</v>
      </c>
      <c r="S28" s="67"/>
      <c r="T28" s="81" t="n">
        <f aca="false">'Low SIPA income'!J23</f>
        <v>69093385.2191728</v>
      </c>
      <c r="U28" s="9"/>
      <c r="V28" s="81" t="n">
        <f aca="false">'Low SIPA income'!F23</f>
        <v>112485.920454584</v>
      </c>
      <c r="W28" s="67"/>
      <c r="X28" s="81" t="n">
        <f aca="false">'Low SIPA income'!M23</f>
        <v>282532.20159116</v>
      </c>
      <c r="Y28" s="9"/>
      <c r="Z28" s="9" t="n">
        <f aca="false">R28+V28-N28-L28-F28</f>
        <v>-3940202.3660989</v>
      </c>
      <c r="AA28" s="9"/>
      <c r="AB28" s="9" t="n">
        <f aca="false">T28-P28-D28</f>
        <v>-51586308.3116163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-0.0101007904719079</v>
      </c>
      <c r="AK28" s="68" t="n">
        <f aca="false">AK27+1</f>
        <v>2039</v>
      </c>
      <c r="AL28" s="69" t="n">
        <f aca="false">SUM(AB110:AB113)/AVERAGE(AG110:AG113)</f>
        <v>-0.0380807936250235</v>
      </c>
      <c r="AM28" s="9" t="n">
        <f aca="false">'Central scenario'!AM27</f>
        <v>4379286.21321994</v>
      </c>
      <c r="AN28" s="69" t="n">
        <f aca="false">AM28/AVERAGE(AG110:AG113)</f>
        <v>0.000659621451609943</v>
      </c>
      <c r="AO28" s="69" t="n">
        <f aca="false">'GDP evolution by scenario'!G109</f>
        <v>0.0194497720872537</v>
      </c>
      <c r="AP28" s="69"/>
      <c r="AQ28" s="9" t="n">
        <f aca="false">AQ27*(1+AO28)</f>
        <v>619063920.639681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325972521.243834</v>
      </c>
      <c r="AS28" s="70" t="n">
        <f aca="false">AQ28/AG113</f>
        <v>0.0930231681504591</v>
      </c>
      <c r="AT28" s="70" t="n">
        <f aca="false">AR28/AG113</f>
        <v>0.0489820124305765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0.0165367909195124</v>
      </c>
      <c r="BJ28" s="7" t="n">
        <f aca="false">BJ27+1</f>
        <v>2039</v>
      </c>
      <c r="BK28" s="40" t="n">
        <f aca="false">SUM(T110:T113)/AVERAGE(AG110:AG113)</f>
        <v>0.0512464506300714</v>
      </c>
      <c r="BL28" s="40" t="n">
        <f aca="false">SUM(P110:P113)/AVERAGE(AG110:AG113)</f>
        <v>0.0124431796741421</v>
      </c>
      <c r="BM28" s="40" t="n">
        <f aca="false">SUM(D110:D113)/AVERAGE(AG110:AG113)</f>
        <v>0.0768840645809528</v>
      </c>
      <c r="BN28" s="40" t="n">
        <f aca="false">(SUM(H110:H113)+SUM(J110:J113))/AVERAGE(AG110:AG113)</f>
        <v>0.0153818945529671</v>
      </c>
      <c r="BO28" s="69" t="n">
        <f aca="false">AL28-BN28</f>
        <v>-0.0534626881779906</v>
      </c>
      <c r="BP28" s="32" t="n">
        <f aca="false">BN28+BM28</f>
        <v>0.0922659591339199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7380783.20939361</v>
      </c>
      <c r="D29" s="81" t="n">
        <f aca="false">'Low pensions'!Q29</f>
        <v>91120780.3628841</v>
      </c>
      <c r="E29" s="9"/>
      <c r="F29" s="67" t="n">
        <f aca="false">'Low pensions'!I29</f>
        <v>16562280.4481347</v>
      </c>
      <c r="G29" s="81" t="n">
        <f aca="false">'Low pensions'!K29</f>
        <v>233179.582375956</v>
      </c>
      <c r="H29" s="81" t="n">
        <f aca="false">'Low pensions'!V29</f>
        <v>1282885.26313305</v>
      </c>
      <c r="I29" s="81" t="n">
        <f aca="false">'Low pensions'!M29</f>
        <v>7211.73966111208</v>
      </c>
      <c r="J29" s="81" t="n">
        <f aca="false">'Low pensions'!W29</f>
        <v>39676.8638082386</v>
      </c>
      <c r="K29" s="9"/>
      <c r="L29" s="81" t="n">
        <f aca="false">'Low pensions'!N29</f>
        <v>3051396.7057971</v>
      </c>
      <c r="M29" s="67"/>
      <c r="N29" s="81" t="n">
        <f aca="false">'Low pensions'!L29</f>
        <v>686795.876935104</v>
      </c>
      <c r="O29" s="9"/>
      <c r="P29" s="81" t="n">
        <f aca="false">'Low pensions'!X29</f>
        <v>19612260.2894639</v>
      </c>
      <c r="Q29" s="67"/>
      <c r="R29" s="81" t="n">
        <f aca="false">'Low SIPA income'!G24</f>
        <v>19762957.2843909</v>
      </c>
      <c r="S29" s="67"/>
      <c r="T29" s="81" t="n">
        <f aca="false">'Low SIPA income'!J24</f>
        <v>75565380.0659735</v>
      </c>
      <c r="U29" s="9"/>
      <c r="V29" s="81" t="n">
        <f aca="false">'Low SIPA income'!F24</f>
        <v>112102.826524005</v>
      </c>
      <c r="W29" s="67"/>
      <c r="X29" s="81" t="n">
        <f aca="false">'Low SIPA income'!M24</f>
        <v>281569.980086592</v>
      </c>
      <c r="Y29" s="9"/>
      <c r="Z29" s="9" t="n">
        <f aca="false">R29+V29-N29-L29-F29</f>
        <v>-425412.919951998</v>
      </c>
      <c r="AA29" s="9"/>
      <c r="AB29" s="9" t="n">
        <f aca="false">T29-P29-D29</f>
        <v>-35167660.5863745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-0.00695756284412173</v>
      </c>
      <c r="AK29" s="68" t="n">
        <f aca="false">AK28+1</f>
        <v>2040</v>
      </c>
      <c r="AL29" s="69" t="n">
        <f aca="false">SUM(AB114:AB117)/AVERAGE(AG114:AG117)</f>
        <v>-0.0381052221517313</v>
      </c>
      <c r="AM29" s="9" t="n">
        <f aca="false">'Central scenario'!AM28</f>
        <v>3887732.69163583</v>
      </c>
      <c r="AN29" s="69" t="n">
        <f aca="false">AM29/AVERAGE(AG114:AG117)</f>
        <v>0.000584112079334048</v>
      </c>
      <c r="AO29" s="69" t="n">
        <f aca="false">'GDP evolution by scenario'!G113</f>
        <v>0.0161344043321068</v>
      </c>
      <c r="AP29" s="69"/>
      <c r="AQ29" s="9" t="n">
        <f aca="false">AQ28*(1+AO29)</f>
        <v>629052148.2427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327315494.562371</v>
      </c>
      <c r="AS29" s="70" t="n">
        <f aca="false">AQ29/AG117</f>
        <v>0.0944198765706195</v>
      </c>
      <c r="AT29" s="70" t="n">
        <f aca="false">AR29/AG117</f>
        <v>0.0491296129940353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0.0127999557149235</v>
      </c>
      <c r="BJ29" s="7" t="n">
        <f aca="false">BJ28+1</f>
        <v>2040</v>
      </c>
      <c r="BK29" s="40" t="n">
        <f aca="false">SUM(T114:T117)/AVERAGE(AG114:AG117)</f>
        <v>0.0513132700087697</v>
      </c>
      <c r="BL29" s="40" t="n">
        <f aca="false">SUM(P114:P117)/AVERAGE(AG114:AG117)</f>
        <v>0.0123659277916016</v>
      </c>
      <c r="BM29" s="40" t="n">
        <f aca="false">SUM(D114:D117)/AVERAGE(AG114:AG117)</f>
        <v>0.0770525643688994</v>
      </c>
      <c r="BN29" s="40" t="n">
        <f aca="false">(SUM(H114:H117)+SUM(J114:J117))/AVERAGE(AG114:AG117)</f>
        <v>0.0162161308614364</v>
      </c>
      <c r="BO29" s="69" t="n">
        <f aca="false">AL29-BN29</f>
        <v>-0.0543213530131677</v>
      </c>
      <c r="BP29" s="32" t="n">
        <f aca="false">BN29+BM29</f>
        <v>0.0932686952303358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'Low pensions'!Q30</f>
        <v>90608611.3271754</v>
      </c>
      <c r="E30" s="6"/>
      <c r="F30" s="8" t="n">
        <f aca="false">'Low pensions'!I30</f>
        <v>16469187.6632345</v>
      </c>
      <c r="G30" s="80" t="n">
        <f aca="false">'Low pensions'!K30</f>
        <v>189879.95484708</v>
      </c>
      <c r="H30" s="80" t="n">
        <f aca="false">'Low pensions'!V30</f>
        <v>1044663.48792468</v>
      </c>
      <c r="I30" s="80" t="n">
        <f aca="false">'Low pensions'!M30</f>
        <v>5872.57592310553</v>
      </c>
      <c r="J30" s="80" t="n">
        <f aca="false">'Low pensions'!W30</f>
        <v>32309.1800389074</v>
      </c>
      <c r="K30" s="6"/>
      <c r="L30" s="80" t="n">
        <f aca="false">'Low pensions'!N30</f>
        <v>3574517.52676076</v>
      </c>
      <c r="M30" s="8"/>
      <c r="N30" s="80" t="n">
        <f aca="false">'Low pensions'!L30</f>
        <v>683418.499914089</v>
      </c>
      <c r="O30" s="6"/>
      <c r="P30" s="80" t="n">
        <f aca="false">'Low pensions'!X30</f>
        <v>22308155.3843738</v>
      </c>
      <c r="Q30" s="8"/>
      <c r="R30" s="80" t="n">
        <f aca="false">'Low SIPA income'!G25</f>
        <v>15767130.7039439</v>
      </c>
      <c r="S30" s="8"/>
      <c r="T30" s="80" t="n">
        <f aca="false">'Low SIPA income'!J25</f>
        <v>60286990.8105519</v>
      </c>
      <c r="U30" s="6"/>
      <c r="V30" s="80" t="n">
        <f aca="false">'Low SIPA income'!F25</f>
        <v>110988.074669527</v>
      </c>
      <c r="W30" s="8"/>
      <c r="X30" s="80" t="n">
        <f aca="false">'Low SIPA income'!M25</f>
        <v>278770.044820021</v>
      </c>
      <c r="Y30" s="6"/>
      <c r="Z30" s="6" t="n">
        <f aca="false">R30+V30-N30-L30-F30</f>
        <v>-4849004.9112959</v>
      </c>
      <c r="AA30" s="6"/>
      <c r="AB30" s="6" t="n">
        <f aca="false">T30-P30-D30</f>
        <v>-52629775.9009973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-0.0103979007412154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-0.436319453311255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0.0149434285210859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'Low pensions'!Q31</f>
        <v>91482958.2975088</v>
      </c>
      <c r="E31" s="9"/>
      <c r="F31" s="67" t="n">
        <f aca="false">'Low pensions'!I31</f>
        <v>16628110.5749344</v>
      </c>
      <c r="G31" s="81" t="n">
        <f aca="false">'Low pensions'!K31</f>
        <v>194832.254670393</v>
      </c>
      <c r="H31" s="81" t="n">
        <f aca="false">'Low pensions'!V31</f>
        <v>1071909.58038787</v>
      </c>
      <c r="I31" s="81" t="n">
        <f aca="false">'Low pensions'!M31</f>
        <v>6025.73983516681</v>
      </c>
      <c r="J31" s="81" t="n">
        <f aca="false">'Low pensions'!W31</f>
        <v>33151.8426924086</v>
      </c>
      <c r="K31" s="9"/>
      <c r="L31" s="81" t="n">
        <f aca="false">'Low pensions'!N31</f>
        <v>3250287.77850783</v>
      </c>
      <c r="M31" s="67"/>
      <c r="N31" s="81" t="n">
        <f aca="false">'Low pensions'!L31</f>
        <v>691075.304259859</v>
      </c>
      <c r="O31" s="9"/>
      <c r="P31" s="81" t="n">
        <f aca="false">'Low pensions'!X31</f>
        <v>20667851.1577539</v>
      </c>
      <c r="Q31" s="67"/>
      <c r="R31" s="81" t="n">
        <f aca="false">'Low SIPA income'!G26</f>
        <v>18711992.8362506</v>
      </c>
      <c r="S31" s="67"/>
      <c r="T31" s="81" t="n">
        <f aca="false">'Low SIPA income'!J26</f>
        <v>71546926.4096338</v>
      </c>
      <c r="U31" s="9"/>
      <c r="V31" s="81" t="n">
        <f aca="false">'Low SIPA income'!F26</f>
        <v>107486.273713936</v>
      </c>
      <c r="W31" s="67"/>
      <c r="X31" s="81" t="n">
        <f aca="false">'Low SIPA income'!M26</f>
        <v>269974.530416806</v>
      </c>
      <c r="Y31" s="9"/>
      <c r="Z31" s="9" t="n">
        <f aca="false">R31+V31-N31-L31-F31</f>
        <v>-1749994.54773754</v>
      </c>
      <c r="AA31" s="9"/>
      <c r="AB31" s="9" t="n">
        <f aca="false">T31-P31-D31</f>
        <v>-40603883.0456288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-0.00805234704531493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0.0117430512486367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32578838.5587167</v>
      </c>
      <c r="D32" s="81" t="n">
        <f aca="false">'Low pensions'!Q32</f>
        <v>93546837.9191075</v>
      </c>
      <c r="E32" s="9"/>
      <c r="F32" s="67" t="n">
        <f aca="false">'Low pensions'!I32</f>
        <v>17003245.1267675</v>
      </c>
      <c r="G32" s="81" t="n">
        <f aca="false">'Low pensions'!K32</f>
        <v>186101.284892964</v>
      </c>
      <c r="H32" s="81" t="n">
        <f aca="false">'Low pensions'!V32</f>
        <v>1023874.36072501</v>
      </c>
      <c r="I32" s="81" t="n">
        <f aca="false">'Low pensions'!M32</f>
        <v>5755.70984205039</v>
      </c>
      <c r="J32" s="81" t="n">
        <f aca="false">'Low pensions'!W32</f>
        <v>31666.2173420105</v>
      </c>
      <c r="K32" s="9"/>
      <c r="L32" s="81" t="n">
        <f aca="false">'Low pensions'!N32</f>
        <v>3177620.63583764</v>
      </c>
      <c r="M32" s="67"/>
      <c r="N32" s="81" t="n">
        <f aca="false">'Low pensions'!L32</f>
        <v>708145.578684598</v>
      </c>
      <c r="O32" s="9"/>
      <c r="P32" s="81" t="n">
        <f aca="false">'Low pensions'!X32</f>
        <v>20384696.6223329</v>
      </c>
      <c r="Q32" s="67"/>
      <c r="R32" s="81" t="n">
        <f aca="false">'Low SIPA income'!G27</f>
        <v>15788197.1927793</v>
      </c>
      <c r="S32" s="67"/>
      <c r="T32" s="81" t="n">
        <f aca="false">'Low SIPA income'!J27</f>
        <v>60367540.3564824</v>
      </c>
      <c r="U32" s="9"/>
      <c r="V32" s="81" t="n">
        <f aca="false">'Low SIPA income'!F27</f>
        <v>109352.321436835</v>
      </c>
      <c r="W32" s="67"/>
      <c r="X32" s="81" t="n">
        <f aca="false">'Low SIPA income'!M27</f>
        <v>274661.504300241</v>
      </c>
      <c r="Y32" s="9"/>
      <c r="Z32" s="9" t="n">
        <f aca="false">R32+V32-N32-L32-F32</f>
        <v>-4991461.82707356</v>
      </c>
      <c r="AA32" s="9"/>
      <c r="AB32" s="9" t="n">
        <f aca="false">T32-P32-D32</f>
        <v>-53563994.184958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-0.0105365629778958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0.0139509847339702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'Low pensions'!Q33</f>
        <v>92321457.2868839</v>
      </c>
      <c r="E33" s="9"/>
      <c r="F33" s="67" t="n">
        <f aca="false">'Low pensions'!I33</f>
        <v>16780517.6917546</v>
      </c>
      <c r="G33" s="81" t="n">
        <f aca="false">'Low pensions'!K33</f>
        <v>200464.877487003</v>
      </c>
      <c r="H33" s="81" t="n">
        <f aca="false">'Low pensions'!V33</f>
        <v>1102898.60923246</v>
      </c>
      <c r="I33" s="81" t="n">
        <f aca="false">'Low pensions'!M33</f>
        <v>6199.94466454655</v>
      </c>
      <c r="J33" s="81" t="n">
        <f aca="false">'Low pensions'!W33</f>
        <v>34110.2662649217</v>
      </c>
      <c r="K33" s="9"/>
      <c r="L33" s="81" t="n">
        <f aca="false">'Low pensions'!N33</f>
        <v>3280777.27976349</v>
      </c>
      <c r="M33" s="67"/>
      <c r="N33" s="81" t="n">
        <f aca="false">'Low pensions'!L33</f>
        <v>699939.784923017</v>
      </c>
      <c r="O33" s="9"/>
      <c r="P33" s="81" t="n">
        <f aca="false">'Low pensions'!X33</f>
        <v>20874831.0818746</v>
      </c>
      <c r="Q33" s="67"/>
      <c r="R33" s="81" t="n">
        <f aca="false">'Low SIPA income'!G28</f>
        <v>17961665.7690939</v>
      </c>
      <c r="S33" s="67"/>
      <c r="T33" s="81" t="n">
        <f aca="false">'Low SIPA income'!J28</f>
        <v>68677985.8362375</v>
      </c>
      <c r="U33" s="9"/>
      <c r="V33" s="81" t="n">
        <f aca="false">'Low SIPA income'!F28</f>
        <v>109843.876246888</v>
      </c>
      <c r="W33" s="67"/>
      <c r="X33" s="81" t="n">
        <f aca="false">'Low SIPA income'!M28</f>
        <v>275896.148263909</v>
      </c>
      <c r="Y33" s="9"/>
      <c r="Z33" s="9" t="n">
        <f aca="false">R33+V33-N33-L33-F33</f>
        <v>-2689725.11110031</v>
      </c>
      <c r="AA33" s="9"/>
      <c r="AB33" s="9" t="n">
        <f aca="false">T33-P33-D33</f>
        <v>-44518302.5325209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-0.00883697470352273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40" t="n">
        <f aca="false">(AW33-AW32)/AW32</f>
        <v>0.00902491478325851</v>
      </c>
      <c r="AZ33" s="39" t="n">
        <f aca="false">workers_and_wage_low!B21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0.0121316235404621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'Low pensions'!Q34</f>
        <v>94440157.9676959</v>
      </c>
      <c r="E34" s="6"/>
      <c r="F34" s="8" t="n">
        <f aca="false">'Low pensions'!I34</f>
        <v>17165616.6200288</v>
      </c>
      <c r="G34" s="80" t="n">
        <f aca="false">'Low pensions'!K34</f>
        <v>233133.974652747</v>
      </c>
      <c r="H34" s="80" t="n">
        <f aca="false">'Low pensions'!V34</f>
        <v>1282634.3428964</v>
      </c>
      <c r="I34" s="80" t="n">
        <f aca="false">'Low pensions'!M34</f>
        <v>7210.32911297155</v>
      </c>
      <c r="J34" s="80" t="n">
        <f aca="false">'Low pensions'!W34</f>
        <v>39669.1033885484</v>
      </c>
      <c r="K34" s="6"/>
      <c r="L34" s="80" t="n">
        <f aca="false">'Low pensions'!N34</f>
        <v>3557927.96491551</v>
      </c>
      <c r="M34" s="8"/>
      <c r="N34" s="80" t="n">
        <f aca="false">'Low pensions'!L34</f>
        <v>716524.263313185</v>
      </c>
      <c r="O34" s="6"/>
      <c r="P34" s="80" t="n">
        <f aca="false">'Low pensions'!X34</f>
        <v>22404210.2115378</v>
      </c>
      <c r="Q34" s="8"/>
      <c r="R34" s="80" t="n">
        <f aca="false">'Low SIPA income'!G29</f>
        <v>14846618.972188</v>
      </c>
      <c r="S34" s="8"/>
      <c r="T34" s="80" t="n">
        <f aca="false">'Low SIPA income'!J29</f>
        <v>56767334.4218663</v>
      </c>
      <c r="U34" s="6"/>
      <c r="V34" s="80" t="n">
        <f aca="false">'Low SIPA income'!F29</f>
        <v>111198.450878821</v>
      </c>
      <c r="W34" s="8"/>
      <c r="X34" s="80" t="n">
        <f aca="false">'Low SIPA income'!M29</f>
        <v>279298.449204622</v>
      </c>
      <c r="Y34" s="6"/>
      <c r="Z34" s="6" t="n">
        <f aca="false">R34+V34-N34-L34-F34</f>
        <v>-6482251.42519076</v>
      </c>
      <c r="AA34" s="6"/>
      <c r="AB34" s="6" t="n">
        <f aca="false">T34-P34-D34</f>
        <v>-60077033.7573675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-0.0125325222262966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workers_and_wage_low!C22</f>
        <v>11431158</v>
      </c>
      <c r="AX34" s="5"/>
      <c r="AY34" s="61" t="n">
        <f aca="false">(AW34-AW33)/AW33</f>
        <v>-0.0192378079071111</v>
      </c>
      <c r="AZ34" s="66" t="n">
        <f aca="false">workers_and_wage_low!B22</f>
        <v>5989.32191199784</v>
      </c>
      <c r="BA34" s="61" t="n">
        <f aca="false">(AZ34-AZ33)/AZ33</f>
        <v>0.0547128760098161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0.0143935676336752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'Low pensions'!Q35</f>
        <v>96549081.0204257</v>
      </c>
      <c r="E35" s="9"/>
      <c r="F35" s="67" t="n">
        <f aca="false">'Low pensions'!I35</f>
        <v>17548938.3486592</v>
      </c>
      <c r="G35" s="81" t="n">
        <f aca="false">'Low pensions'!K35</f>
        <v>255384.418710297</v>
      </c>
      <c r="H35" s="81" t="n">
        <f aca="false">'Low pensions'!V35</f>
        <v>1405049.7211587</v>
      </c>
      <c r="I35" s="81" t="n">
        <f aca="false">'Low pensions'!M35</f>
        <v>7898.48717660704</v>
      </c>
      <c r="J35" s="81" t="n">
        <f aca="false">'Low pensions'!W35</f>
        <v>43455.146015217</v>
      </c>
      <c r="K35" s="9"/>
      <c r="L35" s="81" t="n">
        <f aca="false">'Low pensions'!N35</f>
        <v>2851937.59129813</v>
      </c>
      <c r="M35" s="67"/>
      <c r="N35" s="81" t="n">
        <f aca="false">'Low pensions'!L35</f>
        <v>734092.642734606</v>
      </c>
      <c r="O35" s="9"/>
      <c r="P35" s="81" t="n">
        <f aca="false">'Low pensions'!X35</f>
        <v>18837478.8467669</v>
      </c>
      <c r="Q35" s="67"/>
      <c r="R35" s="81" t="n">
        <f aca="false">'Low SIPA income'!G30</f>
        <v>17386048.7912098</v>
      </c>
      <c r="S35" s="67"/>
      <c r="T35" s="81" t="n">
        <f aca="false">'Low SIPA income'!J30</f>
        <v>66477064.4315956</v>
      </c>
      <c r="U35" s="9"/>
      <c r="V35" s="81" t="n">
        <f aca="false">'Low SIPA income'!F30</f>
        <v>93759.2754446213</v>
      </c>
      <c r="W35" s="67"/>
      <c r="X35" s="81" t="n">
        <f aca="false">'Low SIPA income'!M30</f>
        <v>235496.268367704</v>
      </c>
      <c r="Y35" s="9"/>
      <c r="Z35" s="9" t="n">
        <f aca="false">R35+V35-N35-L35-F35</f>
        <v>-3655160.51603754</v>
      </c>
      <c r="AA35" s="9"/>
      <c r="AB35" s="9" t="n">
        <f aca="false">T35-P35-D35</f>
        <v>-48909495.435597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-0.012166693985556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9950328</v>
      </c>
      <c r="AX35" s="7"/>
      <c r="AY35" s="40" t="n">
        <f aca="false">(AW35-AW34)/AW34</f>
        <v>-0.129543306111244</v>
      </c>
      <c r="AZ35" s="39" t="n">
        <f aca="false">workers_and_wage_low!B23</f>
        <v>6367.86106940948</v>
      </c>
      <c r="BA35" s="40" t="n">
        <f aca="false">(AZ35-AZ34)/AZ34</f>
        <v>0.0632023395926261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0.0112590953816443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'Low pensions'!Q36</f>
        <v>101794704.690466</v>
      </c>
      <c r="E36" s="9"/>
      <c r="F36" s="67" t="n">
        <f aca="false">'Low pensions'!I36</f>
        <v>18502392.5443167</v>
      </c>
      <c r="G36" s="81" t="n">
        <f aca="false">'Low pensions'!K36</f>
        <v>288692.940874953</v>
      </c>
      <c r="H36" s="81" t="n">
        <f aca="false">'Low pensions'!V36</f>
        <v>1588303.38250578</v>
      </c>
      <c r="I36" s="81" t="n">
        <f aca="false">'Low pensions'!M36</f>
        <v>8928.64765592641</v>
      </c>
      <c r="J36" s="81" t="n">
        <f aca="false">'Low pensions'!W36</f>
        <v>49122.7850259521</v>
      </c>
      <c r="K36" s="9"/>
      <c r="L36" s="81" t="n">
        <f aca="false">'Low pensions'!N36</f>
        <v>3065439.41866726</v>
      </c>
      <c r="M36" s="67"/>
      <c r="N36" s="81" t="n">
        <f aca="false">'Low pensions'!L36</f>
        <v>776544.218813889</v>
      </c>
      <c r="O36" s="9"/>
      <c r="P36" s="81" t="n">
        <f aca="false">'Low pensions'!X36</f>
        <v>20178896.8902786</v>
      </c>
      <c r="Q36" s="67"/>
      <c r="R36" s="81" t="n">
        <f aca="false">'Low SIPA income'!G31</f>
        <v>14824568.0043215</v>
      </c>
      <c r="S36" s="67"/>
      <c r="T36" s="81" t="n">
        <f aca="false">'Low SIPA income'!J31</f>
        <v>56683020.6350341</v>
      </c>
      <c r="U36" s="9"/>
      <c r="V36" s="81" t="n">
        <f aca="false">'Low SIPA income'!F31</f>
        <v>89863.6067148663</v>
      </c>
      <c r="W36" s="67"/>
      <c r="X36" s="81" t="n">
        <f aca="false">'Low SIPA income'!M31</f>
        <v>225711.471671019</v>
      </c>
      <c r="Y36" s="9"/>
      <c r="Z36" s="9" t="n">
        <f aca="false">R36+V36-N36-L36-F36</f>
        <v>-7429944.57076147</v>
      </c>
      <c r="AA36" s="9"/>
      <c r="AB36" s="9" t="n">
        <f aca="false">T36-P36-D36</f>
        <v>-65290580.9457105</v>
      </c>
      <c r="AC36" s="50"/>
      <c r="AD36" s="9"/>
      <c r="AE36" s="9"/>
      <c r="AF36" s="9"/>
      <c r="AG36" s="9" t="n">
        <f aca="false">AG35*'Pessimist macro hypothesis'!B18/'Pessimist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-0.0147436840052626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10053257</v>
      </c>
      <c r="AX36" s="7"/>
      <c r="AY36" s="40" t="n">
        <f aca="false">(AW36-AW35)/AW35</f>
        <v>0.0103442821181372</v>
      </c>
      <c r="AZ36" s="39" t="n">
        <f aca="false">workers_and_wage_low!B24</f>
        <v>6212.88198997664</v>
      </c>
      <c r="BA36" s="40" t="n">
        <f aca="false">(AZ36-AZ35)/AZ35</f>
        <v>-0.0243376979716702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0.0132940163520102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'Low pensions'!Q37</f>
        <v>102002673.039216</v>
      </c>
      <c r="E37" s="9"/>
      <c r="F37" s="67" t="n">
        <f aca="false">'Low pensions'!I37</f>
        <v>18540193.2534701</v>
      </c>
      <c r="G37" s="81" t="n">
        <f aca="false">'Low pensions'!K37</f>
        <v>307220.994693007</v>
      </c>
      <c r="H37" s="81" t="n">
        <f aca="false">'Low pensions'!V37</f>
        <v>1690239.26795305</v>
      </c>
      <c r="I37" s="81" t="n">
        <f aca="false">'Low pensions'!M37</f>
        <v>9501.68024823733</v>
      </c>
      <c r="J37" s="81" t="n">
        <f aca="false">'Low pensions'!W37</f>
        <v>52275.4412768984</v>
      </c>
      <c r="K37" s="9"/>
      <c r="L37" s="81" t="n">
        <f aca="false">'Low pensions'!N37</f>
        <v>3084095.01321873</v>
      </c>
      <c r="M37" s="67"/>
      <c r="N37" s="81" t="n">
        <f aca="false">'Low pensions'!L37</f>
        <v>780617.187974583</v>
      </c>
      <c r="O37" s="9"/>
      <c r="P37" s="81" t="n">
        <f aca="false">'Low pensions'!X37</f>
        <v>20298109.1336931</v>
      </c>
      <c r="Q37" s="67"/>
      <c r="R37" s="81" t="n">
        <f aca="false">'Low SIPA income'!G32</f>
        <v>17692573.2726161</v>
      </c>
      <c r="S37" s="67"/>
      <c r="T37" s="81" t="n">
        <f aca="false">'Low SIPA income'!J32</f>
        <v>67649087.3532507</v>
      </c>
      <c r="U37" s="9"/>
      <c r="V37" s="81" t="n">
        <f aca="false">'Low SIPA income'!F32</f>
        <v>92312.4912532015</v>
      </c>
      <c r="W37" s="67"/>
      <c r="X37" s="81" t="n">
        <f aca="false">'Low SIPA income'!M32</f>
        <v>231862.363598314</v>
      </c>
      <c r="Y37" s="9"/>
      <c r="Z37" s="9" t="n">
        <f aca="false">R37+V37-N37-L37-F37</f>
        <v>-4620019.69079408</v>
      </c>
      <c r="AA37" s="9"/>
      <c r="AB37" s="9" t="n">
        <f aca="false">T37-P37-D37</f>
        <v>-54651694.8196579</v>
      </c>
      <c r="AC37" s="50"/>
      <c r="AD37" s="9"/>
      <c r="AE37" s="9"/>
      <c r="AF37" s="9"/>
      <c r="AG37" s="9" t="n">
        <f aca="false">AG36*'Pessimist macro hypothesis'!B19/'Pessimist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-0.0120723534794962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10332286</v>
      </c>
      <c r="AX37" s="7"/>
      <c r="AY37" s="40" t="n">
        <f aca="false">(AW37-AW36)/AW36</f>
        <v>0.0277550847451726</v>
      </c>
      <c r="AZ37" s="39" t="n">
        <f aca="false">workers_and_wage_low!B25</f>
        <v>6142.24041664837</v>
      </c>
      <c r="BA37" s="40" t="n">
        <f aca="false">(AZ37-AZ36)/AZ36</f>
        <v>-0.011370177872722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0.0115417326527272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'Low pensions'!Q38</f>
        <v>98761146.5616102</v>
      </c>
      <c r="E38" s="6"/>
      <c r="F38" s="8" t="n">
        <f aca="false">'Low pensions'!I38</f>
        <v>17951007.445487</v>
      </c>
      <c r="G38" s="80" t="n">
        <f aca="false">'Low pensions'!K38</f>
        <v>319429.870373307</v>
      </c>
      <c r="H38" s="80" t="n">
        <f aca="false">'Low pensions'!V38</f>
        <v>1757408.89974537</v>
      </c>
      <c r="I38" s="80" t="n">
        <f aca="false">'Low pensions'!M38</f>
        <v>9879.27434144251</v>
      </c>
      <c r="J38" s="80" t="n">
        <f aca="false">'Low pensions'!W38</f>
        <v>54352.8525694446</v>
      </c>
      <c r="K38" s="6"/>
      <c r="L38" s="80" t="n">
        <f aca="false">'Low pensions'!N38</f>
        <v>3566555.17436177</v>
      </c>
      <c r="M38" s="8"/>
      <c r="N38" s="80" t="n">
        <f aca="false">'Low pensions'!L38</f>
        <v>758492.937843878</v>
      </c>
      <c r="O38" s="6"/>
      <c r="P38" s="80" t="n">
        <f aca="false">'Low pensions'!X38</f>
        <v>22679876.1068735</v>
      </c>
      <c r="Q38" s="8"/>
      <c r="R38" s="80" t="n">
        <f aca="false">'Low SIPA income'!G33</f>
        <v>14133549.6330584</v>
      </c>
      <c r="S38" s="8"/>
      <c r="T38" s="80" t="n">
        <f aca="false">'Low SIPA income'!J33</f>
        <v>54040852.0007727</v>
      </c>
      <c r="U38" s="6"/>
      <c r="V38" s="80" t="n">
        <f aca="false">'Low SIPA income'!F33</f>
        <v>96427.0425814031</v>
      </c>
      <c r="W38" s="8"/>
      <c r="X38" s="80" t="n">
        <f aca="false">'Low SIPA income'!M33</f>
        <v>242196.930276692</v>
      </c>
      <c r="Y38" s="6"/>
      <c r="Z38" s="6" t="n">
        <f aca="false">R38+V38-N38-L38-F38</f>
        <v>-8046078.88205284</v>
      </c>
      <c r="AA38" s="6"/>
      <c r="AB38" s="6" t="n">
        <f aca="false">T38-P38-D38</f>
        <v>-67400170.667711</v>
      </c>
      <c r="AC38" s="50"/>
      <c r="AD38" s="6"/>
      <c r="AE38" s="6"/>
      <c r="AF38" s="6"/>
      <c r="AG38" s="6" t="n">
        <f aca="false">AG37*'Pessimist macro hypothesis'!B20/'Pessimist macro hypothesis'!B19</f>
        <v>4601942958.14272</v>
      </c>
      <c r="AH38" s="61" t="n">
        <f aca="false">(AG38-AG37)/AG37</f>
        <v>0.0165518611363199</v>
      </c>
      <c r="AI38" s="61"/>
      <c r="AJ38" s="61" t="n">
        <f aca="false">AB38/AG38</f>
        <v>-0.0146460247944735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0.0110038923808452</v>
      </c>
      <c r="AV38" s="5"/>
      <c r="AW38" s="65" t="n">
        <f aca="false">workers_and_wage_low!C26</f>
        <v>10735809</v>
      </c>
      <c r="AX38" s="5"/>
      <c r="AY38" s="61" t="n">
        <f aca="false">(AW38-AW37)/AW37</f>
        <v>0.0390545712729981</v>
      </c>
      <c r="AZ38" s="66" t="n">
        <f aca="false">workers_and_wage_low!B26</f>
        <v>6073.59827575442</v>
      </c>
      <c r="BA38" s="61" t="n">
        <f aca="false">(AZ38-AZ37)/AZ37</f>
        <v>-0.0111754239882736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0.0138542587470354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'Low pensions'!Q39</f>
        <v>99036215.1359209</v>
      </c>
      <c r="E39" s="9"/>
      <c r="F39" s="67" t="n">
        <f aca="false">'Low pensions'!I39</f>
        <v>18001004.4149166</v>
      </c>
      <c r="G39" s="81" t="n">
        <f aca="false">'Low pensions'!K39</f>
        <v>333167.952776371</v>
      </c>
      <c r="H39" s="81" t="n">
        <f aca="false">'Low pensions'!V39</f>
        <v>1832991.77573741</v>
      </c>
      <c r="I39" s="81" t="n">
        <f aca="false">'Low pensions'!M39</f>
        <v>10304.163487929</v>
      </c>
      <c r="J39" s="81" t="n">
        <f aca="false">'Low pensions'!W39</f>
        <v>56690.467290848</v>
      </c>
      <c r="K39" s="9"/>
      <c r="L39" s="81" t="n">
        <f aca="false">'Low pensions'!N39</f>
        <v>2968652.26127309</v>
      </c>
      <c r="M39" s="67"/>
      <c r="N39" s="81" t="n">
        <f aca="false">'Low pensions'!L39</f>
        <v>762345.881347466</v>
      </c>
      <c r="O39" s="9"/>
      <c r="P39" s="81" t="n">
        <f aca="false">'Low pensions'!X39</f>
        <v>19598552.8069</v>
      </c>
      <c r="Q39" s="67"/>
      <c r="R39" s="81" t="n">
        <f aca="false">'Low SIPA income'!G34</f>
        <v>16940901.0690555</v>
      </c>
      <c r="S39" s="67"/>
      <c r="T39" s="81" t="n">
        <f aca="false">'Low SIPA income'!J34</f>
        <v>64775003.5342289</v>
      </c>
      <c r="U39" s="9"/>
      <c r="V39" s="81" t="n">
        <f aca="false">'Low SIPA income'!F34</f>
        <v>99022.678929753</v>
      </c>
      <c r="W39" s="67"/>
      <c r="X39" s="81" t="n">
        <f aca="false">'Low SIPA income'!M34</f>
        <v>248716.420441023</v>
      </c>
      <c r="Y39" s="9"/>
      <c r="Z39" s="9" t="n">
        <f aca="false">R39+V39-N39-L39-F39</f>
        <v>-4692078.80955191</v>
      </c>
      <c r="AA39" s="9"/>
      <c r="AB39" s="9" t="n">
        <f aca="false">T39-P39-D39</f>
        <v>-53859764.408592</v>
      </c>
      <c r="AC39" s="50"/>
      <c r="AD39" s="9"/>
      <c r="AE39" s="9"/>
      <c r="AF39" s="9"/>
      <c r="AG39" s="9" t="n">
        <f aca="false">AG38*'Pessimist macro hypothesis'!B21/'Pessimist macro hypothesis'!B20</f>
        <v>4643041675.51011</v>
      </c>
      <c r="AH39" s="40" t="n">
        <f aca="false">(AG39-AG38)/AG38</f>
        <v>0.00893073159341839</v>
      </c>
      <c r="AI39" s="40"/>
      <c r="AJ39" s="40" t="n">
        <f aca="false">AB39/AG39</f>
        <v>-0.0116001035899973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11027445</v>
      </c>
      <c r="AX39" s="7"/>
      <c r="AY39" s="40" t="n">
        <f aca="false">(AW39-AW38)/AW38</f>
        <v>0.0271647902826885</v>
      </c>
      <c r="AZ39" s="39" t="n">
        <f aca="false">workers_and_wage_low!B27</f>
        <v>6039.16983658446</v>
      </c>
      <c r="BA39" s="40" t="n">
        <f aca="false">(AZ39-AZ38)/AZ38</f>
        <v>-0.0056685407244332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0.0113172082699802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'Low pensions'!Q40</f>
        <v>100884809.201819</v>
      </c>
      <c r="E40" s="9"/>
      <c r="F40" s="67" t="n">
        <f aca="false">'Low pensions'!I40</f>
        <v>18337008.2686176</v>
      </c>
      <c r="G40" s="81" t="n">
        <f aca="false">'Low pensions'!K40</f>
        <v>375026.191872456</v>
      </c>
      <c r="H40" s="81" t="n">
        <f aca="false">'Low pensions'!V40</f>
        <v>2063283.4570669</v>
      </c>
      <c r="I40" s="81" t="n">
        <f aca="false">'Low pensions'!M40</f>
        <v>11598.748202241</v>
      </c>
      <c r="J40" s="81" t="n">
        <f aca="false">'Low pensions'!W40</f>
        <v>63812.8904247499</v>
      </c>
      <c r="K40" s="9"/>
      <c r="L40" s="81" t="n">
        <f aca="false">'Low pensions'!N40</f>
        <v>2978721.71873816</v>
      </c>
      <c r="M40" s="67"/>
      <c r="N40" s="81" t="n">
        <f aca="false">'Low pensions'!L40</f>
        <v>779032.850212272</v>
      </c>
      <c r="O40" s="9"/>
      <c r="P40" s="81" t="n">
        <f aca="false">'Low pensions'!X40</f>
        <v>19742610.0487969</v>
      </c>
      <c r="Q40" s="67"/>
      <c r="R40" s="81" t="n">
        <f aca="false">'Low SIPA income'!G35</f>
        <v>14858428.5687744</v>
      </c>
      <c r="S40" s="67"/>
      <c r="T40" s="81" t="n">
        <f aca="false">'Low SIPA income'!J35</f>
        <v>56812489.4379722</v>
      </c>
      <c r="U40" s="9"/>
      <c r="V40" s="81" t="n">
        <f aca="false">'Low SIPA income'!F35</f>
        <v>101771.217639352</v>
      </c>
      <c r="W40" s="67"/>
      <c r="X40" s="81" t="n">
        <f aca="false">'Low SIPA income'!M35</f>
        <v>255619.957253838</v>
      </c>
      <c r="Y40" s="9"/>
      <c r="Z40" s="9" t="n">
        <f aca="false">R40+V40-N40-L40-F40</f>
        <v>-7134563.0511543</v>
      </c>
      <c r="AA40" s="9"/>
      <c r="AB40" s="9" t="n">
        <f aca="false">T40-P40-D40</f>
        <v>-63814929.8126441</v>
      </c>
      <c r="AC40" s="50"/>
      <c r="AD40" s="9"/>
      <c r="AE40" s="9"/>
      <c r="AF40" s="9"/>
      <c r="AG40" s="9" t="n">
        <f aca="false">AG39*'Pessimist macro hypothesis'!B22/'Pessimist macro hypothesis'!B21</f>
        <v>4683007946.00888</v>
      </c>
      <c r="AH40" s="40" t="n">
        <f aca="false">(AG40-AG39)/AG39</f>
        <v>0.00860777767935392</v>
      </c>
      <c r="AI40" s="40"/>
      <c r="AJ40" s="40" t="n">
        <f aca="false">AB40/AG40</f>
        <v>-0.0136269104277371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11353390</v>
      </c>
      <c r="AX40" s="7"/>
      <c r="AY40" s="40" t="n">
        <f aca="false">(AW40-AW39)/AW39</f>
        <v>0.029557617380998</v>
      </c>
      <c r="AZ40" s="39" t="n">
        <f aca="false">workers_and_wage_low!B28</f>
        <v>6009.25192458154</v>
      </c>
      <c r="BA40" s="40" t="n">
        <f aca="false">(AZ40-AZ39)/AZ39</f>
        <v>-0.00495397758507768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0.0133324465946019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'Low pensions'!Q41</f>
        <v>102117557.322651</v>
      </c>
      <c r="E41" s="9"/>
      <c r="F41" s="67" t="n">
        <f aca="false">'Low pensions'!I41</f>
        <v>18561074.8318955</v>
      </c>
      <c r="G41" s="81" t="n">
        <f aca="false">'Low pensions'!K41</f>
        <v>392179.326288208</v>
      </c>
      <c r="H41" s="81" t="n">
        <f aca="false">'Low pensions'!V41</f>
        <v>2157654.94162951</v>
      </c>
      <c r="I41" s="81" t="n">
        <f aca="false">'Low pensions'!M41</f>
        <v>12129.2575140683</v>
      </c>
      <c r="J41" s="81" t="n">
        <f aca="false">'Low pensions'!W41</f>
        <v>66731.5961328714</v>
      </c>
      <c r="K41" s="9"/>
      <c r="L41" s="81" t="n">
        <f aca="false">'Low pensions'!N41</f>
        <v>3061825.30664081</v>
      </c>
      <c r="M41" s="67"/>
      <c r="N41" s="81" t="n">
        <f aca="false">'Low pensions'!L41</f>
        <v>789800.762591031</v>
      </c>
      <c r="O41" s="9"/>
      <c r="P41" s="81" t="n">
        <f aca="false">'Low pensions'!X41</f>
        <v>20233076.8383417</v>
      </c>
      <c r="Q41" s="67"/>
      <c r="R41" s="81" t="n">
        <f aca="false">'Low SIPA income'!G36</f>
        <v>17803755.3200322</v>
      </c>
      <c r="S41" s="67"/>
      <c r="T41" s="81" t="n">
        <f aca="false">'Low SIPA income'!J36</f>
        <v>68074201.5478831</v>
      </c>
      <c r="U41" s="9"/>
      <c r="V41" s="81" t="n">
        <f aca="false">'Low SIPA income'!F36</f>
        <v>104791.863795108</v>
      </c>
      <c r="W41" s="67"/>
      <c r="X41" s="81" t="n">
        <f aca="false">'Low SIPA income'!M36</f>
        <v>263206.949520644</v>
      </c>
      <c r="Y41" s="9"/>
      <c r="Z41" s="9" t="n">
        <f aca="false">R41+V41-N41-L41-F41</f>
        <v>-4504153.71730006</v>
      </c>
      <c r="AA41" s="9"/>
      <c r="AB41" s="9" t="n">
        <f aca="false">T41-P41-D41</f>
        <v>-54276432.6131091</v>
      </c>
      <c r="AC41" s="50"/>
      <c r="AD41" s="9"/>
      <c r="AE41" s="9"/>
      <c r="AF41" s="9"/>
      <c r="AG41" s="9" t="n">
        <f aca="false">AG40*'Pessimist macro hypothesis'!B23/'Pessimist macro hypothesis'!B22</f>
        <v>4729487732.32681</v>
      </c>
      <c r="AH41" s="40" t="n">
        <f aca="false">(AG41-AG40)/AG40</f>
        <v>0.00992519911428845</v>
      </c>
      <c r="AI41" s="40" t="n">
        <f aca="false">(AG41-AG37)/AG37</f>
        <v>0.0447260212148662</v>
      </c>
      <c r="AJ41" s="40" t="n">
        <f aca="false">AB41/AG41</f>
        <v>-0.0114761757900588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11382751</v>
      </c>
      <c r="AX41" s="7"/>
      <c r="AY41" s="40" t="n">
        <f aca="false">(AW41-AW40)/AW40</f>
        <v>0.00258609983449877</v>
      </c>
      <c r="AZ41" s="39" t="n">
        <f aca="false">workers_and_wage_low!B29</f>
        <v>6069.8904871904</v>
      </c>
      <c r="BA41" s="40" t="n">
        <f aca="false">(AZ41-AZ40)/AZ40</f>
        <v>0.0100908671112311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0.0115622410476649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'Low pensions'!Q42</f>
        <v>103188650.536874</v>
      </c>
      <c r="E42" s="6"/>
      <c r="F42" s="8" t="n">
        <f aca="false">'Low pensions'!I42</f>
        <v>18755758.702352</v>
      </c>
      <c r="G42" s="80" t="n">
        <f aca="false">'Low pensions'!K42</f>
        <v>400426.665310047</v>
      </c>
      <c r="H42" s="80" t="n">
        <f aca="false">'Low pensions'!V42</f>
        <v>2203029.36756926</v>
      </c>
      <c r="I42" s="80" t="n">
        <f aca="false">'Low pensions'!M42</f>
        <v>12384.3298549499</v>
      </c>
      <c r="J42" s="80" t="n">
        <f aca="false">'Low pensions'!W42</f>
        <v>68134.9288938946</v>
      </c>
      <c r="K42" s="6"/>
      <c r="L42" s="80" t="n">
        <f aca="false">'Low pensions'!N42</f>
        <v>3741066.87411588</v>
      </c>
      <c r="M42" s="8"/>
      <c r="N42" s="80" t="n">
        <f aca="false">'Low pensions'!L42</f>
        <v>799884.004326403</v>
      </c>
      <c r="O42" s="6"/>
      <c r="P42" s="80" t="n">
        <f aca="false">'Low pensions'!X42</f>
        <v>23813139.5819391</v>
      </c>
      <c r="Q42" s="8"/>
      <c r="R42" s="80" t="n">
        <f aca="false">'Low SIPA income'!G37</f>
        <v>14093119.3462188</v>
      </c>
      <c r="S42" s="8"/>
      <c r="T42" s="80" t="n">
        <f aca="false">'Low SIPA income'!J37</f>
        <v>53886263.2948796</v>
      </c>
      <c r="U42" s="6"/>
      <c r="V42" s="80" t="n">
        <f aca="false">'Low SIPA income'!F37</f>
        <v>106584.953454535</v>
      </c>
      <c r="W42" s="8"/>
      <c r="X42" s="80" t="n">
        <f aca="false">'Low SIPA income'!M37</f>
        <v>267710.673783031</v>
      </c>
      <c r="Y42" s="6"/>
      <c r="Z42" s="6" t="n">
        <f aca="false">R42+V42-N42-L42-F42</f>
        <v>-9097005.28112096</v>
      </c>
      <c r="AA42" s="6"/>
      <c r="AB42" s="6" t="n">
        <f aca="false">T42-P42-D42</f>
        <v>-73115526.8239334</v>
      </c>
      <c r="AC42" s="50"/>
      <c r="AD42" s="6"/>
      <c r="AE42" s="6"/>
      <c r="AF42" s="6"/>
      <c r="AG42" s="6" t="n">
        <f aca="false">AG41*'Pessimist macro hypothesis'!B24/'Pessimist macro hypothesis'!B23</f>
        <v>4786020676.46843</v>
      </c>
      <c r="AH42" s="61" t="n">
        <f aca="false">(AG42-AG41)/AG41</f>
        <v>0.0119532912106322</v>
      </c>
      <c r="AI42" s="61"/>
      <c r="AJ42" s="61" t="n">
        <f aca="false">AB42/AG42</f>
        <v>-0.0152768932201699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0.00890995236334299</v>
      </c>
      <c r="AV42" s="5"/>
      <c r="AW42" s="65" t="n">
        <f aca="false">workers_and_wage_low!C30</f>
        <v>11376744</v>
      </c>
      <c r="AX42" s="5"/>
      <c r="AY42" s="61" t="n">
        <f aca="false">(AW42-AW41)/AW41</f>
        <v>-0.000527728314534861</v>
      </c>
      <c r="AZ42" s="66" t="n">
        <f aca="false">workers_and_wage_low!B30</f>
        <v>6097.17907601195</v>
      </c>
      <c r="BA42" s="61" t="n">
        <f aca="false">(AZ42-AZ41)/AZ41</f>
        <v>0.00449573001014328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0.0137162633613703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'Low pensions'!Q43</f>
        <v>103682920.175078</v>
      </c>
      <c r="E43" s="9"/>
      <c r="F43" s="67" t="n">
        <f aca="false">'Low pensions'!I43</f>
        <v>18845598.0598766</v>
      </c>
      <c r="G43" s="81" t="n">
        <f aca="false">'Low pensions'!K43</f>
        <v>431307.116322112</v>
      </c>
      <c r="H43" s="81" t="n">
        <f aca="false">'Low pensions'!V43</f>
        <v>2372924.49783159</v>
      </c>
      <c r="I43" s="81" t="n">
        <f aca="false">'Low pensions'!M43</f>
        <v>13339.3953501685</v>
      </c>
      <c r="J43" s="81" t="n">
        <f aca="false">'Low pensions'!W43</f>
        <v>73389.4174587097</v>
      </c>
      <c r="K43" s="9"/>
      <c r="L43" s="81" t="n">
        <f aca="false">'Low pensions'!N43</f>
        <v>3089090.97789813</v>
      </c>
      <c r="M43" s="67"/>
      <c r="N43" s="81" t="n">
        <f aca="false">'Low pensions'!L43</f>
        <v>805496.902365129</v>
      </c>
      <c r="O43" s="9"/>
      <c r="P43" s="81" t="n">
        <f aca="false">'Low pensions'!X43</f>
        <v>20460914.0660386</v>
      </c>
      <c r="Q43" s="67"/>
      <c r="R43" s="81" t="n">
        <f aca="false">'Low SIPA income'!G38</f>
        <v>16869575.0178185</v>
      </c>
      <c r="S43" s="67"/>
      <c r="T43" s="81" t="n">
        <f aca="false">'Low SIPA income'!J38</f>
        <v>64502282.1953743</v>
      </c>
      <c r="U43" s="9"/>
      <c r="V43" s="81" t="n">
        <f aca="false">'Low SIPA income'!F38</f>
        <v>103082.122940514</v>
      </c>
      <c r="W43" s="67"/>
      <c r="X43" s="81" t="n">
        <f aca="false">'Low SIPA income'!M38</f>
        <v>258912.573425871</v>
      </c>
      <c r="Y43" s="9"/>
      <c r="Z43" s="9" t="n">
        <f aca="false">R43+V43-N43-L43-F43</f>
        <v>-5767528.7993808</v>
      </c>
      <c r="AA43" s="9"/>
      <c r="AB43" s="9" t="n">
        <f aca="false">T43-P43-D43</f>
        <v>-59641552.0457427</v>
      </c>
      <c r="AC43" s="50"/>
      <c r="AD43" s="9"/>
      <c r="AE43" s="9"/>
      <c r="AF43" s="9"/>
      <c r="AG43" s="9" t="n">
        <f aca="false">AG42*'Pessimist macro hypothesis'!B25/'Pessimist macro hypothesis'!B24</f>
        <v>4851978550.90806</v>
      </c>
      <c r="AH43" s="40" t="n">
        <f aca="false">(AG43-AG42)/AG42</f>
        <v>0.0137813601106935</v>
      </c>
      <c r="AI43" s="40"/>
      <c r="AJ43" s="40" t="n">
        <f aca="false">AB43/AG43</f>
        <v>-0.0122922126344892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11434550</v>
      </c>
      <c r="AX43" s="7"/>
      <c r="AY43" s="40" t="n">
        <f aca="false">(AW43-AW42)/AW42</f>
        <v>0.00508106713133389</v>
      </c>
      <c r="AZ43" s="39" t="n">
        <f aca="false">workers_and_wage_low!B31</f>
        <v>6112.85830838343</v>
      </c>
      <c r="BA43" s="40" t="n">
        <f aca="false">(AZ43-AZ42)/AZ42</f>
        <v>0.00257155516936887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0.0114052149790838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'Low pensions'!Q44</f>
        <v>103932125.12325</v>
      </c>
      <c r="E44" s="9"/>
      <c r="F44" s="67" t="n">
        <f aca="false">'Low pensions'!I44</f>
        <v>18890894.0091019</v>
      </c>
      <c r="G44" s="81" t="n">
        <f aca="false">'Low pensions'!K44</f>
        <v>450369.92881851</v>
      </c>
      <c r="H44" s="81" t="n">
        <f aca="false">'Low pensions'!V44</f>
        <v>2477802.46774779</v>
      </c>
      <c r="I44" s="81" t="n">
        <f aca="false">'Low pensions'!M44</f>
        <v>13928.9668706756</v>
      </c>
      <c r="J44" s="81" t="n">
        <f aca="false">'Low pensions'!W44</f>
        <v>76633.0660128184</v>
      </c>
      <c r="K44" s="9"/>
      <c r="L44" s="81" t="n">
        <f aca="false">'Low pensions'!N44</f>
        <v>3019377.17141871</v>
      </c>
      <c r="M44" s="67"/>
      <c r="N44" s="81" t="n">
        <f aca="false">'Low pensions'!L44</f>
        <v>808401.560730141</v>
      </c>
      <c r="O44" s="9"/>
      <c r="P44" s="81" t="n">
        <f aca="false">'Low pensions'!X44</f>
        <v>20115149.366123</v>
      </c>
      <c r="Q44" s="67"/>
      <c r="R44" s="81" t="n">
        <f aca="false">'Low SIPA income'!G39</f>
        <v>14687250.884698</v>
      </c>
      <c r="S44" s="67"/>
      <c r="T44" s="81" t="n">
        <f aca="false">'Low SIPA income'!J39</f>
        <v>56157976.7266452</v>
      </c>
      <c r="U44" s="9"/>
      <c r="V44" s="81" t="n">
        <f aca="false">'Low SIPA income'!F39</f>
        <v>106645.666792089</v>
      </c>
      <c r="W44" s="67"/>
      <c r="X44" s="81" t="n">
        <f aca="false">'Low SIPA income'!M39</f>
        <v>267863.168182827</v>
      </c>
      <c r="Y44" s="9"/>
      <c r="Z44" s="9" t="n">
        <f aca="false">R44+V44-N44-L44-F44</f>
        <v>-7924776.18976066</v>
      </c>
      <c r="AA44" s="9"/>
      <c r="AB44" s="9" t="n">
        <f aca="false">T44-P44-D44</f>
        <v>-67889297.7627279</v>
      </c>
      <c r="AC44" s="50"/>
      <c r="AD44" s="9"/>
      <c r="AE44" s="9"/>
      <c r="AF44" s="9"/>
      <c r="AG44" s="9" t="n">
        <f aca="false">AG43*'Pessimist macro hypothesis'!B26/'Pessimist macro hypothesis'!B25</f>
        <v>4865645255.90322</v>
      </c>
      <c r="AH44" s="40" t="n">
        <f aca="false">(AG44-AG43)/AG43</f>
        <v>0.00281672823813395</v>
      </c>
      <c r="AI44" s="40"/>
      <c r="AJ44" s="40" t="n">
        <f aca="false">AB44/AG44</f>
        <v>-0.0139527840999838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11487164</v>
      </c>
      <c r="AX44" s="7"/>
      <c r="AY44" s="40" t="n">
        <f aca="false">(AW44-AW43)/AW43</f>
        <v>0.00460131793555496</v>
      </c>
      <c r="AZ44" s="39" t="n">
        <f aca="false">workers_and_wage_low!B32</f>
        <v>6126.83644854209</v>
      </c>
      <c r="BA44" s="40" t="n">
        <f aca="false">(AZ44-AZ43)/AZ43</f>
        <v>0.00228667825319777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0.013403502419458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'Low pensions'!Q45</f>
        <v>104248416.393646</v>
      </c>
      <c r="E45" s="9"/>
      <c r="F45" s="67" t="n">
        <f aca="false">'Low pensions'!I45</f>
        <v>18948383.6915072</v>
      </c>
      <c r="G45" s="81" t="n">
        <f aca="false">'Low pensions'!K45</f>
        <v>467762.075180242</v>
      </c>
      <c r="H45" s="81" t="n">
        <f aca="false">'Low pensions'!V45</f>
        <v>2573488.92551726</v>
      </c>
      <c r="I45" s="81" t="n">
        <f aca="false">'Low pensions'!M45</f>
        <v>14466.8683045436</v>
      </c>
      <c r="J45" s="81" t="n">
        <f aca="false">'Low pensions'!W45</f>
        <v>79592.4409953795</v>
      </c>
      <c r="K45" s="9"/>
      <c r="L45" s="81" t="n">
        <f aca="false">'Low pensions'!N45</f>
        <v>3076501.93272563</v>
      </c>
      <c r="M45" s="67"/>
      <c r="N45" s="81" t="n">
        <f aca="false">'Low pensions'!L45</f>
        <v>812075.952688862</v>
      </c>
      <c r="O45" s="9"/>
      <c r="P45" s="81" t="n">
        <f aca="false">'Low pensions'!X45</f>
        <v>20431785.4445402</v>
      </c>
      <c r="Q45" s="67"/>
      <c r="R45" s="81" t="n">
        <f aca="false">'Low SIPA income'!G40</f>
        <v>17754988.8586296</v>
      </c>
      <c r="S45" s="67" t="n">
        <f aca="false">SUM(T42:T45)/AVERAGE(AG42:AG45)</f>
        <v>0.0499767090565483</v>
      </c>
      <c r="T45" s="81" t="n">
        <f aca="false">'Low SIPA income'!J40</f>
        <v>67887738.7560382</v>
      </c>
      <c r="U45" s="9"/>
      <c r="V45" s="81" t="n">
        <f aca="false">'Low SIPA income'!F40</f>
        <v>104810.492950968</v>
      </c>
      <c r="W45" s="67"/>
      <c r="X45" s="81" t="n">
        <f aca="false">'Low SIPA income'!M40</f>
        <v>263253.74058923</v>
      </c>
      <c r="Y45" s="9"/>
      <c r="Z45" s="9" t="n">
        <f aca="false">R45+V45-N45-L45-F45</f>
        <v>-4977162.22534109</v>
      </c>
      <c r="AA45" s="9"/>
      <c r="AB45" s="9" t="n">
        <f aca="false">T45-P45-D45</f>
        <v>-56792463.0821477</v>
      </c>
      <c r="AC45" s="50"/>
      <c r="AD45" s="9"/>
      <c r="AE45" s="9"/>
      <c r="AF45" s="9"/>
      <c r="AG45" s="9" t="n">
        <f aca="false">AG44*'Pessimist macro hypothesis'!B27/'Pessimist macro hypothesis'!B26</f>
        <v>4900135041.18834</v>
      </c>
      <c r="AH45" s="40" t="n">
        <f aca="false">(AG45-AG44)/AG44</f>
        <v>0.00708842989391233</v>
      </c>
      <c r="AI45" s="40" t="n">
        <f aca="false">(AG45-AG41)/AG41</f>
        <v>0.0360815628498472</v>
      </c>
      <c r="AJ45" s="40" t="n">
        <f aca="false">AB45/AG45</f>
        <v>-0.0115899791750178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11494648</v>
      </c>
      <c r="AX45" s="7"/>
      <c r="AY45" s="40" t="n">
        <f aca="false">(AW45-AW44)/AW44</f>
        <v>0.000651509806946258</v>
      </c>
      <c r="AZ45" s="39" t="n">
        <f aca="false">workers_and_wage_low!B33</f>
        <v>6191.73729615708</v>
      </c>
      <c r="BA45" s="40" t="n">
        <f aca="false">(AZ45-AZ44)/AZ44</f>
        <v>0.010592880707699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0.0116486453257208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'Low pensions'!Q46</f>
        <v>104814597.733757</v>
      </c>
      <c r="E46" s="6"/>
      <c r="F46" s="8" t="n">
        <f aca="false">'Low pensions'!I46</f>
        <v>19051293.8520883</v>
      </c>
      <c r="G46" s="80" t="n">
        <f aca="false">'Low pensions'!K46</f>
        <v>477705.298043431</v>
      </c>
      <c r="H46" s="80" t="n">
        <f aca="false">'Low pensions'!V46</f>
        <v>2628193.60398549</v>
      </c>
      <c r="I46" s="80" t="n">
        <f aca="false">'Low pensions'!M46</f>
        <v>14774.3906611371</v>
      </c>
      <c r="J46" s="80" t="n">
        <f aca="false">'Low pensions'!W46</f>
        <v>81284.338267593</v>
      </c>
      <c r="K46" s="6"/>
      <c r="L46" s="80" t="n">
        <f aca="false">'Low pensions'!N46</f>
        <v>3690382.16549956</v>
      </c>
      <c r="M46" s="8"/>
      <c r="N46" s="80" t="n">
        <f aca="false">'Low pensions'!L46</f>
        <v>818044.924455464</v>
      </c>
      <c r="O46" s="6"/>
      <c r="P46" s="80" t="n">
        <f aca="false">'Low pensions'!X46</f>
        <v>23650052.4121965</v>
      </c>
      <c r="Q46" s="8"/>
      <c r="R46" s="80" t="n">
        <f aca="false">'Low SIPA income'!G41</f>
        <v>14633333.1884142</v>
      </c>
      <c r="S46" s="8"/>
      <c r="T46" s="80" t="n">
        <f aca="false">'Low SIPA income'!J41</f>
        <v>55951817.7417657</v>
      </c>
      <c r="U46" s="6"/>
      <c r="V46" s="80" t="n">
        <f aca="false">'Low SIPA income'!F41</f>
        <v>109270.596672501</v>
      </c>
      <c r="W46" s="8"/>
      <c r="X46" s="80" t="n">
        <f aca="false">'Low SIPA income'!M41</f>
        <v>274456.235254137</v>
      </c>
      <c r="Y46" s="6"/>
      <c r="Z46" s="6" t="n">
        <f aca="false">R46+V46-N46-L46-F46</f>
        <v>-8817117.15695664</v>
      </c>
      <c r="AA46" s="6"/>
      <c r="AB46" s="6" t="n">
        <f aca="false">T46-P46-D46</f>
        <v>-72512832.4041874</v>
      </c>
      <c r="AC46" s="50"/>
      <c r="AD46" s="6"/>
      <c r="AE46" s="6"/>
      <c r="AF46" s="6"/>
      <c r="AG46" s="6" t="n">
        <f aca="false">AG45*'Pessimist macro hypothesis'!B28/'Pessimist macro hypothesis'!B27</f>
        <v>4943959358.79188</v>
      </c>
      <c r="AH46" s="61" t="n">
        <f aca="false">(AG46-AG45)/AG45</f>
        <v>0.00894349180893305</v>
      </c>
      <c r="AI46" s="61"/>
      <c r="AJ46" s="61" t="n">
        <f aca="false">AB46/AG46</f>
        <v>-0.0146669556001178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0.00646536279271989</v>
      </c>
      <c r="AV46" s="5"/>
      <c r="AW46" s="65" t="n">
        <f aca="false">workers_and_wage_low!C34</f>
        <v>11570244</v>
      </c>
      <c r="AX46" s="5"/>
      <c r="AY46" s="61" t="n">
        <f aca="false">(AW46-AW45)/AW45</f>
        <v>0.00657662592190731</v>
      </c>
      <c r="AZ46" s="66" t="n">
        <f aca="false">workers_and_wage_low!B34</f>
        <v>6199.54895844002</v>
      </c>
      <c r="BA46" s="61" t="n">
        <f aca="false">(AZ46-AZ45)/AZ45</f>
        <v>0.00126162689230774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0.0136623559599408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'Low pensions'!Q47</f>
        <v>105275016.495924</v>
      </c>
      <c r="E47" s="9"/>
      <c r="F47" s="67" t="n">
        <f aca="false">'Low pensions'!I47</f>
        <v>19134980.4121927</v>
      </c>
      <c r="G47" s="81" t="n">
        <f aca="false">'Low pensions'!K47</f>
        <v>505251.603597761</v>
      </c>
      <c r="H47" s="81" t="n">
        <f aca="false">'Low pensions'!V47</f>
        <v>2779745.24967132</v>
      </c>
      <c r="I47" s="81" t="n">
        <f aca="false">'Low pensions'!M47</f>
        <v>15626.3382556009</v>
      </c>
      <c r="J47" s="81" t="n">
        <f aca="false">'Low pensions'!W47</f>
        <v>85971.5025671547</v>
      </c>
      <c r="K47" s="9"/>
      <c r="L47" s="81" t="n">
        <f aca="false">'Low pensions'!N47</f>
        <v>3055556.06940099</v>
      </c>
      <c r="M47" s="67"/>
      <c r="N47" s="81" t="n">
        <f aca="false">'Low pensions'!L47</f>
        <v>823292.880945157</v>
      </c>
      <c r="O47" s="9"/>
      <c r="P47" s="81" t="n">
        <f aca="false">'Low pensions'!X47</f>
        <v>20384809.4899135</v>
      </c>
      <c r="Q47" s="67"/>
      <c r="R47" s="81" t="n">
        <f aca="false">'Low SIPA income'!G42</f>
        <v>17442810.0437527</v>
      </c>
      <c r="S47" s="67"/>
      <c r="T47" s="81" t="n">
        <f aca="false">'Low SIPA income'!J42</f>
        <v>66694096.0002876</v>
      </c>
      <c r="U47" s="9"/>
      <c r="V47" s="81" t="n">
        <f aca="false">'Low SIPA income'!F42</f>
        <v>105689.296464918</v>
      </c>
      <c r="W47" s="67"/>
      <c r="X47" s="81" t="n">
        <f aca="false">'Low SIPA income'!M42</f>
        <v>265461.041650189</v>
      </c>
      <c r="Y47" s="9"/>
      <c r="Z47" s="9" t="n">
        <f aca="false">R47+V47-N47-L47-F47</f>
        <v>-5465330.02232126</v>
      </c>
      <c r="AA47" s="9"/>
      <c r="AB47" s="9" t="n">
        <f aca="false">T47-P47-D47</f>
        <v>-58965729.9855499</v>
      </c>
      <c r="AC47" s="50"/>
      <c r="AD47" s="9"/>
      <c r="AE47" s="9"/>
      <c r="AF47" s="9"/>
      <c r="AG47" s="9" t="n">
        <f aca="false">AG46*'Pessimist macro hypothesis'!B29/'Pessimist macro hypothesis'!B28</f>
        <v>5002389885.9862</v>
      </c>
      <c r="AH47" s="40" t="n">
        <f aca="false">(AG47-AG46)/AG46</f>
        <v>0.0118185694812434</v>
      </c>
      <c r="AI47" s="40"/>
      <c r="AJ47" s="40" t="n">
        <f aca="false">AB47/AG47</f>
        <v>-0.0117875118352405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11567825</v>
      </c>
      <c r="AX47" s="7"/>
      <c r="AY47" s="40" t="n">
        <f aca="false">(AW47-AW46)/AW46</f>
        <v>-0.000209070785369781</v>
      </c>
      <c r="AZ47" s="39" t="n">
        <f aca="false">workers_and_wage_low!B35</f>
        <v>6220.08546873553</v>
      </c>
      <c r="BA47" s="40" t="n">
        <f aca="false">(AZ47-AZ46)/AZ46</f>
        <v>0.00331258135602754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0.0113396012399214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'Low pensions'!Q48</f>
        <v>105704850.308659</v>
      </c>
      <c r="E48" s="9"/>
      <c r="F48" s="67" t="n">
        <f aca="false">'Low pensions'!I48</f>
        <v>19213107.7956968</v>
      </c>
      <c r="G48" s="81" t="n">
        <f aca="false">'Low pensions'!K48</f>
        <v>516867.436692742</v>
      </c>
      <c r="H48" s="81" t="n">
        <f aca="false">'Low pensions'!V48</f>
        <v>2843652.13613506</v>
      </c>
      <c r="I48" s="81" t="n">
        <f aca="false">'Low pensions'!M48</f>
        <v>15985.5908255487</v>
      </c>
      <c r="J48" s="81" t="n">
        <f aca="false">'Low pensions'!W48</f>
        <v>87948.004210363</v>
      </c>
      <c r="K48" s="9"/>
      <c r="L48" s="81" t="n">
        <f aca="false">'Low pensions'!N48</f>
        <v>3042966.63285044</v>
      </c>
      <c r="M48" s="67"/>
      <c r="N48" s="81" t="n">
        <f aca="false">'Low pensions'!L48</f>
        <v>828401.303923354</v>
      </c>
      <c r="O48" s="9"/>
      <c r="P48" s="81" t="n">
        <f aca="false">'Low pensions'!X48</f>
        <v>20347587.8798026</v>
      </c>
      <c r="Q48" s="67"/>
      <c r="R48" s="81" t="n">
        <f aca="false">'Low SIPA income'!G43</f>
        <v>15154748.9766859</v>
      </c>
      <c r="S48" s="67"/>
      <c r="T48" s="81" t="n">
        <f aca="false">'Low SIPA income'!J43</f>
        <v>57945496.2002154</v>
      </c>
      <c r="U48" s="9"/>
      <c r="V48" s="81" t="n">
        <f aca="false">'Low SIPA income'!F43</f>
        <v>107061.858997191</v>
      </c>
      <c r="W48" s="67"/>
      <c r="X48" s="81" t="n">
        <f aca="false">'Low SIPA income'!M43</f>
        <v>268908.5230105</v>
      </c>
      <c r="Y48" s="9"/>
      <c r="Z48" s="9" t="n">
        <f aca="false">R48+V48-N48-L48-F48</f>
        <v>-7822664.89678753</v>
      </c>
      <c r="AA48" s="9"/>
      <c r="AB48" s="9" t="n">
        <f aca="false">T48-P48-D48</f>
        <v>-68106941.9882462</v>
      </c>
      <c r="AC48" s="50"/>
      <c r="AD48" s="9"/>
      <c r="AE48" s="9"/>
      <c r="AF48" s="9"/>
      <c r="AG48" s="9" t="n">
        <f aca="false">AG47*'Pessimist macro hypothesis'!B30/'Pessimist macro hypothesis'!B29</f>
        <v>5011614613.58032</v>
      </c>
      <c r="AH48" s="40" t="n">
        <f aca="false">(AG48-AG47)/AG47</f>
        <v>0.0018440640982348</v>
      </c>
      <c r="AI48" s="40"/>
      <c r="AJ48" s="40" t="n">
        <f aca="false">AB48/AG48</f>
        <v>-0.0135898202953779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11553527</v>
      </c>
      <c r="AX48" s="7"/>
      <c r="AY48" s="40" t="n">
        <f aca="false">(AW48-AW47)/AW47</f>
        <v>-0.00123601454897528</v>
      </c>
      <c r="AZ48" s="39" t="n">
        <f aca="false">workers_and_wage_low!B36</f>
        <v>6272.93960737968</v>
      </c>
      <c r="BA48" s="40" t="n">
        <f aca="false">(AZ48-AZ47)/AZ47</f>
        <v>0.00849733318132369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0.0132921569383295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'Low pensions'!Q49</f>
        <v>106203355.36152</v>
      </c>
      <c r="E49" s="9"/>
      <c r="F49" s="67" t="n">
        <f aca="false">'Low pensions'!I49</f>
        <v>19303716.9899707</v>
      </c>
      <c r="G49" s="81" t="n">
        <f aca="false">'Low pensions'!K49</f>
        <v>545983.909634399</v>
      </c>
      <c r="H49" s="81" t="n">
        <f aca="false">'Low pensions'!V49</f>
        <v>3003842.37951169</v>
      </c>
      <c r="I49" s="81" t="n">
        <f aca="false">'Low pensions'!M49</f>
        <v>16886.1002979709</v>
      </c>
      <c r="J49" s="81" t="n">
        <f aca="false">'Low pensions'!W49</f>
        <v>92902.3416343812</v>
      </c>
      <c r="K49" s="9"/>
      <c r="L49" s="81" t="n">
        <f aca="false">'Low pensions'!N49</f>
        <v>3010992.58816543</v>
      </c>
      <c r="M49" s="67"/>
      <c r="N49" s="81" t="n">
        <f aca="false">'Low pensions'!L49</f>
        <v>833964.990009833</v>
      </c>
      <c r="O49" s="9"/>
      <c r="P49" s="81" t="n">
        <f aca="false">'Low pensions'!X49</f>
        <v>20212284.1692289</v>
      </c>
      <c r="Q49" s="67"/>
      <c r="R49" s="81" t="n">
        <f aca="false">'Low SIPA income'!G44</f>
        <v>18036572.7153011</v>
      </c>
      <c r="S49" s="67"/>
      <c r="T49" s="81" t="n">
        <f aca="false">'Low SIPA income'!J44</f>
        <v>68964399.0373731</v>
      </c>
      <c r="U49" s="9"/>
      <c r="V49" s="81" t="n">
        <f aca="false">'Low SIPA income'!F44</f>
        <v>107231.124498204</v>
      </c>
      <c r="W49" s="67"/>
      <c r="X49" s="81" t="n">
        <f aca="false">'Low SIPA income'!M44</f>
        <v>269333.669148447</v>
      </c>
      <c r="Y49" s="9"/>
      <c r="Z49" s="9" t="n">
        <f aca="false">R49+V49-N49-L49-F49</f>
        <v>-5004870.72834668</v>
      </c>
      <c r="AA49" s="9"/>
      <c r="AB49" s="9" t="n">
        <f aca="false">T49-P49-D49</f>
        <v>-57451240.4933753</v>
      </c>
      <c r="AC49" s="50"/>
      <c r="AD49" s="9"/>
      <c r="AE49" s="9"/>
      <c r="AF49" s="9"/>
      <c r="AG49" s="9" t="n">
        <f aca="false">AG48*'Pessimist macro hypothesis'!B31/'Pessimist macro hypothesis'!B30</f>
        <v>5027929051.8437</v>
      </c>
      <c r="AH49" s="40" t="n">
        <f aca="false">(AG49-AG48)/AG48</f>
        <v>0.0032553257824683</v>
      </c>
      <c r="AI49" s="40" t="n">
        <f aca="false">(AG49-AG45)/AG45</f>
        <v>0.0260796915964933</v>
      </c>
      <c r="AJ49" s="40" t="n">
        <f aca="false">AB49/AG49</f>
        <v>-0.0114264222706779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11585544</v>
      </c>
      <c r="AX49" s="7"/>
      <c r="AY49" s="40" t="n">
        <f aca="false">(AW49-AW48)/AW48</f>
        <v>0.00277118839987131</v>
      </c>
      <c r="AZ49" s="39" t="n">
        <f aca="false">workers_and_wage_low!B37</f>
        <v>6305.56746249738</v>
      </c>
      <c r="BA49" s="40" t="n">
        <f aca="false">(AZ49-AZ48)/AZ48</f>
        <v>0.00520136605162149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0.0114824305532803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'Low pensions'!Q50</f>
        <v>107039866.364215</v>
      </c>
      <c r="E50" s="6"/>
      <c r="F50" s="8" t="n">
        <f aca="false">'Low pensions'!I50</f>
        <v>19455762.7666796</v>
      </c>
      <c r="G50" s="80" t="n">
        <f aca="false">'Low pensions'!K50</f>
        <v>558513.259441409</v>
      </c>
      <c r="H50" s="80" t="n">
        <f aca="false">'Low pensions'!V50</f>
        <v>3072775.16539402</v>
      </c>
      <c r="I50" s="80" t="n">
        <f aca="false">'Low pensions'!M50</f>
        <v>17273.6059621054</v>
      </c>
      <c r="J50" s="80" t="n">
        <f aca="false">'Low pensions'!W50</f>
        <v>95034.2834657943</v>
      </c>
      <c r="K50" s="6"/>
      <c r="L50" s="80" t="n">
        <f aca="false">'Low pensions'!N50</f>
        <v>3656246.60248537</v>
      </c>
      <c r="M50" s="8"/>
      <c r="N50" s="80" t="n">
        <f aca="false">'Low pensions'!L50</f>
        <v>841697.65337389</v>
      </c>
      <c r="O50" s="6"/>
      <c r="P50" s="80" t="n">
        <f aca="false">'Low pensions'!X50</f>
        <v>23603053.1492681</v>
      </c>
      <c r="Q50" s="8"/>
      <c r="R50" s="80" t="n">
        <f aca="false">'Low SIPA income'!G45</f>
        <v>15160046.8495405</v>
      </c>
      <c r="S50" s="8"/>
      <c r="T50" s="80" t="n">
        <f aca="false">'Low SIPA income'!J45</f>
        <v>57965753.0762507</v>
      </c>
      <c r="U50" s="6"/>
      <c r="V50" s="80" t="n">
        <f aca="false">'Low SIPA income'!F45</f>
        <v>109225.990571396</v>
      </c>
      <c r="W50" s="8"/>
      <c r="X50" s="80" t="n">
        <f aca="false">'Low SIPA income'!M45</f>
        <v>274344.197588457</v>
      </c>
      <c r="Y50" s="6"/>
      <c r="Z50" s="6" t="n">
        <f aca="false">R50+V50-N50-L50-F50</f>
        <v>-8684434.18242691</v>
      </c>
      <c r="AA50" s="6"/>
      <c r="AB50" s="6" t="n">
        <f aca="false">T50-P50-D50</f>
        <v>-72677166.4372323</v>
      </c>
      <c r="AC50" s="50"/>
      <c r="AD50" s="6"/>
      <c r="AE50" s="6"/>
      <c r="AF50" s="6"/>
      <c r="AG50" s="6" t="n">
        <f aca="false">AG49*'Pessimist macro hypothesis'!B32/'Pessimist macro hypothesis'!B31</f>
        <v>5082390220.83803</v>
      </c>
      <c r="AH50" s="61" t="n">
        <f aca="false">(AG50-AG49)/AG49</f>
        <v>0.01083172981018</v>
      </c>
      <c r="AI50" s="61"/>
      <c r="AJ50" s="61" t="n">
        <f aca="false">AB50/AG50</f>
        <v>-0.0142998005425189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0.00911123092019473</v>
      </c>
      <c r="AV50" s="5"/>
      <c r="AW50" s="65" t="n">
        <f aca="false">workers_and_wage_low!C38</f>
        <v>11636488</v>
      </c>
      <c r="AX50" s="5"/>
      <c r="AY50" s="61" t="n">
        <f aca="false">(AW50-AW49)/AW49</f>
        <v>0.00439720396383631</v>
      </c>
      <c r="AZ50" s="66" t="n">
        <f aca="false">workers_and_wage_low!B38</f>
        <v>6351.63606542738</v>
      </c>
      <c r="BA50" s="61" t="n">
        <f aca="false">(AZ50-AZ49)/AZ49</f>
        <v>0.00730602014870176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0.0134959784812303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'Low pensions'!Q51</f>
        <v>108075945.444391</v>
      </c>
      <c r="E51" s="9"/>
      <c r="F51" s="67" t="n">
        <f aca="false">'Low pensions'!I51</f>
        <v>19644082.4038027</v>
      </c>
      <c r="G51" s="81" t="n">
        <f aca="false">'Low pensions'!K51</f>
        <v>568966.691527725</v>
      </c>
      <c r="H51" s="81" t="n">
        <f aca="false">'Low pensions'!V51</f>
        <v>3130286.86447183</v>
      </c>
      <c r="I51" s="81" t="n">
        <f aca="false">'Low pensions'!M51</f>
        <v>17596.9079853937</v>
      </c>
      <c r="J51" s="81" t="n">
        <f aca="false">'Low pensions'!W51</f>
        <v>96812.9958084077</v>
      </c>
      <c r="K51" s="9"/>
      <c r="L51" s="81" t="n">
        <f aca="false">'Low pensions'!N51</f>
        <v>3026709.37068415</v>
      </c>
      <c r="M51" s="67"/>
      <c r="N51" s="81" t="n">
        <f aca="false">'Low pensions'!L51</f>
        <v>851907.104034342</v>
      </c>
      <c r="O51" s="9"/>
      <c r="P51" s="81" t="n">
        <f aca="false">'Low pensions'!X51</f>
        <v>20392550.8460163</v>
      </c>
      <c r="Q51" s="67"/>
      <c r="R51" s="81" t="n">
        <f aca="false">'Low SIPA income'!G46</f>
        <v>17974166.52591</v>
      </c>
      <c r="S51" s="67"/>
      <c r="T51" s="81" t="n">
        <f aca="false">'Low SIPA income'!J46</f>
        <v>68725783.5633857</v>
      </c>
      <c r="U51" s="9"/>
      <c r="V51" s="81" t="n">
        <f aca="false">'Low SIPA income'!F46</f>
        <v>108348.487640592</v>
      </c>
      <c r="W51" s="67"/>
      <c r="X51" s="81" t="n">
        <f aca="false">'Low SIPA income'!M46</f>
        <v>272140.163217391</v>
      </c>
      <c r="Y51" s="9"/>
      <c r="Z51" s="9" t="n">
        <f aca="false">R51+V51-N51-L51-F51</f>
        <v>-5440183.86497061</v>
      </c>
      <c r="AA51" s="9"/>
      <c r="AB51" s="9" t="n">
        <f aca="false">T51-P51-D51</f>
        <v>-59742712.7270212</v>
      </c>
      <c r="AC51" s="50"/>
      <c r="AD51" s="9"/>
      <c r="AE51" s="9"/>
      <c r="AF51" s="9"/>
      <c r="AG51" s="9" t="n">
        <f aca="false">AG50*'Pessimist macro hypothesis'!B33/'Pessimist macro hypothesis'!B32</f>
        <v>5127449633.13587</v>
      </c>
      <c r="AH51" s="40" t="n">
        <f aca="false">(AG51-AG50)/AG50</f>
        <v>0.00886579155474791</v>
      </c>
      <c r="AI51" s="40"/>
      <c r="AJ51" s="40" t="n">
        <f aca="false">AB51/AG51</f>
        <v>-0.011651545505379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11662725</v>
      </c>
      <c r="AX51" s="7"/>
      <c r="AY51" s="40" t="n">
        <f aca="false">(AW51-AW50)/AW50</f>
        <v>0.00225471809020041</v>
      </c>
      <c r="AZ51" s="39" t="n">
        <f aca="false">workers_and_wage_low!B39</f>
        <v>6366.89870523698</v>
      </c>
      <c r="BA51" s="40" t="n">
        <f aca="false">(AZ51-AZ50)/AZ50</f>
        <v>0.00240294620982382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0.0113019830753625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'Low pensions'!Q52</f>
        <v>108608518.975024</v>
      </c>
      <c r="E52" s="9"/>
      <c r="F52" s="67" t="n">
        <f aca="false">'Low pensions'!I52</f>
        <v>19740883.947188</v>
      </c>
      <c r="G52" s="81" t="n">
        <f aca="false">'Low pensions'!K52</f>
        <v>593121.413643446</v>
      </c>
      <c r="H52" s="81" t="n">
        <f aca="false">'Low pensions'!V52</f>
        <v>3263179.01875732</v>
      </c>
      <c r="I52" s="81" t="n">
        <f aca="false">'Low pensions'!M52</f>
        <v>18343.9612467046</v>
      </c>
      <c r="J52" s="81" t="n">
        <f aca="false">'Low pensions'!W52</f>
        <v>100923.062435794</v>
      </c>
      <c r="K52" s="9"/>
      <c r="L52" s="81" t="n">
        <f aca="false">'Low pensions'!N52</f>
        <v>3022101.52883846</v>
      </c>
      <c r="M52" s="67"/>
      <c r="N52" s="81" t="n">
        <f aca="false">'Low pensions'!L52</f>
        <v>857139.572546505</v>
      </c>
      <c r="O52" s="9"/>
      <c r="P52" s="81" t="n">
        <f aca="false">'Low pensions'!X52</f>
        <v>20397428.2307004</v>
      </c>
      <c r="Q52" s="67"/>
      <c r="R52" s="81" t="n">
        <f aca="false">'Low SIPA income'!G47</f>
        <v>15726039.9567054</v>
      </c>
      <c r="S52" s="67"/>
      <c r="T52" s="81" t="n">
        <f aca="false">'Low SIPA income'!J47</f>
        <v>60129876.7770803</v>
      </c>
      <c r="U52" s="9"/>
      <c r="V52" s="81" t="n">
        <f aca="false">'Low SIPA income'!F47</f>
        <v>111849.534944255</v>
      </c>
      <c r="W52" s="67"/>
      <c r="X52" s="81" t="n">
        <f aca="false">'Low SIPA income'!M47</f>
        <v>280933.784664248</v>
      </c>
      <c r="Y52" s="9"/>
      <c r="Z52" s="9" t="n">
        <f aca="false">R52+V52-N52-L52-F52</f>
        <v>-7782235.55692331</v>
      </c>
      <c r="AA52" s="9"/>
      <c r="AB52" s="9" t="n">
        <f aca="false">T52-P52-D52</f>
        <v>-68876070.4286438</v>
      </c>
      <c r="AC52" s="50"/>
      <c r="AD52" s="9"/>
      <c r="AE52" s="9"/>
      <c r="AF52" s="9"/>
      <c r="AG52" s="9" t="n">
        <f aca="false">AG51*'Pessimist macro hypothesis'!B34/'Pessimist macro hypothesis'!B33</f>
        <v>5161963051.98773</v>
      </c>
      <c r="AH52" s="40" t="n">
        <f aca="false">(AG52-AG51)/AG51</f>
        <v>0.00673110831334584</v>
      </c>
      <c r="AI52" s="40"/>
      <c r="AJ52" s="40" t="n">
        <f aca="false">AB52/AG52</f>
        <v>-0.013342999501347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11719398</v>
      </c>
      <c r="AX52" s="7"/>
      <c r="AY52" s="40" t="n">
        <f aca="false">(AW52-AW51)/AW51</f>
        <v>0.00485932747278188</v>
      </c>
      <c r="AZ52" s="39" t="n">
        <f aca="false">workers_and_wage_low!B40</f>
        <v>6403.58005670369</v>
      </c>
      <c r="BA52" s="40" t="n">
        <f aca="false">(AZ52-AZ51)/AZ51</f>
        <v>0.00576125884279141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0.0133097461646902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'Low pensions'!Q53</f>
        <v>109213223.763948</v>
      </c>
      <c r="E53" s="9"/>
      <c r="F53" s="67" t="n">
        <f aca="false">'Low pensions'!I53</f>
        <v>19850796.2006017</v>
      </c>
      <c r="G53" s="81" t="n">
        <f aca="false">'Low pensions'!K53</f>
        <v>664201.349732136</v>
      </c>
      <c r="H53" s="81" t="n">
        <f aca="false">'Low pensions'!V53</f>
        <v>3654239.85514563</v>
      </c>
      <c r="I53" s="81" t="n">
        <f aca="false">'Low pensions'!M53</f>
        <v>20542.3097855301</v>
      </c>
      <c r="J53" s="81" t="n">
        <f aca="false">'Low pensions'!W53</f>
        <v>113017.727478732</v>
      </c>
      <c r="K53" s="9"/>
      <c r="L53" s="81" t="n">
        <f aca="false">'Low pensions'!N53</f>
        <v>3018508.07656486</v>
      </c>
      <c r="M53" s="67"/>
      <c r="N53" s="81" t="n">
        <f aca="false">'Low pensions'!L53</f>
        <v>863679.537222434</v>
      </c>
      <c r="O53" s="9"/>
      <c r="P53" s="81" t="n">
        <f aca="false">'Low pensions'!X53</f>
        <v>20414762.7458156</v>
      </c>
      <c r="Q53" s="67"/>
      <c r="R53" s="81" t="n">
        <f aca="false">'Low SIPA income'!G48</f>
        <v>18629359.7291365</v>
      </c>
      <c r="S53" s="67"/>
      <c r="T53" s="81" t="n">
        <f aca="false">'Low SIPA income'!J48</f>
        <v>71230971.562631</v>
      </c>
      <c r="U53" s="9"/>
      <c r="V53" s="81" t="n">
        <f aca="false">'Low SIPA income'!F48</f>
        <v>110550.422171844</v>
      </c>
      <c r="W53" s="67"/>
      <c r="X53" s="81" t="n">
        <f aca="false">'Low SIPA income'!M48</f>
        <v>277670.787924555</v>
      </c>
      <c r="Y53" s="9"/>
      <c r="Z53" s="9" t="n">
        <f aca="false">R53+V53-N53-L53-F53</f>
        <v>-4993073.66308065</v>
      </c>
      <c r="AA53" s="9"/>
      <c r="AB53" s="9" t="n">
        <f aca="false">T53-P53-D53</f>
        <v>-58397014.9471329</v>
      </c>
      <c r="AC53" s="50"/>
      <c r="AD53" s="9"/>
      <c r="AE53" s="9"/>
      <c r="AF53" s="9"/>
      <c r="AG53" s="9" t="n">
        <f aca="false">AG52*'Pessimist macro hypothesis'!B35/'Pessimist macro hypothesis'!B34</f>
        <v>5213666791.54651</v>
      </c>
      <c r="AH53" s="40" t="n">
        <f aca="false">(AG53-AG52)/AG52</f>
        <v>0.0100162940025051</v>
      </c>
      <c r="AI53" s="40" t="n">
        <f aca="false">(AG53-AG49)/AG49</f>
        <v>0.0369412013947764</v>
      </c>
      <c r="AJ53" s="40" t="n">
        <f aca="false">AB53/AG53</f>
        <v>-0.011200757026095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11685659</v>
      </c>
      <c r="AX53" s="7"/>
      <c r="AY53" s="40" t="n">
        <f aca="false">(AW53-AW52)/AW52</f>
        <v>-0.00287890214156051</v>
      </c>
      <c r="AZ53" s="39" t="n">
        <f aca="false">workers_and_wage_low!B41</f>
        <v>6430.40372625921</v>
      </c>
      <c r="BA53" s="40" t="n">
        <f aca="false">(AZ53-AZ52)/AZ52</f>
        <v>0.00418885519006652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40" t="n">
        <f aca="false">T60/AG60</f>
        <v>0.0114643103945482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'Low pensions'!Q54</f>
        <v>109849729.139432</v>
      </c>
      <c r="E54" s="6"/>
      <c r="F54" s="8" t="n">
        <f aca="false">'Low pensions'!I54</f>
        <v>19966488.5870532</v>
      </c>
      <c r="G54" s="80" t="n">
        <f aca="false">'Low pensions'!K54</f>
        <v>732724.992236719</v>
      </c>
      <c r="H54" s="80" t="n">
        <f aca="false">'Low pensions'!V54</f>
        <v>4031236.71846273</v>
      </c>
      <c r="I54" s="80" t="n">
        <f aca="false">'Low pensions'!M54</f>
        <v>22661.5976980427</v>
      </c>
      <c r="J54" s="80" t="n">
        <f aca="false">'Low pensions'!W54</f>
        <v>124677.424282352</v>
      </c>
      <c r="K54" s="6"/>
      <c r="L54" s="80" t="n">
        <f aca="false">'Low pensions'!N54</f>
        <v>3671289.52386024</v>
      </c>
      <c r="M54" s="8"/>
      <c r="N54" s="80" t="n">
        <f aca="false">'Low pensions'!L54</f>
        <v>871848.438285042</v>
      </c>
      <c r="O54" s="6"/>
      <c r="P54" s="80" t="n">
        <f aca="false">'Low pensions'!X54</f>
        <v>23846991.6624547</v>
      </c>
      <c r="Q54" s="8"/>
      <c r="R54" s="80" t="n">
        <f aca="false">'Low SIPA income'!G49</f>
        <v>15615276.4836671</v>
      </c>
      <c r="S54" s="8"/>
      <c r="T54" s="80" t="n">
        <f aca="false">'Low SIPA income'!J49</f>
        <v>59706363.03786</v>
      </c>
      <c r="U54" s="6"/>
      <c r="V54" s="80" t="n">
        <f aca="false">'Low SIPA income'!F49</f>
        <v>113966.070570816</v>
      </c>
      <c r="W54" s="8"/>
      <c r="X54" s="80" t="n">
        <f aca="false">'Low SIPA income'!M49</f>
        <v>286249.911944015</v>
      </c>
      <c r="Y54" s="6"/>
      <c r="Z54" s="6" t="n">
        <f aca="false">R54+V54-N54-L54-F54</f>
        <v>-8780383.99496053</v>
      </c>
      <c r="AA54" s="6"/>
      <c r="AB54" s="6" t="n">
        <f aca="false">T54-P54-D54</f>
        <v>-73990357.7640266</v>
      </c>
      <c r="AC54" s="50"/>
      <c r="AD54" s="6"/>
      <c r="AE54" s="6"/>
      <c r="AF54" s="6"/>
      <c r="AG54" s="6" t="n">
        <f aca="false">BF54/100*$AG$53</f>
        <v>5265296528.03506</v>
      </c>
      <c r="AH54" s="61" t="n">
        <f aca="false">(AG54-AG53)/AG53</f>
        <v>0.00990276873318105</v>
      </c>
      <c r="AI54" s="61"/>
      <c r="AJ54" s="61" t="n">
        <f aca="false">AB54/AG54</f>
        <v>-0.0140524578948337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0.00826147681100173</v>
      </c>
      <c r="AV54" s="5"/>
      <c r="AW54" s="65" t="n">
        <f aca="false">workers_and_wage_low!C42</f>
        <v>11795088</v>
      </c>
      <c r="AX54" s="5"/>
      <c r="AY54" s="61" t="n">
        <f aca="false">(AW54-AW53)/AW53</f>
        <v>0.00936438415668299</v>
      </c>
      <c r="AZ54" s="66" t="n">
        <f aca="false">workers_and_wage_low!B42</f>
        <v>6433.83363744017</v>
      </c>
      <c r="BA54" s="61" t="n">
        <f aca="false">(AZ54-AZ53)/AZ53</f>
        <v>0.000533389710345095</v>
      </c>
      <c r="BB54" s="61"/>
      <c r="BC54" s="61"/>
      <c r="BD54" s="61"/>
      <c r="BE54" s="61"/>
      <c r="BF54" s="5" t="n">
        <f aca="false">BF53*(1+AY54)*(1+BA54)*(1-BE54)</f>
        <v>100.990276873318</v>
      </c>
      <c r="BG54" s="5"/>
      <c r="BH54" s="5"/>
      <c r="BI54" s="61" t="n">
        <f aca="false">T61/AG61</f>
        <v>0.0134071879184408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'Low pensions'!Q55</f>
        <v>110532457.812193</v>
      </c>
      <c r="E55" s="9"/>
      <c r="F55" s="67" t="n">
        <f aca="false">'Low pensions'!I55</f>
        <v>20090582.6049405</v>
      </c>
      <c r="G55" s="81" t="n">
        <f aca="false">'Low pensions'!K55</f>
        <v>826076.025940504</v>
      </c>
      <c r="H55" s="81" t="n">
        <f aca="false">'Low pensions'!V55</f>
        <v>4544826.56289318</v>
      </c>
      <c r="I55" s="81" t="n">
        <f aca="false">'Low pensions'!M55</f>
        <v>25548.7430703248</v>
      </c>
      <c r="J55" s="81" t="n">
        <f aca="false">'Low pensions'!W55</f>
        <v>140561.646275046</v>
      </c>
      <c r="K55" s="9"/>
      <c r="L55" s="81" t="n">
        <f aca="false">'Low pensions'!N55</f>
        <v>3070472.95990135</v>
      </c>
      <c r="M55" s="67"/>
      <c r="N55" s="81" t="n">
        <f aca="false">'Low pensions'!L55</f>
        <v>879199.406880498</v>
      </c>
      <c r="O55" s="9"/>
      <c r="P55" s="81" t="n">
        <f aca="false">'Low pensions'!X55</f>
        <v>20769794.5162361</v>
      </c>
      <c r="Q55" s="67"/>
      <c r="R55" s="81" t="n">
        <f aca="false">'Low SIPA income'!G50</f>
        <v>18465765.4943798</v>
      </c>
      <c r="S55" s="67"/>
      <c r="T55" s="81" t="n">
        <f aca="false">'Low SIPA income'!J50</f>
        <v>70605454.8270482</v>
      </c>
      <c r="U55" s="9"/>
      <c r="V55" s="81" t="n">
        <f aca="false">'Low SIPA income'!F50</f>
        <v>118847.213354678</v>
      </c>
      <c r="W55" s="67"/>
      <c r="X55" s="81" t="n">
        <f aca="false">'Low SIPA income'!M50</f>
        <v>298509.935344564</v>
      </c>
      <c r="Y55" s="9"/>
      <c r="Z55" s="9" t="n">
        <f aca="false">R55+V55-N55-L55-F55</f>
        <v>-5455642.2639879</v>
      </c>
      <c r="AA55" s="9"/>
      <c r="AB55" s="9" t="n">
        <f aca="false">T55-P55-D55</f>
        <v>-60696797.5013812</v>
      </c>
      <c r="AC55" s="50"/>
      <c r="AD55" s="9"/>
      <c r="AE55" s="9"/>
      <c r="AF55" s="9"/>
      <c r="AG55" s="9" t="n">
        <f aca="false">BF55/100*$AG$53</f>
        <v>5311813210.95065</v>
      </c>
      <c r="AH55" s="40" t="n">
        <f aca="false">(AG55-AG54)/AG54</f>
        <v>0.00883457990787701</v>
      </c>
      <c r="AI55" s="40"/>
      <c r="AJ55" s="40" t="n">
        <f aca="false">AB55/AG55</f>
        <v>-0.0114267567572314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11825924</v>
      </c>
      <c r="AX55" s="7"/>
      <c r="AY55" s="40" t="n">
        <f aca="false">(AW55-AW54)/AW54</f>
        <v>0.00261430860032583</v>
      </c>
      <c r="AZ55" s="39" t="n">
        <f aca="false">workers_and_wage_low!B43</f>
        <v>6473.74947589294</v>
      </c>
      <c r="BA55" s="40" t="n">
        <f aca="false">(AZ55-AZ54)/AZ54</f>
        <v>0.00620405200104805</v>
      </c>
      <c r="BB55" s="40"/>
      <c r="BC55" s="40"/>
      <c r="BD55" s="40"/>
      <c r="BE55" s="40"/>
      <c r="BF55" s="7" t="n">
        <f aca="false">BF54*(1+AY55)*(1+BA55)*(1-BE55)</f>
        <v>101.882483544274</v>
      </c>
      <c r="BG55" s="7"/>
      <c r="BH55" s="7"/>
      <c r="BI55" s="40" t="n">
        <f aca="false">T62/AG62</f>
        <v>0.011356796291492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'Low pensions'!Q56</f>
        <v>111383315.408272</v>
      </c>
      <c r="E56" s="9"/>
      <c r="F56" s="67" t="n">
        <f aca="false">'Low pensions'!I56</f>
        <v>20245236.0448206</v>
      </c>
      <c r="G56" s="81" t="n">
        <f aca="false">'Low pensions'!K56</f>
        <v>884123.083541173</v>
      </c>
      <c r="H56" s="81" t="n">
        <f aca="false">'Low pensions'!V56</f>
        <v>4864184.34716122</v>
      </c>
      <c r="I56" s="81" t="n">
        <f aca="false">'Low pensions'!M56</f>
        <v>27344.0128930261</v>
      </c>
      <c r="J56" s="81" t="n">
        <f aca="false">'Low pensions'!W56</f>
        <v>150438.691149317</v>
      </c>
      <c r="K56" s="9"/>
      <c r="L56" s="81" t="n">
        <f aca="false">'Low pensions'!N56</f>
        <v>3088065.37237008</v>
      </c>
      <c r="M56" s="67"/>
      <c r="N56" s="81" t="n">
        <f aca="false">'Low pensions'!L56</f>
        <v>887952.037709899</v>
      </c>
      <c r="O56" s="9"/>
      <c r="P56" s="81" t="n">
        <f aca="false">'Low pensions'!X56</f>
        <v>20909236.0205469</v>
      </c>
      <c r="Q56" s="67"/>
      <c r="R56" s="81" t="n">
        <f aca="false">'Low SIPA income'!G51</f>
        <v>15976900.8906432</v>
      </c>
      <c r="S56" s="67"/>
      <c r="T56" s="81" t="n">
        <f aca="false">'Low SIPA income'!J51</f>
        <v>61089065.3005352</v>
      </c>
      <c r="U56" s="9"/>
      <c r="V56" s="81" t="n">
        <f aca="false">'Low SIPA income'!F51</f>
        <v>117029.497257545</v>
      </c>
      <c r="W56" s="67"/>
      <c r="X56" s="81" t="n">
        <f aca="false">'Low SIPA income'!M51</f>
        <v>293944.356570657</v>
      </c>
      <c r="Y56" s="9"/>
      <c r="Z56" s="9" t="n">
        <f aca="false">R56+V56-N56-L56-F56</f>
        <v>-8127323.06699982</v>
      </c>
      <c r="AA56" s="9"/>
      <c r="AB56" s="9" t="n">
        <f aca="false">T56-P56-D56</f>
        <v>-71203486.1282836</v>
      </c>
      <c r="AC56" s="50"/>
      <c r="AD56" s="9"/>
      <c r="AE56" s="9"/>
      <c r="AF56" s="9"/>
      <c r="AG56" s="9" t="n">
        <f aca="false">BF56/100*$AG$53</f>
        <v>5320220750.91785</v>
      </c>
      <c r="AH56" s="40" t="n">
        <f aca="false">(AG56-AG55)/AG55</f>
        <v>0.00158280037970228</v>
      </c>
      <c r="AI56" s="40"/>
      <c r="AJ56" s="40" t="n">
        <f aca="false">AB56/AG56</f>
        <v>-0.0133835585893686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11840936</v>
      </c>
      <c r="AX56" s="7"/>
      <c r="AY56" s="40" t="n">
        <f aca="false">(AW56-AW55)/AW55</f>
        <v>0.00126941455060932</v>
      </c>
      <c r="AZ56" s="39" t="n">
        <f aca="false">workers_and_wage_low!B44</f>
        <v>6475.77568514028</v>
      </c>
      <c r="BA56" s="40" t="n">
        <f aca="false">(AZ56-AZ55)/AZ55</f>
        <v>0.000312988516915214</v>
      </c>
      <c r="BB56" s="40"/>
      <c r="BC56" s="40"/>
      <c r="BD56" s="40"/>
      <c r="BE56" s="40"/>
      <c r="BF56" s="7" t="n">
        <f aca="false">BF55*(1+AY56)*(1+BA56)*(1-BE56)</f>
        <v>102.043743177913</v>
      </c>
      <c r="BG56" s="7"/>
      <c r="BH56" s="7"/>
      <c r="BI56" s="40" t="n">
        <f aca="false">T63/AG63</f>
        <v>0.0133816321137445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'Low pensions'!Q57</f>
        <v>112290565.565244</v>
      </c>
      <c r="E57" s="9"/>
      <c r="F57" s="67" t="n">
        <f aca="false">'Low pensions'!I57</f>
        <v>20410139.5001745</v>
      </c>
      <c r="G57" s="81" t="n">
        <f aca="false">'Low pensions'!K57</f>
        <v>968182.728394906</v>
      </c>
      <c r="H57" s="81" t="n">
        <f aca="false">'Low pensions'!V57</f>
        <v>5326655.71154158</v>
      </c>
      <c r="I57" s="81" t="n">
        <f aca="false">'Low pensions'!M57</f>
        <v>29943.7957235536</v>
      </c>
      <c r="J57" s="81" t="n">
        <f aca="false">'Low pensions'!W57</f>
        <v>164741.929222935</v>
      </c>
      <c r="K57" s="9"/>
      <c r="L57" s="81" t="n">
        <f aca="false">'Low pensions'!N57</f>
        <v>3060031.77756087</v>
      </c>
      <c r="M57" s="67"/>
      <c r="N57" s="81" t="n">
        <f aca="false">'Low pensions'!L57</f>
        <v>897959.501616404</v>
      </c>
      <c r="O57" s="9"/>
      <c r="P57" s="81" t="n">
        <f aca="false">'Low pensions'!X57</f>
        <v>20818827.6775502</v>
      </c>
      <c r="Q57" s="67"/>
      <c r="R57" s="81" t="n">
        <f aca="false">'Low SIPA income'!G52</f>
        <v>19017566.6517005</v>
      </c>
      <c r="S57" s="67"/>
      <c r="T57" s="81" t="n">
        <f aca="false">'Low SIPA income'!J52</f>
        <v>72715314.3776084</v>
      </c>
      <c r="U57" s="9"/>
      <c r="V57" s="81" t="n">
        <f aca="false">'Low SIPA income'!F52</f>
        <v>123005.534301509</v>
      </c>
      <c r="W57" s="67"/>
      <c r="X57" s="81" t="n">
        <f aca="false">'Low SIPA income'!M52</f>
        <v>308954.438685807</v>
      </c>
      <c r="Y57" s="9"/>
      <c r="Z57" s="9" t="n">
        <f aca="false">R57+V57-N57-L57-F57</f>
        <v>-5227558.59334974</v>
      </c>
      <c r="AA57" s="9"/>
      <c r="AB57" s="9" t="n">
        <f aca="false">T57-P57-D57</f>
        <v>-60394078.8651855</v>
      </c>
      <c r="AC57" s="50"/>
      <c r="AD57" s="9"/>
      <c r="AE57" s="9"/>
      <c r="AF57" s="9"/>
      <c r="AG57" s="9" t="n">
        <f aca="false">BF57/100*$AG$53</f>
        <v>5387924593.88833</v>
      </c>
      <c r="AH57" s="40" t="n">
        <f aca="false">(AG57-AG56)/AG56</f>
        <v>0.0127257582232466</v>
      </c>
      <c r="AI57" s="40" t="n">
        <f aca="false">(AG57-AG53)/AG53</f>
        <v>0.0334232718179013</v>
      </c>
      <c r="AJ57" s="40" t="n">
        <f aca="false">AB57/AG57</f>
        <v>-0.0112091544365139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11945855</v>
      </c>
      <c r="AX57" s="7"/>
      <c r="AY57" s="40" t="n">
        <f aca="false">(AW57-AW56)/AW56</f>
        <v>0.00886070155264753</v>
      </c>
      <c r="AZ57" s="39" t="n">
        <f aca="false">workers_and_wage_low!B45</f>
        <v>6500.58509636091</v>
      </c>
      <c r="BA57" s="40" t="n">
        <f aca="false">(AZ57-AZ56)/AZ56</f>
        <v>0.00383111034521486</v>
      </c>
      <c r="BB57" s="40"/>
      <c r="BC57" s="40"/>
      <c r="BD57" s="40"/>
      <c r="BE57" s="40"/>
      <c r="BF57" s="7" t="n">
        <f aca="false">BF56*(1+AY57)*(1+BA57)*(1-BE57)</f>
        <v>103.34232718179</v>
      </c>
      <c r="BG57" s="73" t="n">
        <f aca="false">(BB57-BB53)/BB53</f>
        <v>-1</v>
      </c>
      <c r="BH57" s="7"/>
      <c r="BI57" s="40" t="n">
        <f aca="false">T64/AG64</f>
        <v>0.011563272114365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'Low pensions'!Q58</f>
        <v>112816506.474391</v>
      </c>
      <c r="E58" s="6"/>
      <c r="F58" s="8" t="n">
        <f aca="false">'Low pensions'!I58</f>
        <v>20505735.486093</v>
      </c>
      <c r="G58" s="80" t="n">
        <f aca="false">'Low pensions'!K58</f>
        <v>1038367.42994578</v>
      </c>
      <c r="H58" s="80" t="n">
        <f aca="false">'Low pensions'!V58</f>
        <v>5712791.23163973</v>
      </c>
      <c r="I58" s="80" t="n">
        <f aca="false">'Low pensions'!M58</f>
        <v>32114.4565962615</v>
      </c>
      <c r="J58" s="80" t="n">
        <f aca="false">'Low pensions'!W58</f>
        <v>176684.264896075</v>
      </c>
      <c r="K58" s="6"/>
      <c r="L58" s="80" t="n">
        <f aca="false">'Low pensions'!N58</f>
        <v>3766411.27560509</v>
      </c>
      <c r="M58" s="8"/>
      <c r="N58" s="80" t="n">
        <f aca="false">'Low pensions'!L58</f>
        <v>904351.151911605</v>
      </c>
      <c r="O58" s="6"/>
      <c r="P58" s="80" t="n">
        <f aca="false">'Low pensions'!X58</f>
        <v>24519399.224971</v>
      </c>
      <c r="Q58" s="8"/>
      <c r="R58" s="80" t="n">
        <f aca="false">'Low SIPA income'!G53</f>
        <v>16018582.4819899</v>
      </c>
      <c r="S58" s="8"/>
      <c r="T58" s="80" t="n">
        <f aca="false">'Low SIPA income'!J53</f>
        <v>61248438.4776639</v>
      </c>
      <c r="U58" s="6"/>
      <c r="V58" s="80" t="n">
        <f aca="false">'Low SIPA income'!F53</f>
        <v>124249.816671049</v>
      </c>
      <c r="W58" s="8"/>
      <c r="X58" s="80" t="n">
        <f aca="false">'Low SIPA income'!M53</f>
        <v>312079.71726153</v>
      </c>
      <c r="Y58" s="6"/>
      <c r="Z58" s="6" t="n">
        <f aca="false">R58+V58-N58-L58-F58</f>
        <v>-9033665.61494865</v>
      </c>
      <c r="AA58" s="6"/>
      <c r="AB58" s="6" t="n">
        <f aca="false">T58-P58-D58</f>
        <v>-76087467.2216986</v>
      </c>
      <c r="AC58" s="50"/>
      <c r="AD58" s="6"/>
      <c r="AE58" s="6"/>
      <c r="AF58" s="6"/>
      <c r="AG58" s="6" t="n">
        <f aca="false">BF58/100*$AG$53</f>
        <v>5419264749.31476</v>
      </c>
      <c r="AH58" s="61" t="n">
        <f aca="false">(AG58-AG57)/AG57</f>
        <v>0.0058167398003266</v>
      </c>
      <c r="AI58" s="61"/>
      <c r="AJ58" s="61" t="n">
        <f aca="false">AB58/AG58</f>
        <v>-0.0140401827076855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0.00822514167436658</v>
      </c>
      <c r="AV58" s="5"/>
      <c r="AW58" s="65" t="n">
        <f aca="false">workers_and_wage_low!C46</f>
        <v>11936412</v>
      </c>
      <c r="AX58" s="5"/>
      <c r="AY58" s="61" t="n">
        <f aca="false">(AW58-AW57)/AW57</f>
        <v>-0.000790483393612261</v>
      </c>
      <c r="AZ58" s="66" t="n">
        <f aca="false">workers_and_wage_low!B46</f>
        <v>6543.56989175069</v>
      </c>
      <c r="BA58" s="61" t="n">
        <f aca="false">(AZ58-AZ57)/AZ57</f>
        <v>0.00661245022603362</v>
      </c>
      <c r="BB58" s="61"/>
      <c r="BC58" s="61"/>
      <c r="BD58" s="61"/>
      <c r="BE58" s="61"/>
      <c r="BF58" s="5" t="n">
        <f aca="false">BF57*(1+AY58)*(1+BA58)*(1-BE58)</f>
        <v>103.943442609367</v>
      </c>
      <c r="BG58" s="5"/>
      <c r="BH58" s="5"/>
      <c r="BI58" s="61" t="n">
        <f aca="false">T65/AG65</f>
        <v>0.0135598031878981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'Low pensions'!Q59</f>
        <v>113871811.226301</v>
      </c>
      <c r="E59" s="9"/>
      <c r="F59" s="67" t="n">
        <f aca="false">'Low pensions'!I59</f>
        <v>20697549.6166324</v>
      </c>
      <c r="G59" s="81" t="n">
        <f aca="false">'Low pensions'!K59</f>
        <v>1145899.46463556</v>
      </c>
      <c r="H59" s="81" t="n">
        <f aca="false">'Low pensions'!V59</f>
        <v>6304400.75942339</v>
      </c>
      <c r="I59" s="81" t="n">
        <f aca="false">'Low pensions'!M59</f>
        <v>35440.189627904</v>
      </c>
      <c r="J59" s="81" t="n">
        <f aca="false">'Low pensions'!W59</f>
        <v>194981.46678629</v>
      </c>
      <c r="K59" s="9"/>
      <c r="L59" s="81" t="n">
        <f aca="false">'Low pensions'!N59</f>
        <v>3156526.03173954</v>
      </c>
      <c r="M59" s="67"/>
      <c r="N59" s="81" t="n">
        <f aca="false">'Low pensions'!L59</f>
        <v>914856.003064465</v>
      </c>
      <c r="O59" s="9"/>
      <c r="P59" s="81" t="n">
        <f aca="false">'Low pensions'!X59</f>
        <v>21412496.3868911</v>
      </c>
      <c r="Q59" s="67"/>
      <c r="R59" s="81" t="n">
        <f aca="false">'Low SIPA income'!G54</f>
        <v>19055765.5587383</v>
      </c>
      <c r="S59" s="67"/>
      <c r="T59" s="81" t="n">
        <f aca="false">'Low SIPA income'!J54</f>
        <v>72861371.2094315</v>
      </c>
      <c r="U59" s="9"/>
      <c r="V59" s="81" t="n">
        <f aca="false">'Low SIPA income'!F54</f>
        <v>123109.389066992</v>
      </c>
      <c r="W59" s="67"/>
      <c r="X59" s="81" t="n">
        <f aca="false">'Low SIPA income'!M54</f>
        <v>309215.29191454</v>
      </c>
      <c r="Y59" s="9"/>
      <c r="Z59" s="9" t="n">
        <f aca="false">R59+V59-N59-L59-F59</f>
        <v>-5590056.70363112</v>
      </c>
      <c r="AA59" s="9"/>
      <c r="AB59" s="9" t="n">
        <f aca="false">T59-P59-D59</f>
        <v>-62422936.4037608</v>
      </c>
      <c r="AC59" s="50"/>
      <c r="AD59" s="9"/>
      <c r="AE59" s="9"/>
      <c r="AF59" s="9"/>
      <c r="AG59" s="9" t="n">
        <f aca="false">BF59/100*$AG$53</f>
        <v>5474287060.61482</v>
      </c>
      <c r="AH59" s="40" t="n">
        <f aca="false">(AG59-AG58)/AG58</f>
        <v>0.0101530952712754</v>
      </c>
      <c r="AI59" s="40"/>
      <c r="AJ59" s="40" t="n">
        <f aca="false">AB59/AG59</f>
        <v>-0.0114029344301046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11985918</v>
      </c>
      <c r="AX59" s="7"/>
      <c r="AY59" s="40" t="n">
        <f aca="false">(AW59-AW58)/AW58</f>
        <v>0.00414747748318339</v>
      </c>
      <c r="AZ59" s="39" t="n">
        <f aca="false">workers_and_wage_low!B47</f>
        <v>6582.70575637291</v>
      </c>
      <c r="BA59" s="40" t="n">
        <f aca="false">(AZ59-AZ58)/AZ58</f>
        <v>0.00598081250290499</v>
      </c>
      <c r="BB59" s="40"/>
      <c r="BC59" s="40"/>
      <c r="BD59" s="40"/>
      <c r="BE59" s="40"/>
      <c r="BF59" s="7" t="n">
        <f aca="false">BF58*(1+AY59)*(1+BA59)*(1-BE59)</f>
        <v>104.998790285004</v>
      </c>
      <c r="BG59" s="7"/>
      <c r="BH59" s="7"/>
      <c r="BI59" s="40" t="n">
        <f aca="false">T66/AG66</f>
        <v>0.0114576918685808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'Low pensions'!Q60</f>
        <v>115002996.49867</v>
      </c>
      <c r="E60" s="9"/>
      <c r="F60" s="67" t="n">
        <f aca="false">'Low pensions'!I60</f>
        <v>20903155.9299799</v>
      </c>
      <c r="G60" s="81" t="n">
        <f aca="false">'Low pensions'!K60</f>
        <v>1212487.63327882</v>
      </c>
      <c r="H60" s="81" t="n">
        <f aca="false">'Low pensions'!V60</f>
        <v>6670749.21661256</v>
      </c>
      <c r="I60" s="81" t="n">
        <f aca="false">'Low pensions'!M60</f>
        <v>37499.6175240874</v>
      </c>
      <c r="J60" s="81" t="n">
        <f aca="false">'Low pensions'!W60</f>
        <v>206311.831441628</v>
      </c>
      <c r="K60" s="9"/>
      <c r="L60" s="81" t="n">
        <f aca="false">'Low pensions'!N60</f>
        <v>3170466.78070403</v>
      </c>
      <c r="M60" s="67"/>
      <c r="N60" s="81" t="n">
        <f aca="false">'Low pensions'!L60</f>
        <v>925331.538325254</v>
      </c>
      <c r="O60" s="9"/>
      <c r="P60" s="81" t="n">
        <f aca="false">'Low pensions'!X60</f>
        <v>21542468.3037616</v>
      </c>
      <c r="Q60" s="67"/>
      <c r="R60" s="81" t="n">
        <f aca="false">'Low SIPA income'!G55</f>
        <v>16587684.0532804</v>
      </c>
      <c r="S60" s="67"/>
      <c r="T60" s="81" t="n">
        <f aca="false">'Low SIPA income'!J55</f>
        <v>63424447.6604935</v>
      </c>
      <c r="U60" s="9"/>
      <c r="V60" s="81" t="n">
        <f aca="false">'Low SIPA income'!F55</f>
        <v>121595.560416535</v>
      </c>
      <c r="W60" s="67"/>
      <c r="X60" s="81" t="n">
        <f aca="false">'Low SIPA income'!M55</f>
        <v>305412.990793504</v>
      </c>
      <c r="Y60" s="9"/>
      <c r="Z60" s="9" t="n">
        <f aca="false">R60+V60-N60-L60-F60</f>
        <v>-8289674.63531226</v>
      </c>
      <c r="AA60" s="9"/>
      <c r="AB60" s="9" t="n">
        <f aca="false">T60-P60-D60</f>
        <v>-73121017.1419376</v>
      </c>
      <c r="AC60" s="50"/>
      <c r="AD60" s="9"/>
      <c r="AE60" s="9"/>
      <c r="AF60" s="9"/>
      <c r="AG60" s="9" t="n">
        <f aca="false">BF60/100*$AG$53</f>
        <v>5532338664.75343</v>
      </c>
      <c r="AH60" s="40" t="n">
        <f aca="false">(AG60-AG59)/AG59</f>
        <v>0.0106044135968441</v>
      </c>
      <c r="AI60" s="40"/>
      <c r="AJ60" s="40" t="n">
        <f aca="false">AB60/AG60</f>
        <v>-0.0132170175350602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12069135</v>
      </c>
      <c r="AX60" s="7"/>
      <c r="AY60" s="40" t="n">
        <f aca="false">(AW60-AW59)/AW59</f>
        <v>0.00694289749020476</v>
      </c>
      <c r="AZ60" s="39" t="n">
        <f aca="false">workers_and_wage_low!B48</f>
        <v>6606.64225089738</v>
      </c>
      <c r="BA60" s="40" t="n">
        <f aca="false">(AZ60-AZ59)/AZ59</f>
        <v>0.00363626985777014</v>
      </c>
      <c r="BB60" s="40"/>
      <c r="BC60" s="40"/>
      <c r="BD60" s="40"/>
      <c r="BE60" s="40"/>
      <c r="BF60" s="7" t="n">
        <f aca="false">BF59*(1+AY60)*(1+BA60)*(1-BE60)</f>
        <v>106.112240884355</v>
      </c>
      <c r="BG60" s="7"/>
      <c r="BH60" s="7"/>
      <c r="BI60" s="40" t="n">
        <f aca="false">T67/AG67</f>
        <v>0.0134290141778088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'Low pensions'!Q61</f>
        <v>115646405.056387</v>
      </c>
      <c r="E61" s="9"/>
      <c r="F61" s="67" t="n">
        <f aca="false">'Low pensions'!I61</f>
        <v>21020103.0515169</v>
      </c>
      <c r="G61" s="81" t="n">
        <f aca="false">'Low pensions'!K61</f>
        <v>1244749.57604518</v>
      </c>
      <c r="H61" s="81" t="n">
        <f aca="false">'Low pensions'!V61</f>
        <v>6848244.90690111</v>
      </c>
      <c r="I61" s="81" t="n">
        <f aca="false">'Low pensions'!M61</f>
        <v>38497.4095684078</v>
      </c>
      <c r="J61" s="81" t="n">
        <f aca="false">'Low pensions'!W61</f>
        <v>211801.388873231</v>
      </c>
      <c r="K61" s="9"/>
      <c r="L61" s="81" t="n">
        <f aca="false">'Low pensions'!N61</f>
        <v>3105126.15716193</v>
      </c>
      <c r="M61" s="67"/>
      <c r="N61" s="81" t="n">
        <f aca="false">'Low pensions'!L61</f>
        <v>932290.030528214</v>
      </c>
      <c r="O61" s="9"/>
      <c r="P61" s="81" t="n">
        <f aca="false">'Low pensions'!X61</f>
        <v>21241699.0685989</v>
      </c>
      <c r="Q61" s="67"/>
      <c r="R61" s="81" t="n">
        <f aca="false">'Low SIPA income'!G56</f>
        <v>19521552.1868628</v>
      </c>
      <c r="S61" s="67"/>
      <c r="T61" s="81" t="n">
        <f aca="false">'Low SIPA income'!J56</f>
        <v>74642346.7525845</v>
      </c>
      <c r="U61" s="9"/>
      <c r="V61" s="81" t="n">
        <f aca="false">'Low SIPA income'!F56</f>
        <v>128933.783215053</v>
      </c>
      <c r="W61" s="67"/>
      <c r="X61" s="81" t="n">
        <f aca="false">'Low SIPA income'!M56</f>
        <v>323844.490795042</v>
      </c>
      <c r="Y61" s="9"/>
      <c r="Z61" s="9" t="n">
        <f aca="false">R61+V61-N61-L61-F61</f>
        <v>-5407033.26912924</v>
      </c>
      <c r="AA61" s="9"/>
      <c r="AB61" s="9" t="n">
        <f aca="false">T61-P61-D61</f>
        <v>-62245757.3724015</v>
      </c>
      <c r="AC61" s="50"/>
      <c r="AD61" s="9"/>
      <c r="AE61" s="9"/>
      <c r="AF61" s="9"/>
      <c r="AG61" s="9" t="n">
        <f aca="false">BF61/100*$AG$53</f>
        <v>5567337998.59091</v>
      </c>
      <c r="AH61" s="40" t="n">
        <f aca="false">(AG61-AG60)/AG60</f>
        <v>0.00632631802902014</v>
      </c>
      <c r="AI61" s="40" t="n">
        <f aca="false">(AG61-AG57)/AG57</f>
        <v>0.0332991677177677</v>
      </c>
      <c r="AJ61" s="40" t="n">
        <f aca="false">AB61/AG61</f>
        <v>-0.0111805242268667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12115325</v>
      </c>
      <c r="AX61" s="7"/>
      <c r="AY61" s="40" t="n">
        <f aca="false">(AW61-AW60)/AW60</f>
        <v>0.00382711768490451</v>
      </c>
      <c r="AZ61" s="39" t="n">
        <f aca="false">workers_and_wage_low!B49</f>
        <v>6623.09062362611</v>
      </c>
      <c r="BA61" s="40" t="n">
        <f aca="false">(AZ61-AZ60)/AZ60</f>
        <v>0.00248967207608389</v>
      </c>
      <c r="BB61" s="40"/>
      <c r="BC61" s="40"/>
      <c r="BD61" s="40"/>
      <c r="BE61" s="40"/>
      <c r="BF61" s="7" t="n">
        <f aca="false">BF60*(1+AY61)*(1+BA61)*(1-BE61)</f>
        <v>106.783540666961</v>
      </c>
      <c r="BG61" s="7"/>
      <c r="BH61" s="7"/>
      <c r="BI61" s="40" t="n">
        <f aca="false">T68/AG68</f>
        <v>0.0115369720737553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'Low pensions'!Q62</f>
        <v>115770012.885541</v>
      </c>
      <c r="E62" s="6"/>
      <c r="F62" s="8" t="n">
        <f aca="false">'Low pensions'!I62</f>
        <v>21042570.2376394</v>
      </c>
      <c r="G62" s="80" t="n">
        <f aca="false">'Low pensions'!K62</f>
        <v>1328926.61083574</v>
      </c>
      <c r="H62" s="80" t="n">
        <f aca="false">'Low pensions'!V62</f>
        <v>7311362.11607822</v>
      </c>
      <c r="I62" s="80" t="n">
        <f aca="false">'Low pensions'!M62</f>
        <v>41100.8230155383</v>
      </c>
      <c r="J62" s="80" t="n">
        <f aca="false">'Low pensions'!W62</f>
        <v>226124.601528193</v>
      </c>
      <c r="K62" s="6"/>
      <c r="L62" s="80" t="n">
        <f aca="false">'Low pensions'!N62</f>
        <v>3752259.14934726</v>
      </c>
      <c r="M62" s="8"/>
      <c r="N62" s="80" t="n">
        <f aca="false">'Low pensions'!L62</f>
        <v>935235.380311914</v>
      </c>
      <c r="O62" s="6"/>
      <c r="P62" s="80" t="n">
        <f aca="false">'Low pensions'!X62</f>
        <v>24615879.6868807</v>
      </c>
      <c r="Q62" s="8"/>
      <c r="R62" s="80" t="n">
        <f aca="false">'Low SIPA income'!G57</f>
        <v>16643830.2466348</v>
      </c>
      <c r="S62" s="8"/>
      <c r="T62" s="80" t="n">
        <f aca="false">'Low SIPA income'!J57</f>
        <v>63639127.4970703</v>
      </c>
      <c r="U62" s="6"/>
      <c r="V62" s="80" t="n">
        <f aca="false">'Low SIPA income'!F57</f>
        <v>124276.547916188</v>
      </c>
      <c r="W62" s="8"/>
      <c r="X62" s="80" t="n">
        <f aca="false">'Low SIPA income'!M57</f>
        <v>312146.858442486</v>
      </c>
      <c r="Y62" s="6"/>
      <c r="Z62" s="6" t="n">
        <f aca="false">R62+V62-N62-L62-F62</f>
        <v>-8961957.97274753</v>
      </c>
      <c r="AA62" s="6"/>
      <c r="AB62" s="6" t="n">
        <f aca="false">T62-P62-D62</f>
        <v>-76746765.0753516</v>
      </c>
      <c r="AC62" s="50"/>
      <c r="AD62" s="6"/>
      <c r="AE62" s="6"/>
      <c r="AF62" s="6"/>
      <c r="AG62" s="6" t="n">
        <f aca="false">BF62/100*$AG$53</f>
        <v>5603616183.97134</v>
      </c>
      <c r="AH62" s="61" t="n">
        <f aca="false">(AG62-AG61)/AG61</f>
        <v>0.00651625343918641</v>
      </c>
      <c r="AI62" s="61"/>
      <c r="AJ62" s="61" t="n">
        <f aca="false">AB62/AG62</f>
        <v>-0.0136959353666797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0.00820950614063235</v>
      </c>
      <c r="AV62" s="5"/>
      <c r="AW62" s="65" t="n">
        <f aca="false">workers_and_wage_low!C50</f>
        <v>12086752</v>
      </c>
      <c r="AX62" s="5"/>
      <c r="AY62" s="61" t="n">
        <f aca="false">(AW62-AW61)/AW61</f>
        <v>-0.00235841795412009</v>
      </c>
      <c r="AZ62" s="66" t="n">
        <f aca="false">workers_and_wage_low!B50</f>
        <v>6682.00732672928</v>
      </c>
      <c r="BA62" s="61" t="n">
        <f aca="false">(AZ62-AZ61)/AZ61</f>
        <v>0.00889565105647171</v>
      </c>
      <c r="BB62" s="61"/>
      <c r="BC62" s="61"/>
      <c r="BD62" s="61"/>
      <c r="BE62" s="61"/>
      <c r="BF62" s="5" t="n">
        <f aca="false">BF61*(1+AY62)*(1+BA62)*(1-BE62)</f>
        <v>107.479369281081</v>
      </c>
      <c r="BG62" s="5"/>
      <c r="BH62" s="5"/>
      <c r="BI62" s="61" t="n">
        <f aca="false">T69/AG69</f>
        <v>0.0135835001966145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'Low pensions'!Q63</f>
        <v>116054588.651154</v>
      </c>
      <c r="E63" s="9"/>
      <c r="F63" s="67" t="n">
        <f aca="false">'Low pensions'!I63</f>
        <v>21094295.2516269</v>
      </c>
      <c r="G63" s="81" t="n">
        <f aca="false">'Low pensions'!K63</f>
        <v>1411686.31841978</v>
      </c>
      <c r="H63" s="81" t="n">
        <f aca="false">'Low pensions'!V63</f>
        <v>7766681.60914428</v>
      </c>
      <c r="I63" s="81" t="n">
        <f aca="false">'Low pensions'!M63</f>
        <v>43660.4016006116</v>
      </c>
      <c r="J63" s="81" t="n">
        <f aca="false">'Low pensions'!W63</f>
        <v>240206.647705492</v>
      </c>
      <c r="K63" s="9"/>
      <c r="L63" s="81" t="n">
        <f aca="false">'Low pensions'!N63</f>
        <v>3077872.82797095</v>
      </c>
      <c r="M63" s="67"/>
      <c r="N63" s="81" t="n">
        <f aca="false">'Low pensions'!L63</f>
        <v>940201.723640714</v>
      </c>
      <c r="O63" s="9"/>
      <c r="P63" s="81" t="n">
        <f aca="false">'Low pensions'!X63</f>
        <v>21143809.2150482</v>
      </c>
      <c r="Q63" s="67"/>
      <c r="R63" s="81" t="n">
        <f aca="false">'Low SIPA income'!G58</f>
        <v>19771990.6032795</v>
      </c>
      <c r="S63" s="67"/>
      <c r="T63" s="81" t="n">
        <f aca="false">'Low SIPA income'!J58</f>
        <v>75599919.7436773</v>
      </c>
      <c r="U63" s="9"/>
      <c r="V63" s="81" t="n">
        <f aca="false">'Low SIPA income'!F58</f>
        <v>124388.59791379</v>
      </c>
      <c r="W63" s="67"/>
      <c r="X63" s="81" t="n">
        <f aca="false">'Low SIPA income'!M58</f>
        <v>312428.295731554</v>
      </c>
      <c r="Y63" s="9"/>
      <c r="Z63" s="9" t="n">
        <f aca="false">R63+V63-N63-L63-F63</f>
        <v>-5215990.60204525</v>
      </c>
      <c r="AA63" s="9"/>
      <c r="AB63" s="9" t="n">
        <f aca="false">T63-P63-D63</f>
        <v>-61598478.1225251</v>
      </c>
      <c r="AC63" s="50"/>
      <c r="AD63" s="9"/>
      <c r="AE63" s="9"/>
      <c r="AF63" s="9"/>
      <c r="AG63" s="9" t="n">
        <f aca="false">BF63/100*$AG$53</f>
        <v>5649529078.4468</v>
      </c>
      <c r="AH63" s="40" t="n">
        <f aca="false">(AG63-AG62)/AG62</f>
        <v>0.00819344026573215</v>
      </c>
      <c r="AI63" s="40"/>
      <c r="AJ63" s="40" t="n">
        <f aca="false">AB63/AG63</f>
        <v>-0.0109032942865142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12106583</v>
      </c>
      <c r="AX63" s="7"/>
      <c r="AY63" s="40" t="n">
        <f aca="false">(AW63-AW62)/AW62</f>
        <v>0.00164072200703713</v>
      </c>
      <c r="AZ63" s="39" t="n">
        <f aca="false">workers_and_wage_low!B51</f>
        <v>6725.72091629546</v>
      </c>
      <c r="BA63" s="40" t="n">
        <f aca="false">(AZ63-AZ62)/AZ62</f>
        <v>0.00654198468045995</v>
      </c>
      <c r="BB63" s="40"/>
      <c r="BC63" s="40"/>
      <c r="BD63" s="40"/>
      <c r="BE63" s="40"/>
      <c r="BF63" s="7" t="n">
        <f aca="false">BF62*(1+AY63)*(1+BA63)*(1-BE63)</f>
        <v>108.359995073084</v>
      </c>
      <c r="BG63" s="7"/>
      <c r="BH63" s="7"/>
      <c r="BI63" s="40" t="n">
        <f aca="false">T70/AG70</f>
        <v>0.0115574881961562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'Low pensions'!Q64</f>
        <v>115976073.767158</v>
      </c>
      <c r="E64" s="9"/>
      <c r="F64" s="67" t="n">
        <f aca="false">'Low pensions'!I64</f>
        <v>21080024.2420622</v>
      </c>
      <c r="G64" s="81" t="n">
        <f aca="false">'Low pensions'!K64</f>
        <v>1490155.6649729</v>
      </c>
      <c r="H64" s="81" t="n">
        <f aca="false">'Low pensions'!V64</f>
        <v>8198396.80167932</v>
      </c>
      <c r="I64" s="81" t="n">
        <f aca="false">'Low pensions'!M64</f>
        <v>46087.288607409</v>
      </c>
      <c r="J64" s="81" t="n">
        <f aca="false">'Low pensions'!W64</f>
        <v>253558.663969461</v>
      </c>
      <c r="K64" s="9"/>
      <c r="L64" s="81" t="n">
        <f aca="false">'Low pensions'!N64</f>
        <v>3083163.94586793</v>
      </c>
      <c r="M64" s="67"/>
      <c r="N64" s="81" t="n">
        <f aca="false">'Low pensions'!L64</f>
        <v>940688.896298092</v>
      </c>
      <c r="O64" s="9"/>
      <c r="P64" s="81" t="n">
        <f aca="false">'Low pensions'!X64</f>
        <v>21173945.1311903</v>
      </c>
      <c r="Q64" s="67"/>
      <c r="R64" s="81" t="n">
        <f aca="false">'Low SIPA income'!G59</f>
        <v>17374164.6701328</v>
      </c>
      <c r="S64" s="67"/>
      <c r="T64" s="81" t="n">
        <f aca="false">'Low SIPA income'!J59</f>
        <v>66431624.4646407</v>
      </c>
      <c r="U64" s="9"/>
      <c r="V64" s="81" t="n">
        <f aca="false">'Low SIPA income'!F59</f>
        <v>119665.537317103</v>
      </c>
      <c r="W64" s="67"/>
      <c r="X64" s="81" t="n">
        <f aca="false">'Low SIPA income'!M59</f>
        <v>300565.329208829</v>
      </c>
      <c r="Y64" s="9"/>
      <c r="Z64" s="9" t="n">
        <f aca="false">R64+V64-N64-L64-F64</f>
        <v>-7610046.87677833</v>
      </c>
      <c r="AA64" s="9"/>
      <c r="AB64" s="9" t="n">
        <f aca="false">T64-P64-D64</f>
        <v>-70718394.4337072</v>
      </c>
      <c r="AC64" s="50"/>
      <c r="AD64" s="9"/>
      <c r="AE64" s="9"/>
      <c r="AF64" s="9"/>
      <c r="AG64" s="9" t="n">
        <f aca="false">BF64/100*$AG$53</f>
        <v>5745054151.42077</v>
      </c>
      <c r="AH64" s="40" t="n">
        <f aca="false">(AG64-AG63)/AG63</f>
        <v>0.0169085018675985</v>
      </c>
      <c r="AI64" s="40"/>
      <c r="AJ64" s="40" t="n">
        <f aca="false">AB64/AG64</f>
        <v>-0.0123094391401373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12218987</v>
      </c>
      <c r="AX64" s="7"/>
      <c r="AY64" s="40" t="n">
        <f aca="false">(AW64-AW63)/AW63</f>
        <v>0.00928453552914146</v>
      </c>
      <c r="AZ64" s="39" t="n">
        <f aca="false">workers_and_wage_low!B52</f>
        <v>6776.5258856204</v>
      </c>
      <c r="BA64" s="40" t="n">
        <f aca="false">(AZ64-AZ63)/AZ63</f>
        <v>0.00755383251211723</v>
      </c>
      <c r="BB64" s="40"/>
      <c r="BC64" s="40"/>
      <c r="BD64" s="40"/>
      <c r="BE64" s="40"/>
      <c r="BF64" s="7" t="n">
        <f aca="false">BF63*(1+AY64)*(1+BA64)*(1-BE64)</f>
        <v>110.19220025215</v>
      </c>
      <c r="BG64" s="7"/>
      <c r="BH64" s="7"/>
      <c r="BI64" s="40" t="n">
        <f aca="false">T71/AG71</f>
        <v>0.0134784747330838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'Low pensions'!Q65</f>
        <v>116574373.745182</v>
      </c>
      <c r="E65" s="9"/>
      <c r="F65" s="67" t="n">
        <f aca="false">'Low pensions'!I65</f>
        <v>21188772.3452795</v>
      </c>
      <c r="G65" s="81" t="n">
        <f aca="false">'Low pensions'!K65</f>
        <v>1587166.72351824</v>
      </c>
      <c r="H65" s="81" t="n">
        <f aca="false">'Low pensions'!V65</f>
        <v>8732123.02290606</v>
      </c>
      <c r="I65" s="81" t="n">
        <f aca="false">'Low pensions'!M65</f>
        <v>49087.6306242754</v>
      </c>
      <c r="J65" s="81" t="n">
        <f aca="false">'Low pensions'!W65</f>
        <v>270065.660502249</v>
      </c>
      <c r="K65" s="9"/>
      <c r="L65" s="81" t="n">
        <f aca="false">'Low pensions'!N65</f>
        <v>3017498.26697148</v>
      </c>
      <c r="M65" s="67"/>
      <c r="N65" s="81" t="n">
        <f aca="false">'Low pensions'!L65</f>
        <v>947609.391398832</v>
      </c>
      <c r="O65" s="9"/>
      <c r="P65" s="81" t="n">
        <f aca="false">'Low pensions'!X65</f>
        <v>20871280.1334032</v>
      </c>
      <c r="Q65" s="67"/>
      <c r="R65" s="81" t="n">
        <f aca="false">'Low SIPA income'!G60</f>
        <v>20398865.5606456</v>
      </c>
      <c r="S65" s="67"/>
      <c r="T65" s="81" t="n">
        <f aca="false">'Low SIPA income'!J60</f>
        <v>77996830.4754846</v>
      </c>
      <c r="U65" s="9"/>
      <c r="V65" s="81" t="n">
        <f aca="false">'Low SIPA income'!F60</f>
        <v>121882.66856358</v>
      </c>
      <c r="W65" s="67"/>
      <c r="X65" s="81" t="n">
        <f aca="false">'Low SIPA income'!M60</f>
        <v>306134.123683305</v>
      </c>
      <c r="Y65" s="9"/>
      <c r="Z65" s="9" t="n">
        <f aca="false">R65+V65-N65-L65-F65</f>
        <v>-4633131.77444066</v>
      </c>
      <c r="AA65" s="9"/>
      <c r="AB65" s="9" t="n">
        <f aca="false">T65-P65-D65</f>
        <v>-59448823.4031001</v>
      </c>
      <c r="AC65" s="50"/>
      <c r="AD65" s="9"/>
      <c r="AE65" s="9"/>
      <c r="AF65" s="9"/>
      <c r="AG65" s="9" t="n">
        <f aca="false">BF65/100*$AG$53</f>
        <v>5752062135.02386</v>
      </c>
      <c r="AH65" s="40" t="n">
        <f aca="false">(AG65-AG64)/AG64</f>
        <v>0.00121982899001239</v>
      </c>
      <c r="AI65" s="40" t="n">
        <f aca="false">(AG65-AG61)/AG61</f>
        <v>0.0331799751478548</v>
      </c>
      <c r="AJ65" s="40" t="n">
        <f aca="false">AB65/AG65</f>
        <v>-0.0103352192670383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12224982</v>
      </c>
      <c r="AX65" s="7"/>
      <c r="AY65" s="40" t="n">
        <f aca="false">(AW65-AW64)/AW64</f>
        <v>0.000490629869726517</v>
      </c>
      <c r="AZ65" s="39" t="n">
        <f aca="false">workers_and_wage_low!B53</f>
        <v>6781.46489910725</v>
      </c>
      <c r="BA65" s="40" t="n">
        <f aca="false">(AZ65-AZ64)/AZ64</f>
        <v>0.000728841528861543</v>
      </c>
      <c r="BB65" s="40"/>
      <c r="BC65" s="40"/>
      <c r="BD65" s="40"/>
      <c r="BE65" s="40"/>
      <c r="BF65" s="7" t="n">
        <f aca="false">BF64*(1+AY65)*(1+BA65)*(1-BE65)</f>
        <v>110.326615892491</v>
      </c>
      <c r="BG65" s="7"/>
      <c r="BH65" s="7"/>
      <c r="BI65" s="40" t="n">
        <f aca="false">T72/AG72</f>
        <v>0.0116098173746432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'Low pensions'!Q66</f>
        <v>117487184.612458</v>
      </c>
      <c r="E66" s="6"/>
      <c r="F66" s="8" t="n">
        <f aca="false">'Low pensions'!I66</f>
        <v>21354686.5255546</v>
      </c>
      <c r="G66" s="80" t="n">
        <f aca="false">'Low pensions'!K66</f>
        <v>1662941.7186918</v>
      </c>
      <c r="H66" s="80" t="n">
        <f aca="false">'Low pensions'!V66</f>
        <v>9149014.68911297</v>
      </c>
      <c r="I66" s="80" t="n">
        <f aca="false">'Low pensions'!M66</f>
        <v>51431.1871760353</v>
      </c>
      <c r="J66" s="80" t="n">
        <f aca="false">'Low pensions'!W66</f>
        <v>282959.217189061</v>
      </c>
      <c r="K66" s="6"/>
      <c r="L66" s="80" t="n">
        <f aca="false">'Low pensions'!N66</f>
        <v>3674173.46598555</v>
      </c>
      <c r="M66" s="8"/>
      <c r="N66" s="80" t="n">
        <f aca="false">'Low pensions'!L66</f>
        <v>957636.970349155</v>
      </c>
      <c r="O66" s="6"/>
      <c r="P66" s="80" t="n">
        <f aca="false">'Low pensions'!X66</f>
        <v>24333939.6435604</v>
      </c>
      <c r="Q66" s="8"/>
      <c r="R66" s="80" t="n">
        <f aca="false">'Low SIPA income'!G61</f>
        <v>17378454.7777724</v>
      </c>
      <c r="S66" s="8"/>
      <c r="T66" s="80" t="n">
        <f aca="false">'Low SIPA income'!J61</f>
        <v>66448028.0630317</v>
      </c>
      <c r="U66" s="6"/>
      <c r="V66" s="80" t="n">
        <f aca="false">'Low SIPA income'!F61</f>
        <v>126053.695483214</v>
      </c>
      <c r="W66" s="8"/>
      <c r="X66" s="80" t="n">
        <f aca="false">'Low SIPA income'!M61</f>
        <v>316610.540764995</v>
      </c>
      <c r="Y66" s="6"/>
      <c r="Z66" s="6" t="n">
        <f aca="false">R66+V66-N66-L66-F66</f>
        <v>-8481988.48863373</v>
      </c>
      <c r="AA66" s="6"/>
      <c r="AB66" s="6" t="n">
        <f aca="false">T66-P66-D66</f>
        <v>-75373096.1929866</v>
      </c>
      <c r="AC66" s="50"/>
      <c r="AD66" s="6"/>
      <c r="AE66" s="6"/>
      <c r="AF66" s="6"/>
      <c r="AG66" s="6" t="n">
        <f aca="false">BF66/100*$AG$53</f>
        <v>5799425296.57694</v>
      </c>
      <c r="AH66" s="61" t="n">
        <f aca="false">(AG66-AG65)/AG65</f>
        <v>0.00823411855457764</v>
      </c>
      <c r="AI66" s="61"/>
      <c r="AJ66" s="61" t="n">
        <f aca="false">AB66/AG66</f>
        <v>-0.0129966492089268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0.00532034141935081</v>
      </c>
      <c r="AV66" s="5"/>
      <c r="AW66" s="65" t="n">
        <f aca="false">workers_and_wage_low!C54</f>
        <v>12310768</v>
      </c>
      <c r="AX66" s="5"/>
      <c r="AY66" s="61" t="n">
        <f aca="false">(AW66-AW65)/AW65</f>
        <v>0.00701727004587819</v>
      </c>
      <c r="AZ66" s="66" t="n">
        <f aca="false">workers_and_wage_low!B54</f>
        <v>6789.65941145052</v>
      </c>
      <c r="BA66" s="61" t="n">
        <f aca="false">(AZ66-AZ65)/AZ65</f>
        <v>0.00120836905671333</v>
      </c>
      <c r="BB66" s="61"/>
      <c r="BC66" s="61"/>
      <c r="BD66" s="61"/>
      <c r="BE66" s="61"/>
      <c r="BF66" s="5" t="n">
        <f aca="false">BF65*(1+AY66)*(1+BA66)*(1-BE66)</f>
        <v>111.235058327475</v>
      </c>
      <c r="BG66" s="5"/>
      <c r="BH66" s="5"/>
      <c r="BI66" s="61" t="n">
        <f aca="false">T73/AG73</f>
        <v>0.0135885460451638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'Low pensions'!Q67</f>
        <v>117837181.193939</v>
      </c>
      <c r="E67" s="9"/>
      <c r="F67" s="67" t="n">
        <f aca="false">'Low pensions'!I67</f>
        <v>21418302.5472271</v>
      </c>
      <c r="G67" s="81" t="n">
        <f aca="false">'Low pensions'!K67</f>
        <v>1740119.34167365</v>
      </c>
      <c r="H67" s="81" t="n">
        <f aca="false">'Low pensions'!V67</f>
        <v>9573623.19967896</v>
      </c>
      <c r="I67" s="81" t="n">
        <f aca="false">'Low pensions'!M67</f>
        <v>53818.1239692878</v>
      </c>
      <c r="J67" s="81" t="n">
        <f aca="false">'Low pensions'!W67</f>
        <v>296091.439165326</v>
      </c>
      <c r="K67" s="9"/>
      <c r="L67" s="81" t="n">
        <f aca="false">'Low pensions'!N67</f>
        <v>3042241.67402788</v>
      </c>
      <c r="M67" s="67"/>
      <c r="N67" s="81" t="n">
        <f aca="false">'Low pensions'!L67</f>
        <v>962087.357516021</v>
      </c>
      <c r="O67" s="9"/>
      <c r="P67" s="81" t="n">
        <f aca="false">'Low pensions'!X67</f>
        <v>21079327.2881303</v>
      </c>
      <c r="Q67" s="67"/>
      <c r="R67" s="81" t="n">
        <f aca="false">'Low SIPA income'!G62</f>
        <v>20487545.500893</v>
      </c>
      <c r="S67" s="67"/>
      <c r="T67" s="81" t="n">
        <f aca="false">'Low SIPA income'!J62</f>
        <v>78335905.9130618</v>
      </c>
      <c r="U67" s="9"/>
      <c r="V67" s="81" t="n">
        <f aca="false">'Low SIPA income'!F62</f>
        <v>127879.586939892</v>
      </c>
      <c r="W67" s="67"/>
      <c r="X67" s="81" t="n">
        <f aca="false">'Low SIPA income'!M62</f>
        <v>321196.653685058</v>
      </c>
      <c r="Y67" s="9"/>
      <c r="Z67" s="9" t="n">
        <f aca="false">R67+V67-N67-L67-F67</f>
        <v>-4807206.49093814</v>
      </c>
      <c r="AA67" s="9"/>
      <c r="AB67" s="9" t="n">
        <f aca="false">T67-P67-D67</f>
        <v>-60580602.5690077</v>
      </c>
      <c r="AC67" s="50"/>
      <c r="AD67" s="9"/>
      <c r="AE67" s="9"/>
      <c r="AF67" s="9"/>
      <c r="AG67" s="9" t="n">
        <f aca="false">BF67/100*$AG$53</f>
        <v>5833332579.43166</v>
      </c>
      <c r="AH67" s="40" t="n">
        <f aca="false">(AG67-AG66)/AG66</f>
        <v>0.00584666257788077</v>
      </c>
      <c r="AI67" s="40"/>
      <c r="AJ67" s="40" t="n">
        <f aca="false">AB67/AG67</f>
        <v>-0.0103852474968794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12348892</v>
      </c>
      <c r="AX67" s="7"/>
      <c r="AY67" s="40" t="n">
        <f aca="false">(AW67-AW66)/AW66</f>
        <v>0.00309680110940276</v>
      </c>
      <c r="AZ67" s="39" t="n">
        <f aca="false">workers_and_wage_low!B55</f>
        <v>6808.27239354655</v>
      </c>
      <c r="BA67" s="40" t="n">
        <f aca="false">(AZ67-AZ66)/AZ66</f>
        <v>0.00274137198467454</v>
      </c>
      <c r="BB67" s="40"/>
      <c r="BC67" s="40"/>
      <c r="BD67" s="40"/>
      <c r="BE67" s="40"/>
      <c r="BF67" s="7" t="n">
        <f aca="false">BF66*(1+AY67)*(1+BA67)*(1-BE67)</f>
        <v>111.885412180346</v>
      </c>
      <c r="BG67" s="7"/>
      <c r="BH67" s="7"/>
      <c r="BI67" s="40" t="n">
        <f aca="false">T74/AG74</f>
        <v>0.0114964377427373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'Low pensions'!Q68</f>
        <v>117798410.868886</v>
      </c>
      <c r="E68" s="9"/>
      <c r="F68" s="67" t="n">
        <f aca="false">'Low pensions'!I68</f>
        <v>21411255.5817156</v>
      </c>
      <c r="G68" s="81" t="n">
        <f aca="false">'Low pensions'!K68</f>
        <v>1803567.55863182</v>
      </c>
      <c r="H68" s="81" t="n">
        <f aca="false">'Low pensions'!V68</f>
        <v>9922696.56913232</v>
      </c>
      <c r="I68" s="81" t="n">
        <f aca="false">'Low pensions'!M68</f>
        <v>55780.4399576853</v>
      </c>
      <c r="J68" s="81" t="n">
        <f aca="false">'Low pensions'!W68</f>
        <v>306887.52275667</v>
      </c>
      <c r="K68" s="9"/>
      <c r="L68" s="81" t="n">
        <f aca="false">'Low pensions'!N68</f>
        <v>3020046.61091322</v>
      </c>
      <c r="M68" s="67"/>
      <c r="N68" s="81" t="n">
        <f aca="false">'Low pensions'!L68</f>
        <v>963907.457963943</v>
      </c>
      <c r="O68" s="9"/>
      <c r="P68" s="81" t="n">
        <f aca="false">'Low pensions'!X68</f>
        <v>20974170.6557654</v>
      </c>
      <c r="Q68" s="67"/>
      <c r="R68" s="81" t="n">
        <f aca="false">'Low SIPA income'!G63</f>
        <v>17699204.7748545</v>
      </c>
      <c r="S68" s="67"/>
      <c r="T68" s="81" t="n">
        <f aca="false">'Low SIPA income'!J63</f>
        <v>67674443.4768227</v>
      </c>
      <c r="U68" s="9"/>
      <c r="V68" s="81" t="n">
        <f aca="false">'Low SIPA income'!F63</f>
        <v>127452.015661976</v>
      </c>
      <c r="W68" s="67"/>
      <c r="X68" s="81" t="n">
        <f aca="false">'Low SIPA income'!M63</f>
        <v>320122.717907152</v>
      </c>
      <c r="Y68" s="9"/>
      <c r="Z68" s="9" t="n">
        <f aca="false">R68+V68-N68-L68-F68</f>
        <v>-7568552.86007626</v>
      </c>
      <c r="AA68" s="9"/>
      <c r="AB68" s="9" t="n">
        <f aca="false">T68-P68-D68</f>
        <v>-71098138.0478284</v>
      </c>
      <c r="AC68" s="50"/>
      <c r="AD68" s="9"/>
      <c r="AE68" s="9"/>
      <c r="AF68" s="9"/>
      <c r="AG68" s="9" t="n">
        <f aca="false">BF68/100*$AG$53</f>
        <v>5865875642.6022</v>
      </c>
      <c r="AH68" s="40" t="n">
        <f aca="false">(AG68-AG67)/AG67</f>
        <v>0.00557881155024261</v>
      </c>
      <c r="AI68" s="40"/>
      <c r="AJ68" s="40" t="n">
        <f aca="false">AB68/AG68</f>
        <v>-0.0121206350730422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12407457</v>
      </c>
      <c r="AX68" s="7"/>
      <c r="AY68" s="40" t="n">
        <f aca="false">(AW68-AW67)/AW67</f>
        <v>0.00474253074688806</v>
      </c>
      <c r="AZ68" s="39" t="n">
        <f aca="false">workers_and_wage_low!B56</f>
        <v>6813.93914630409</v>
      </c>
      <c r="BA68" s="40" t="n">
        <f aca="false">(AZ68-AZ67)/AZ67</f>
        <v>0.000832333436440515</v>
      </c>
      <c r="BB68" s="40"/>
      <c r="BC68" s="40"/>
      <c r="BD68" s="40"/>
      <c r="BE68" s="40"/>
      <c r="BF68" s="7" t="n">
        <f aca="false">BF67*(1+AY68)*(1+BA68)*(1-BE68)</f>
        <v>112.509599810122</v>
      </c>
      <c r="BG68" s="7"/>
      <c r="BH68" s="7"/>
      <c r="BI68" s="40" t="n">
        <f aca="false">T75/AG75</f>
        <v>0.0135485931852252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'Low pensions'!Q69</f>
        <v>118003401.475636</v>
      </c>
      <c r="E69" s="9"/>
      <c r="F69" s="67" t="n">
        <f aca="false">'Low pensions'!I69</f>
        <v>21448515.0510124</v>
      </c>
      <c r="G69" s="81" t="n">
        <f aca="false">'Low pensions'!K69</f>
        <v>1888070.66181519</v>
      </c>
      <c r="H69" s="81" t="n">
        <f aca="false">'Low pensions'!V69</f>
        <v>10387607.710401</v>
      </c>
      <c r="I69" s="81" t="n">
        <f aca="false">'Low pensions'!M69</f>
        <v>58393.9379942841</v>
      </c>
      <c r="J69" s="81" t="n">
        <f aca="false">'Low pensions'!W69</f>
        <v>321266.217847452</v>
      </c>
      <c r="K69" s="9"/>
      <c r="L69" s="81" t="n">
        <f aca="false">'Low pensions'!N69</f>
        <v>3031272.51142802</v>
      </c>
      <c r="M69" s="67"/>
      <c r="N69" s="81" t="n">
        <f aca="false">'Low pensions'!L69</f>
        <v>967351.335719809</v>
      </c>
      <c r="O69" s="9"/>
      <c r="P69" s="81" t="n">
        <f aca="false">'Low pensions'!X69</f>
        <v>21051369.1062069</v>
      </c>
      <c r="Q69" s="67"/>
      <c r="R69" s="81" t="n">
        <f aca="false">'Low SIPA income'!G64</f>
        <v>20872639.028986</v>
      </c>
      <c r="S69" s="67"/>
      <c r="T69" s="81" t="n">
        <f aca="false">'Low SIPA income'!J64</f>
        <v>79808344.394436</v>
      </c>
      <c r="U69" s="9"/>
      <c r="V69" s="81" t="n">
        <f aca="false">'Low SIPA income'!F64</f>
        <v>124570.954268488</v>
      </c>
      <c r="W69" s="67"/>
      <c r="X69" s="81" t="n">
        <f aca="false">'Low SIPA income'!M64</f>
        <v>312886.322319759</v>
      </c>
      <c r="Y69" s="9"/>
      <c r="Z69" s="9" t="n">
        <f aca="false">R69+V69-N69-L69-F69</f>
        <v>-4449928.91490579</v>
      </c>
      <c r="AA69" s="9"/>
      <c r="AB69" s="9" t="n">
        <f aca="false">T69-P69-D69</f>
        <v>-59246426.1874071</v>
      </c>
      <c r="AC69" s="50"/>
      <c r="AD69" s="9"/>
      <c r="AE69" s="9"/>
      <c r="AF69" s="9"/>
      <c r="AG69" s="9" t="n">
        <f aca="false">BF69/100*$AG$53</f>
        <v>5875388761.30965</v>
      </c>
      <c r="AH69" s="40" t="n">
        <f aca="false">(AG69-AG68)/AG68</f>
        <v>0.00162177299470221</v>
      </c>
      <c r="AI69" s="40" t="n">
        <f aca="false">(AG69-AG65)/AG65</f>
        <v>0.0214404196948538</v>
      </c>
      <c r="AJ69" s="40" t="n">
        <f aca="false">AB69/AG69</f>
        <v>-0.0100838308058105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12405529</v>
      </c>
      <c r="AX69" s="7"/>
      <c r="AY69" s="40" t="n">
        <f aca="false">(AW69-AW68)/AW68</f>
        <v>-0.000155390423678277</v>
      </c>
      <c r="AZ69" s="39" t="n">
        <f aca="false">workers_and_wage_low!B57</f>
        <v>6826.05051168017</v>
      </c>
      <c r="BA69" s="40" t="n">
        <f aca="false">(AZ69-AZ68)/AZ68</f>
        <v>0.00177743961547526</v>
      </c>
      <c r="BB69" s="40"/>
      <c r="BC69" s="40"/>
      <c r="BD69" s="40"/>
      <c r="BE69" s="40"/>
      <c r="BF69" s="7" t="n">
        <f aca="false">BF68*(1+AY69)*(1+BA69)*(1-BE69)</f>
        <v>112.692064840739</v>
      </c>
      <c r="BG69" s="7"/>
      <c r="BH69" s="7"/>
      <c r="BI69" s="40" t="n">
        <f aca="false">T76/AG76</f>
        <v>0.011627818617639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'Low pensions'!Q70</f>
        <v>118632529.124746</v>
      </c>
      <c r="E70" s="6"/>
      <c r="F70" s="8" t="n">
        <f aca="false">'Low pensions'!I70</f>
        <v>21562866.4483637</v>
      </c>
      <c r="G70" s="80" t="n">
        <f aca="false">'Low pensions'!K70</f>
        <v>1961663.74239762</v>
      </c>
      <c r="H70" s="80" t="n">
        <f aca="false">'Low pensions'!V70</f>
        <v>10792495.1262964</v>
      </c>
      <c r="I70" s="80" t="n">
        <f aca="false">'Low pensions'!M70</f>
        <v>60670.0126514726</v>
      </c>
      <c r="J70" s="80" t="n">
        <f aca="false">'Low pensions'!W70</f>
        <v>333788.50906071</v>
      </c>
      <c r="K70" s="6"/>
      <c r="L70" s="80" t="n">
        <f aca="false">'Low pensions'!N70</f>
        <v>3624266.95151188</v>
      </c>
      <c r="M70" s="8"/>
      <c r="N70" s="80" t="n">
        <f aca="false">'Low pensions'!L70</f>
        <v>974131.218989722</v>
      </c>
      <c r="O70" s="6"/>
      <c r="P70" s="80" t="n">
        <f aca="false">'Low pensions'!X70</f>
        <v>24165720.9921412</v>
      </c>
      <c r="Q70" s="8"/>
      <c r="R70" s="80" t="n">
        <f aca="false">'Low SIPA income'!G65</f>
        <v>17867999.8100901</v>
      </c>
      <c r="S70" s="8"/>
      <c r="T70" s="80" t="n">
        <f aca="false">'Low SIPA income'!J65</f>
        <v>68319845.9237987</v>
      </c>
      <c r="U70" s="6"/>
      <c r="V70" s="80" t="n">
        <f aca="false">'Low SIPA income'!F65</f>
        <v>118792.146648492</v>
      </c>
      <c r="W70" s="8"/>
      <c r="X70" s="80" t="n">
        <f aca="false">'Low SIPA income'!M65</f>
        <v>298371.623654795</v>
      </c>
      <c r="Y70" s="6"/>
      <c r="Z70" s="6" t="n">
        <f aca="false">R70+V70-N70-L70-F70</f>
        <v>-8174472.66212664</v>
      </c>
      <c r="AA70" s="6"/>
      <c r="AB70" s="6" t="n">
        <f aca="false">T70-P70-D70</f>
        <v>-74478404.1930883</v>
      </c>
      <c r="AC70" s="50"/>
      <c r="AD70" s="6"/>
      <c r="AE70" s="6"/>
      <c r="AF70" s="6"/>
      <c r="AG70" s="6" t="n">
        <f aca="false">BF70/100*$AG$53</f>
        <v>5911305706.24514</v>
      </c>
      <c r="AH70" s="61" t="n">
        <f aca="false">(AG70-AG69)/AG69</f>
        <v>0.00611311802412216</v>
      </c>
      <c r="AI70" s="61"/>
      <c r="AJ70" s="61" t="n">
        <f aca="false">AB70/AG70</f>
        <v>-0.0125993152603162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0.00439334740246714</v>
      </c>
      <c r="AV70" s="5"/>
      <c r="AW70" s="65" t="n">
        <f aca="false">workers_and_wage_low!C58</f>
        <v>12438038</v>
      </c>
      <c r="AX70" s="5"/>
      <c r="AY70" s="61" t="n">
        <f aca="false">(AW70-AW69)/AW69</f>
        <v>0.00262052509006266</v>
      </c>
      <c r="AZ70" s="66" t="n">
        <f aca="false">workers_and_wage_low!B58</f>
        <v>6849.8288158222</v>
      </c>
      <c r="BA70" s="61" t="n">
        <f aca="false">(AZ70-AZ69)/AZ69</f>
        <v>0.00348346442812543</v>
      </c>
      <c r="BB70" s="61"/>
      <c r="BC70" s="61"/>
      <c r="BD70" s="61"/>
      <c r="BE70" s="61"/>
      <c r="BF70" s="5" t="n">
        <f aca="false">BF69*(1+AY70)*(1+BA70)*(1-BE70)</f>
        <v>113.380964733492</v>
      </c>
      <c r="BG70" s="5"/>
      <c r="BH70" s="5"/>
      <c r="BI70" s="61" t="n">
        <f aca="false">T77/AG77</f>
        <v>0.0136521689171426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'Low pensions'!Q71</f>
        <v>119346766.878469</v>
      </c>
      <c r="E71" s="9"/>
      <c r="F71" s="67" t="n">
        <f aca="false">'Low pensions'!I71</f>
        <v>21692687.6146958</v>
      </c>
      <c r="G71" s="81" t="n">
        <f aca="false">'Low pensions'!K71</f>
        <v>1987426.13841443</v>
      </c>
      <c r="H71" s="81" t="n">
        <f aca="false">'Low pensions'!V71</f>
        <v>10934232.2280452</v>
      </c>
      <c r="I71" s="81" t="n">
        <f aca="false">'Low pensions'!M71</f>
        <v>61466.7877860137</v>
      </c>
      <c r="J71" s="81" t="n">
        <f aca="false">'Low pensions'!W71</f>
        <v>338172.130764285</v>
      </c>
      <c r="K71" s="9"/>
      <c r="L71" s="81" t="n">
        <f aca="false">'Low pensions'!N71</f>
        <v>3009370.90978385</v>
      </c>
      <c r="M71" s="67"/>
      <c r="N71" s="81" t="n">
        <f aca="false">'Low pensions'!L71</f>
        <v>980847.582256004</v>
      </c>
      <c r="O71" s="9"/>
      <c r="P71" s="81" t="n">
        <f aca="false">'Low pensions'!X71</f>
        <v>21011973.9575652</v>
      </c>
      <c r="Q71" s="67"/>
      <c r="R71" s="81" t="n">
        <f aca="false">'Low SIPA income'!G66</f>
        <v>20804795.8657151</v>
      </c>
      <c r="S71" s="67"/>
      <c r="T71" s="81" t="n">
        <f aca="false">'Low SIPA income'!J66</f>
        <v>79548940.1795877</v>
      </c>
      <c r="U71" s="9"/>
      <c r="V71" s="81" t="n">
        <f aca="false">'Low SIPA income'!F66</f>
        <v>127207.398453137</v>
      </c>
      <c r="W71" s="67"/>
      <c r="X71" s="81" t="n">
        <f aca="false">'Low SIPA income'!M66</f>
        <v>319508.310003647</v>
      </c>
      <c r="Y71" s="9"/>
      <c r="Z71" s="9" t="n">
        <f aca="false">R71+V71-N71-L71-F71</f>
        <v>-4750902.84256737</v>
      </c>
      <c r="AA71" s="9"/>
      <c r="AB71" s="9" t="n">
        <f aca="false">T71-P71-D71</f>
        <v>-60809800.6564462</v>
      </c>
      <c r="AC71" s="50"/>
      <c r="AD71" s="9"/>
      <c r="AE71" s="9"/>
      <c r="AF71" s="9"/>
      <c r="AG71" s="9" t="n">
        <f aca="false">BF71/100*$AG$53</f>
        <v>5901924494.78942</v>
      </c>
      <c r="AH71" s="40" t="n">
        <f aca="false">(AG71-AG70)/AG70</f>
        <v>-0.00158699480654638</v>
      </c>
      <c r="AI71" s="40"/>
      <c r="AJ71" s="40" t="n">
        <f aca="false">AB71/AG71</f>
        <v>-0.0103033850585742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12422238</v>
      </c>
      <c r="AX71" s="7"/>
      <c r="AY71" s="40" t="n">
        <f aca="false">(AW71-AW70)/AW70</f>
        <v>-0.00127029681047767</v>
      </c>
      <c r="AZ71" s="39" t="n">
        <f aca="false">workers_and_wage_low!B59</f>
        <v>6847.65672956857</v>
      </c>
      <c r="BA71" s="40" t="n">
        <f aca="false">(AZ71-AZ70)/AZ70</f>
        <v>-0.000317100808214154</v>
      </c>
      <c r="BB71" s="40"/>
      <c r="BC71" s="40"/>
      <c r="BD71" s="40"/>
      <c r="BE71" s="40"/>
      <c r="BF71" s="7" t="n">
        <f aca="false">BF70*(1+AY71)*(1+BA71)*(1-BE71)</f>
        <v>113.201029731299</v>
      </c>
      <c r="BG71" s="7"/>
      <c r="BH71" s="7"/>
      <c r="BI71" s="40" t="n">
        <f aca="false">T78/AG78</f>
        <v>0.011546392943956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'Low pensions'!Q72</f>
        <v>119647980.550125</v>
      </c>
      <c r="E72" s="9"/>
      <c r="F72" s="67" t="n">
        <f aca="false">'Low pensions'!I72</f>
        <v>21747436.7650533</v>
      </c>
      <c r="G72" s="81" t="n">
        <f aca="false">'Low pensions'!K72</f>
        <v>2048474.44356094</v>
      </c>
      <c r="H72" s="81" t="n">
        <f aca="false">'Low pensions'!V72</f>
        <v>11270101.9907992</v>
      </c>
      <c r="I72" s="81" t="n">
        <f aca="false">'Low pensions'!M72</f>
        <v>63354.879697761</v>
      </c>
      <c r="J72" s="81" t="n">
        <f aca="false">'Low pensions'!W72</f>
        <v>348559.855385543</v>
      </c>
      <c r="K72" s="9"/>
      <c r="L72" s="81" t="n">
        <f aca="false">'Low pensions'!N72</f>
        <v>2961572.96747723</v>
      </c>
      <c r="M72" s="67"/>
      <c r="N72" s="81" t="n">
        <f aca="false">'Low pensions'!L72</f>
        <v>984189.458450593</v>
      </c>
      <c r="O72" s="9"/>
      <c r="P72" s="81" t="n">
        <f aca="false">'Low pensions'!X72</f>
        <v>20782336.224524</v>
      </c>
      <c r="Q72" s="67"/>
      <c r="R72" s="81" t="n">
        <f aca="false">'Low SIPA income'!G67</f>
        <v>17967128.3285217</v>
      </c>
      <c r="S72" s="67"/>
      <c r="T72" s="81" t="n">
        <f aca="false">'Low SIPA income'!J67</f>
        <v>68698872.4056591</v>
      </c>
      <c r="U72" s="9"/>
      <c r="V72" s="81" t="n">
        <f aca="false">'Low SIPA income'!F67</f>
        <v>127355.162995668</v>
      </c>
      <c r="W72" s="67"/>
      <c r="X72" s="81" t="n">
        <f aca="false">'Low SIPA income'!M67</f>
        <v>319879.451932785</v>
      </c>
      <c r="Y72" s="9"/>
      <c r="Z72" s="9" t="n">
        <f aca="false">R72+V72-N72-L72-F72</f>
        <v>-7598715.69946375</v>
      </c>
      <c r="AA72" s="9"/>
      <c r="AB72" s="9" t="n">
        <f aca="false">T72-P72-D72</f>
        <v>-71731444.3689897</v>
      </c>
      <c r="AC72" s="50"/>
      <c r="AD72" s="9"/>
      <c r="AE72" s="9"/>
      <c r="AF72" s="9"/>
      <c r="AG72" s="9" t="n">
        <f aca="false">BF72/100*$AG$53</f>
        <v>5917308618.10995</v>
      </c>
      <c r="AH72" s="40" t="n">
        <f aca="false">(AG72-AG71)/AG71</f>
        <v>0.00260662828440445</v>
      </c>
      <c r="AI72" s="40"/>
      <c r="AJ72" s="40" t="n">
        <f aca="false">AB72/AG72</f>
        <v>-0.0121223091439671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12396353</v>
      </c>
      <c r="AX72" s="7"/>
      <c r="AY72" s="40" t="n">
        <f aca="false">(AW72-AW71)/AW71</f>
        <v>-0.00208376300631175</v>
      </c>
      <c r="AZ72" s="39" t="n">
        <f aca="false">workers_and_wage_low!B60</f>
        <v>6879.84198550041</v>
      </c>
      <c r="BA72" s="40" t="n">
        <f aca="false">(AZ72-AZ71)/AZ71</f>
        <v>0.00470018536309853</v>
      </c>
      <c r="BB72" s="40"/>
      <c r="BC72" s="40"/>
      <c r="BD72" s="40"/>
      <c r="BE72" s="40"/>
      <c r="BF72" s="7" t="n">
        <f aca="false">BF71*(1+AY72)*(1+BA72)*(1-BE72)</f>
        <v>113.49610273722</v>
      </c>
      <c r="BG72" s="7"/>
      <c r="BH72" s="7"/>
      <c r="BI72" s="40" t="n">
        <f aca="false">T79/AG79</f>
        <v>0.0135734400385998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'Low pensions'!Q73</f>
        <v>119582150.772793</v>
      </c>
      <c r="E73" s="9"/>
      <c r="F73" s="67" t="n">
        <f aca="false">'Low pensions'!I73</f>
        <v>21735471.4237813</v>
      </c>
      <c r="G73" s="81" t="n">
        <f aca="false">'Low pensions'!K73</f>
        <v>2115562.92677329</v>
      </c>
      <c r="H73" s="81" t="n">
        <f aca="false">'Low pensions'!V73</f>
        <v>11639203.0311309</v>
      </c>
      <c r="I73" s="81" t="n">
        <f aca="false">'Low pensions'!M73</f>
        <v>65429.7812404111</v>
      </c>
      <c r="J73" s="81" t="n">
        <f aca="false">'Low pensions'!W73</f>
        <v>359975.351478275</v>
      </c>
      <c r="K73" s="9"/>
      <c r="L73" s="81" t="n">
        <f aca="false">'Low pensions'!N73</f>
        <v>2941240.65146648</v>
      </c>
      <c r="M73" s="67"/>
      <c r="N73" s="81" t="n">
        <f aca="false">'Low pensions'!L73</f>
        <v>984716.530589174</v>
      </c>
      <c r="O73" s="9"/>
      <c r="P73" s="81" t="n">
        <f aca="false">'Low pensions'!X73</f>
        <v>20679731.5354835</v>
      </c>
      <c r="Q73" s="67"/>
      <c r="R73" s="81" t="n">
        <f aca="false">'Low SIPA income'!G68</f>
        <v>21248930.5107146</v>
      </c>
      <c r="S73" s="67"/>
      <c r="T73" s="81" t="n">
        <f aca="false">'Low SIPA income'!J68</f>
        <v>81247127.488648</v>
      </c>
      <c r="U73" s="9"/>
      <c r="V73" s="81" t="n">
        <f aca="false">'Low SIPA income'!F68</f>
        <v>132357.193116177</v>
      </c>
      <c r="W73" s="67"/>
      <c r="X73" s="81" t="n">
        <f aca="false">'Low SIPA income'!M68</f>
        <v>332443.109470204</v>
      </c>
      <c r="Y73" s="9"/>
      <c r="Z73" s="9" t="n">
        <f aca="false">R73+V73-N73-L73-F73</f>
        <v>-4280140.90200619</v>
      </c>
      <c r="AA73" s="9"/>
      <c r="AB73" s="9" t="n">
        <f aca="false">T73-P73-D73</f>
        <v>-59014754.8196285</v>
      </c>
      <c r="AC73" s="50"/>
      <c r="AD73" s="9"/>
      <c r="AE73" s="9"/>
      <c r="AF73" s="9"/>
      <c r="AG73" s="9" t="n">
        <f aca="false">BF73/100*$AG$53</f>
        <v>5979089095.96433</v>
      </c>
      <c r="AH73" s="40" t="n">
        <f aca="false">(AG73-AG72)/AG72</f>
        <v>0.0104406381078883</v>
      </c>
      <c r="AI73" s="40" t="n">
        <f aca="false">(AG73-AG69)/AG69</f>
        <v>0.0176499528571731</v>
      </c>
      <c r="AJ73" s="40" t="n">
        <f aca="false">AB73/AG73</f>
        <v>-0.00987019157474361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12452071</v>
      </c>
      <c r="AX73" s="7"/>
      <c r="AY73" s="40" t="n">
        <f aca="false">(AW73-AW72)/AW72</f>
        <v>0.00449470904870166</v>
      </c>
      <c r="AZ73" s="39" t="n">
        <f aca="false">workers_and_wage_low!B61</f>
        <v>6920.56599530922</v>
      </c>
      <c r="BA73" s="40" t="n">
        <f aca="false">(AZ73-AZ72)/AZ72</f>
        <v>0.00591932342263675</v>
      </c>
      <c r="BB73" s="40"/>
      <c r="BC73" s="40"/>
      <c r="BD73" s="40"/>
      <c r="BE73" s="40"/>
      <c r="BF73" s="7" t="n">
        <f aca="false">BF72*(1+AY73)*(1+BA73)*(1-BE73)</f>
        <v>114.681074472555</v>
      </c>
      <c r="BG73" s="7"/>
      <c r="BH73" s="7"/>
      <c r="BI73" s="40" t="n">
        <f aca="false">T80/AG80</f>
        <v>0.0116127471334414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'Low pensions'!Q74</f>
        <v>119864173.474928</v>
      </c>
      <c r="E74" s="6"/>
      <c r="F74" s="8" t="n">
        <f aca="false">'Low pensions'!I74</f>
        <v>21786732.3882605</v>
      </c>
      <c r="G74" s="80" t="n">
        <f aca="false">'Low pensions'!K74</f>
        <v>2185931.28980995</v>
      </c>
      <c r="H74" s="80" t="n">
        <f aca="false">'Low pensions'!V74</f>
        <v>12026349.0025349</v>
      </c>
      <c r="I74" s="80" t="n">
        <f aca="false">'Low pensions'!M74</f>
        <v>67606.1223652558</v>
      </c>
      <c r="J74" s="80" t="n">
        <f aca="false">'Low pensions'!W74</f>
        <v>371948.938222728</v>
      </c>
      <c r="K74" s="6"/>
      <c r="L74" s="80" t="n">
        <f aca="false">'Low pensions'!N74</f>
        <v>3578604.22694934</v>
      </c>
      <c r="M74" s="8"/>
      <c r="N74" s="80" t="n">
        <f aca="false">'Low pensions'!L74</f>
        <v>988823.542121749</v>
      </c>
      <c r="O74" s="6"/>
      <c r="P74" s="80" t="n">
        <f aca="false">'Low pensions'!X74</f>
        <v>24009609.7242509</v>
      </c>
      <c r="Q74" s="8"/>
      <c r="R74" s="80" t="n">
        <f aca="false">'Low SIPA income'!G69</f>
        <v>18025969.4779168</v>
      </c>
      <c r="S74" s="8"/>
      <c r="T74" s="80" t="n">
        <f aca="false">'Low SIPA income'!J69</f>
        <v>68923856.6402339</v>
      </c>
      <c r="U74" s="6"/>
      <c r="V74" s="80" t="n">
        <f aca="false">'Low SIPA income'!F69</f>
        <v>130157.678298269</v>
      </c>
      <c r="W74" s="8"/>
      <c r="X74" s="80" t="n">
        <f aca="false">'Low SIPA income'!M69</f>
        <v>326918.562385336</v>
      </c>
      <c r="Y74" s="6"/>
      <c r="Z74" s="6" t="n">
        <f aca="false">R74+V74-N74-L74-F74</f>
        <v>-8198033.00111647</v>
      </c>
      <c r="AA74" s="6"/>
      <c r="AB74" s="6" t="n">
        <f aca="false">T74-P74-D74</f>
        <v>-74949926.5589447</v>
      </c>
      <c r="AC74" s="50"/>
      <c r="AD74" s="6"/>
      <c r="AE74" s="6"/>
      <c r="AF74" s="6"/>
      <c r="AG74" s="6" t="n">
        <f aca="false">BF74/100*$AG$53</f>
        <v>5995235931.56283</v>
      </c>
      <c r="AH74" s="61" t="n">
        <f aca="false">(AG74-AG73)/AG73</f>
        <v>0.00270055109387844</v>
      </c>
      <c r="AI74" s="61"/>
      <c r="AJ74" s="61" t="n">
        <f aca="false">AB74/AG74</f>
        <v>-0.0125015808242607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0.00388640844468212</v>
      </c>
      <c r="AV74" s="5"/>
      <c r="AW74" s="65" t="n">
        <f aca="false">workers_and_wage_low!C62</f>
        <v>12472831</v>
      </c>
      <c r="AX74" s="5"/>
      <c r="AY74" s="61" t="n">
        <f aca="false">(AW74-AW73)/AW73</f>
        <v>0.00166719254973731</v>
      </c>
      <c r="AZ74" s="66" t="n">
        <f aca="false">workers_and_wage_low!B62</f>
        <v>6927.70551835114</v>
      </c>
      <c r="BA74" s="61" t="n">
        <f aca="false">(AZ74-AZ73)/AZ73</f>
        <v>0.00103163860394634</v>
      </c>
      <c r="BB74" s="61"/>
      <c r="BC74" s="61"/>
      <c r="BD74" s="61"/>
      <c r="BE74" s="61"/>
      <c r="BF74" s="5" t="n">
        <f aca="false">BF73*(1+AY74)*(1+BA74)*(1-BE74)</f>
        <v>114.990776573669</v>
      </c>
      <c r="BG74" s="5"/>
      <c r="BH74" s="5"/>
      <c r="BI74" s="61" t="n">
        <f aca="false">T81/AG81</f>
        <v>0.0136962198029475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'Low pensions'!Q75</f>
        <v>120299835.077504</v>
      </c>
      <c r="E75" s="9"/>
      <c r="F75" s="67" t="n">
        <f aca="false">'Low pensions'!I75</f>
        <v>21865919.0415532</v>
      </c>
      <c r="G75" s="81" t="n">
        <f aca="false">'Low pensions'!K75</f>
        <v>2248669.62310698</v>
      </c>
      <c r="H75" s="81" t="n">
        <f aca="false">'Low pensions'!V75</f>
        <v>12371516.8015342</v>
      </c>
      <c r="I75" s="81" t="n">
        <f aca="false">'Low pensions'!M75</f>
        <v>69546.483188876</v>
      </c>
      <c r="J75" s="81" t="n">
        <f aca="false">'Low pensions'!W75</f>
        <v>382624.230975287</v>
      </c>
      <c r="K75" s="9"/>
      <c r="L75" s="81" t="n">
        <f aca="false">'Low pensions'!N75</f>
        <v>2973437.0050816</v>
      </c>
      <c r="M75" s="67"/>
      <c r="N75" s="81" t="n">
        <f aca="false">'Low pensions'!L75</f>
        <v>994254.620157734</v>
      </c>
      <c r="O75" s="9"/>
      <c r="P75" s="81" t="n">
        <f aca="false">'Low pensions'!X75</f>
        <v>20899274.3220622</v>
      </c>
      <c r="Q75" s="67"/>
      <c r="R75" s="81" t="n">
        <f aca="false">'Low SIPA income'!G70</f>
        <v>21296356.1626077</v>
      </c>
      <c r="S75" s="67"/>
      <c r="T75" s="81" t="n">
        <f aca="false">'Low SIPA income'!J70</f>
        <v>81428463.5791229</v>
      </c>
      <c r="U75" s="9"/>
      <c r="V75" s="81" t="n">
        <f aca="false">'Low SIPA income'!F70</f>
        <v>130535.262671291</v>
      </c>
      <c r="W75" s="67"/>
      <c r="X75" s="81" t="n">
        <f aca="false">'Low SIPA income'!M70</f>
        <v>327866.945469772</v>
      </c>
      <c r="Y75" s="9"/>
      <c r="Z75" s="9" t="n">
        <f aca="false">R75+V75-N75-L75-F75</f>
        <v>-4406719.24151353</v>
      </c>
      <c r="AA75" s="9"/>
      <c r="AB75" s="9" t="n">
        <f aca="false">T75-P75-D75</f>
        <v>-59770645.8204432</v>
      </c>
      <c r="AC75" s="50"/>
      <c r="AD75" s="9"/>
      <c r="AE75" s="9"/>
      <c r="AF75" s="9"/>
      <c r="AG75" s="9" t="n">
        <f aca="false">BF75/100*$AG$53</f>
        <v>6010104699.8681</v>
      </c>
      <c r="AH75" s="40" t="n">
        <f aca="false">(AG75-AG74)/AG74</f>
        <v>0.00248009727640398</v>
      </c>
      <c r="AI75" s="40"/>
      <c r="AJ75" s="40" t="n">
        <f aca="false">AB75/AG75</f>
        <v>-0.00994502572006025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12456162</v>
      </c>
      <c r="AX75" s="7"/>
      <c r="AY75" s="40" t="n">
        <f aca="false">(AW75-AW74)/AW74</f>
        <v>-0.00133642474591374</v>
      </c>
      <c r="AZ75" s="39" t="n">
        <f aca="false">workers_and_wage_low!B63</f>
        <v>6954.18064103517</v>
      </c>
      <c r="BA75" s="40" t="n">
        <f aca="false">(AZ75-AZ74)/AZ74</f>
        <v>0.00382162934234082</v>
      </c>
      <c r="BB75" s="40"/>
      <c r="BC75" s="40"/>
      <c r="BD75" s="40"/>
      <c r="BE75" s="40"/>
      <c r="BF75" s="7" t="n">
        <f aca="false">BF74*(1+AY75)*(1+BA75)*(1-BE75)</f>
        <v>115.275964885461</v>
      </c>
      <c r="BG75" s="7"/>
      <c r="BH75" s="7"/>
      <c r="BI75" s="40" t="n">
        <f aca="false">T82/AG82</f>
        <v>0.0115886278057344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'Low pensions'!Q76</f>
        <v>121140293.157779</v>
      </c>
      <c r="E76" s="9"/>
      <c r="F76" s="67" t="n">
        <f aca="false">'Low pensions'!I76</f>
        <v>22018682.2463346</v>
      </c>
      <c r="G76" s="81" t="n">
        <f aca="false">'Low pensions'!K76</f>
        <v>2246805.16642628</v>
      </c>
      <c r="H76" s="81" t="n">
        <f aca="false">'Low pensions'!V76</f>
        <v>12361259.1109807</v>
      </c>
      <c r="I76" s="81" t="n">
        <f aca="false">'Low pensions'!M76</f>
        <v>69488.8195801941</v>
      </c>
      <c r="J76" s="81" t="n">
        <f aca="false">'Low pensions'!W76</f>
        <v>382306.982813835</v>
      </c>
      <c r="K76" s="9"/>
      <c r="L76" s="81" t="n">
        <f aca="false">'Low pensions'!N76</f>
        <v>2934073.0679102</v>
      </c>
      <c r="M76" s="67"/>
      <c r="N76" s="81" t="n">
        <f aca="false">'Low pensions'!L76</f>
        <v>1003055.6536497</v>
      </c>
      <c r="O76" s="9"/>
      <c r="P76" s="81" t="n">
        <f aca="false">'Low pensions'!X76</f>
        <v>20743435.3544996</v>
      </c>
      <c r="Q76" s="67"/>
      <c r="R76" s="81" t="n">
        <f aca="false">'Low SIPA income'!G71</f>
        <v>18369804.0791019</v>
      </c>
      <c r="S76" s="67"/>
      <c r="T76" s="81" t="n">
        <f aca="false">'Low SIPA income'!J71</f>
        <v>70238538.0385942</v>
      </c>
      <c r="U76" s="9"/>
      <c r="V76" s="81" t="n">
        <f aca="false">'Low SIPA income'!F71</f>
        <v>131575.828267095</v>
      </c>
      <c r="W76" s="67"/>
      <c r="X76" s="81" t="n">
        <f aca="false">'Low SIPA income'!M71</f>
        <v>330480.546243047</v>
      </c>
      <c r="Y76" s="9"/>
      <c r="Z76" s="9" t="n">
        <f aca="false">R76+V76-N76-L76-F76</f>
        <v>-7454431.06052555</v>
      </c>
      <c r="AA76" s="9"/>
      <c r="AB76" s="9" t="n">
        <f aca="false">T76-P76-D76</f>
        <v>-71645190.4736847</v>
      </c>
      <c r="AC76" s="50"/>
      <c r="AD76" s="9"/>
      <c r="AE76" s="9"/>
      <c r="AF76" s="9"/>
      <c r="AG76" s="9" t="n">
        <f aca="false">BF76/100*$AG$53</f>
        <v>6040560172.82937</v>
      </c>
      <c r="AH76" s="40" t="n">
        <f aca="false">(AG76-AG75)/AG75</f>
        <v>0.00506737810440151</v>
      </c>
      <c r="AI76" s="40"/>
      <c r="AJ76" s="40" t="n">
        <f aca="false">AB76/AG76</f>
        <v>-0.0118606864965847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12488367</v>
      </c>
      <c r="AX76" s="7"/>
      <c r="AY76" s="40" t="n">
        <f aca="false">(AW76-AW75)/AW75</f>
        <v>0.00258546733737085</v>
      </c>
      <c r="AZ76" s="39" t="n">
        <f aca="false">workers_and_wage_low!B64</f>
        <v>6971.39578764476</v>
      </c>
      <c r="BA76" s="40" t="n">
        <f aca="false">(AZ76-AZ75)/AZ75</f>
        <v>0.00247551041570747</v>
      </c>
      <c r="BB76" s="40"/>
      <c r="BC76" s="40"/>
      <c r="BD76" s="40"/>
      <c r="BE76" s="40"/>
      <c r="BF76" s="7" t="n">
        <f aca="false">BF75*(1+AY76)*(1+BA76)*(1-BE76)</f>
        <v>115.860111785885</v>
      </c>
      <c r="BG76" s="7"/>
      <c r="BH76" s="7"/>
      <c r="BI76" s="40" t="n">
        <f aca="false">T83/AG83</f>
        <v>0.0136115813058118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'Low pensions'!Q77</f>
        <v>121375530.847786</v>
      </c>
      <c r="E77" s="9"/>
      <c r="F77" s="67" t="n">
        <f aca="false">'Low pensions'!I77</f>
        <v>22061439.4810549</v>
      </c>
      <c r="G77" s="81" t="n">
        <f aca="false">'Low pensions'!K77</f>
        <v>2281204.68483932</v>
      </c>
      <c r="H77" s="81" t="n">
        <f aca="false">'Low pensions'!V77</f>
        <v>12550515.1117904</v>
      </c>
      <c r="I77" s="81" t="n">
        <f aca="false">'Low pensions'!M77</f>
        <v>70552.7222115253</v>
      </c>
      <c r="J77" s="81" t="n">
        <f aca="false">'Low pensions'!W77</f>
        <v>388160.261189395</v>
      </c>
      <c r="K77" s="9"/>
      <c r="L77" s="81" t="n">
        <f aca="false">'Low pensions'!N77</f>
        <v>2907930.62087557</v>
      </c>
      <c r="M77" s="67"/>
      <c r="N77" s="81" t="n">
        <f aca="false">'Low pensions'!L77</f>
        <v>1006672.94984056</v>
      </c>
      <c r="O77" s="9"/>
      <c r="P77" s="81" t="n">
        <f aca="false">'Low pensions'!X77</f>
        <v>20627683.3689282</v>
      </c>
      <c r="Q77" s="67"/>
      <c r="R77" s="81" t="n">
        <f aca="false">'Low SIPA income'!G72</f>
        <v>21682161.644955</v>
      </c>
      <c r="S77" s="67"/>
      <c r="T77" s="81" t="n">
        <f aca="false">'Low SIPA income'!J72</f>
        <v>82903624.2792951</v>
      </c>
      <c r="U77" s="9"/>
      <c r="V77" s="81" t="n">
        <f aca="false">'Low SIPA income'!F72</f>
        <v>134812.234272743</v>
      </c>
      <c r="W77" s="67"/>
      <c r="X77" s="81" t="n">
        <f aca="false">'Low SIPA income'!M72</f>
        <v>338609.465047491</v>
      </c>
      <c r="Y77" s="9"/>
      <c r="Z77" s="9" t="n">
        <f aca="false">R77+V77-N77-L77-F77</f>
        <v>-4159069.17254325</v>
      </c>
      <c r="AA77" s="9"/>
      <c r="AB77" s="9" t="n">
        <f aca="false">T77-P77-D77</f>
        <v>-59099589.9374196</v>
      </c>
      <c r="AC77" s="50"/>
      <c r="AD77" s="9"/>
      <c r="AE77" s="9"/>
      <c r="AF77" s="9"/>
      <c r="AG77" s="9" t="n">
        <f aca="false">BF77/100*$AG$53</f>
        <v>6072560688.52148</v>
      </c>
      <c r="AH77" s="40" t="n">
        <f aca="false">(AG77-AG76)/AG76</f>
        <v>0.00529760730404455</v>
      </c>
      <c r="AI77" s="40" t="n">
        <f aca="false">(AG77-AG73)/AG73</f>
        <v>0.0156330824071906</v>
      </c>
      <c r="AJ77" s="40" t="n">
        <f aca="false">AB77/AG77</f>
        <v>-0.00973223537298381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12562233</v>
      </c>
      <c r="AX77" s="7"/>
      <c r="AY77" s="40" t="n">
        <f aca="false">(AW77-AW76)/AW76</f>
        <v>0.00591478453507973</v>
      </c>
      <c r="AZ77" s="39" t="n">
        <f aca="false">workers_and_wage_low!B65</f>
        <v>6967.11850013014</v>
      </c>
      <c r="BA77" s="40" t="n">
        <f aca="false">(AZ77-AZ76)/AZ76</f>
        <v>-0.000613548225479634</v>
      </c>
      <c r="BB77" s="40"/>
      <c r="BC77" s="40"/>
      <c r="BD77" s="40"/>
      <c r="BE77" s="40"/>
      <c r="BF77" s="7" t="n">
        <f aca="false">BF76*(1+AY77)*(1+BA77)*(1-BE77)</f>
        <v>116.47389316033</v>
      </c>
      <c r="BG77" s="7"/>
      <c r="BH77" s="7"/>
      <c r="BI77" s="40" t="n">
        <f aca="false">T84/AG84</f>
        <v>0.0116558641289844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'Low pensions'!Q78</f>
        <v>121892892.326613</v>
      </c>
      <c r="E78" s="6"/>
      <c r="F78" s="8" t="n">
        <f aca="false">'Low pensions'!I78</f>
        <v>22155476.0539558</v>
      </c>
      <c r="G78" s="80" t="n">
        <f aca="false">'Low pensions'!K78</f>
        <v>2352499.54962784</v>
      </c>
      <c r="H78" s="80" t="n">
        <f aca="false">'Low pensions'!V78</f>
        <v>12942758.422471</v>
      </c>
      <c r="I78" s="80" t="n">
        <f aca="false">'Low pensions'!M78</f>
        <v>72757.7180297268</v>
      </c>
      <c r="J78" s="80" t="n">
        <f aca="false">'Low pensions'!W78</f>
        <v>400291.497602195</v>
      </c>
      <c r="K78" s="6"/>
      <c r="L78" s="80" t="n">
        <f aca="false">'Low pensions'!N78</f>
        <v>3518685.01354869</v>
      </c>
      <c r="M78" s="8"/>
      <c r="N78" s="80" t="n">
        <f aca="false">'Low pensions'!L78</f>
        <v>1012601.25873708</v>
      </c>
      <c r="O78" s="6"/>
      <c r="P78" s="80" t="n">
        <f aca="false">'Low pensions'!X78</f>
        <v>23829506.622328</v>
      </c>
      <c r="Q78" s="8"/>
      <c r="R78" s="80" t="n">
        <f aca="false">'Low SIPA income'!G73</f>
        <v>18404260.019997</v>
      </c>
      <c r="S78" s="8"/>
      <c r="T78" s="80" t="n">
        <f aca="false">'Low SIPA income'!J73</f>
        <v>70370283.3149619</v>
      </c>
      <c r="U78" s="6"/>
      <c r="V78" s="80" t="n">
        <f aca="false">'Low SIPA income'!F73</f>
        <v>135212.012534462</v>
      </c>
      <c r="W78" s="8"/>
      <c r="X78" s="80" t="n">
        <f aca="false">'Low SIPA income'!M73</f>
        <v>339613.592781658</v>
      </c>
      <c r="Y78" s="6"/>
      <c r="Z78" s="6" t="n">
        <f aca="false">R78+V78-N78-L78-F78</f>
        <v>-8147290.29371011</v>
      </c>
      <c r="AA78" s="6"/>
      <c r="AB78" s="6" t="n">
        <f aca="false">T78-P78-D78</f>
        <v>-75352115.633979</v>
      </c>
      <c r="AC78" s="50"/>
      <c r="AD78" s="6"/>
      <c r="AE78" s="6"/>
      <c r="AF78" s="6"/>
      <c r="AG78" s="6" t="n">
        <f aca="false">BF78/100*$AG$53</f>
        <v>6094568551.10733</v>
      </c>
      <c r="AH78" s="61" t="n">
        <f aca="false">(AG78-AG77)/AG77</f>
        <v>0.00362414864415429</v>
      </c>
      <c r="AI78" s="61"/>
      <c r="AJ78" s="61" t="n">
        <f aca="false">AB78/AG78</f>
        <v>-0.0123638146001801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0.00326552835318841</v>
      </c>
      <c r="AV78" s="5"/>
      <c r="AW78" s="65" t="n">
        <f aca="false">workers_and_wage_low!C66</f>
        <v>12579235</v>
      </c>
      <c r="AX78" s="5"/>
      <c r="AY78" s="61" t="n">
        <f aca="false">(AW78-AW77)/AW77</f>
        <v>0.0013534218000892</v>
      </c>
      <c r="AZ78" s="66" t="n">
        <f aca="false">workers_and_wage_low!B66</f>
        <v>6982.91754036869</v>
      </c>
      <c r="BA78" s="61" t="n">
        <f aca="false">(AZ78-AZ77)/AZ77</f>
        <v>0.00226765774663576</v>
      </c>
      <c r="BB78" s="61"/>
      <c r="BC78" s="61"/>
      <c r="BD78" s="61"/>
      <c r="BE78" s="61"/>
      <c r="BF78" s="5" t="n">
        <f aca="false">BF77*(1+AY78)*(1+BA78)*(1-BE78)</f>
        <v>116.896011862306</v>
      </c>
      <c r="BG78" s="5"/>
      <c r="BH78" s="5"/>
      <c r="BI78" s="61" t="n">
        <f aca="false">T85/AG85</f>
        <v>0.0137857026889197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'Low pensions'!Q79</f>
        <v>122034528.033071</v>
      </c>
      <c r="E79" s="9"/>
      <c r="F79" s="67" t="n">
        <f aca="false">'Low pensions'!I79</f>
        <v>22181220.0201783</v>
      </c>
      <c r="G79" s="81" t="n">
        <f aca="false">'Low pensions'!K79</f>
        <v>2425382.19763267</v>
      </c>
      <c r="H79" s="81" t="n">
        <f aca="false">'Low pensions'!V79</f>
        <v>13343737.2479359</v>
      </c>
      <c r="I79" s="81" t="n">
        <f aca="false">'Low pensions'!M79</f>
        <v>75011.8205453404</v>
      </c>
      <c r="J79" s="81" t="n">
        <f aca="false">'Low pensions'!W79</f>
        <v>412692.904575338</v>
      </c>
      <c r="K79" s="9"/>
      <c r="L79" s="81" t="n">
        <f aca="false">'Low pensions'!N79</f>
        <v>2933607.45661626</v>
      </c>
      <c r="M79" s="67"/>
      <c r="N79" s="81" t="n">
        <f aca="false">'Low pensions'!L79</f>
        <v>1015470.53596393</v>
      </c>
      <c r="O79" s="9"/>
      <c r="P79" s="81" t="n">
        <f aca="false">'Low pensions'!X79</f>
        <v>20809322.3147924</v>
      </c>
      <c r="Q79" s="67"/>
      <c r="R79" s="81" t="n">
        <f aca="false">'Low SIPA income'!G74</f>
        <v>21640288.0824041</v>
      </c>
      <c r="S79" s="67"/>
      <c r="T79" s="81" t="n">
        <f aca="false">'Low SIPA income'!J74</f>
        <v>82743517.0836288</v>
      </c>
      <c r="U79" s="9"/>
      <c r="V79" s="81" t="n">
        <f aca="false">'Low SIPA income'!F74</f>
        <v>134477.828664962</v>
      </c>
      <c r="W79" s="67"/>
      <c r="X79" s="81" t="n">
        <f aca="false">'Low SIPA income'!M74</f>
        <v>337769.534572559</v>
      </c>
      <c r="Y79" s="9"/>
      <c r="Z79" s="9" t="n">
        <f aca="false">R79+V79-N79-L79-F79</f>
        <v>-4355532.10168938</v>
      </c>
      <c r="AA79" s="9"/>
      <c r="AB79" s="9" t="n">
        <f aca="false">T79-P79-D79</f>
        <v>-60100333.2642343</v>
      </c>
      <c r="AC79" s="50"/>
      <c r="AD79" s="9"/>
      <c r="AE79" s="9"/>
      <c r="AF79" s="9"/>
      <c r="AG79" s="9" t="n">
        <f aca="false">BF79/100*$AG$53</f>
        <v>6095987225.66461</v>
      </c>
      <c r="AH79" s="40" t="n">
        <f aca="false">(AG79-AG78)/AG78</f>
        <v>0.000232776864415015</v>
      </c>
      <c r="AI79" s="40"/>
      <c r="AJ79" s="40" t="n">
        <f aca="false">AB79/AG79</f>
        <v>-0.00985899921364778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12557141</v>
      </c>
      <c r="AX79" s="7"/>
      <c r="AY79" s="40" t="n">
        <f aca="false">(AW79-AW78)/AW78</f>
        <v>-0.00175638661651523</v>
      </c>
      <c r="AZ79" s="39" t="n">
        <f aca="false">workers_and_wage_low!B67</f>
        <v>6996.83214435455</v>
      </c>
      <c r="BA79" s="40" t="n">
        <f aca="false">(AZ79-AZ78)/AZ78</f>
        <v>0.00199266336820135</v>
      </c>
      <c r="BB79" s="40"/>
      <c r="BC79" s="40"/>
      <c r="BD79" s="40"/>
      <c r="BE79" s="40"/>
      <c r="BF79" s="7" t="n">
        <f aca="false">BF78*(1+AY79)*(1+BA79)*(1-BE79)</f>
        <v>116.92322254941</v>
      </c>
      <c r="BG79" s="7"/>
      <c r="BH79" s="7"/>
      <c r="BI79" s="40" t="n">
        <f aca="false">T86/AG86</f>
        <v>0.0116634953471839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'Low pensions'!Q80</f>
        <v>122044667.038911</v>
      </c>
      <c r="E80" s="9"/>
      <c r="F80" s="67" t="n">
        <f aca="false">'Low pensions'!I80</f>
        <v>22183062.9045075</v>
      </c>
      <c r="G80" s="81" t="n">
        <f aca="false">'Low pensions'!K80</f>
        <v>2471603.90931136</v>
      </c>
      <c r="H80" s="81" t="n">
        <f aca="false">'Low pensions'!V80</f>
        <v>13598035.4679823</v>
      </c>
      <c r="I80" s="81" t="n">
        <f aca="false">'Low pensions'!M80</f>
        <v>76441.3580199396</v>
      </c>
      <c r="J80" s="81" t="n">
        <f aca="false">'Low pensions'!W80</f>
        <v>420557.797978839</v>
      </c>
      <c r="K80" s="9"/>
      <c r="L80" s="81" t="n">
        <f aca="false">'Low pensions'!N80</f>
        <v>2891025.98225788</v>
      </c>
      <c r="M80" s="67"/>
      <c r="N80" s="81" t="n">
        <f aca="false">'Low pensions'!L80</f>
        <v>1016539.01231346</v>
      </c>
      <c r="O80" s="9"/>
      <c r="P80" s="81" t="n">
        <f aca="false">'Low pensions'!X80</f>
        <v>20594245.2835466</v>
      </c>
      <c r="Q80" s="67"/>
      <c r="R80" s="81" t="n">
        <f aca="false">'Low SIPA income'!G75</f>
        <v>18557457.2583726</v>
      </c>
      <c r="S80" s="67"/>
      <c r="T80" s="81" t="n">
        <f aca="false">'Low SIPA income'!J75</f>
        <v>70956046.2337561</v>
      </c>
      <c r="U80" s="9"/>
      <c r="V80" s="81" t="n">
        <f aca="false">'Low SIPA income'!F75</f>
        <v>137018.264255093</v>
      </c>
      <c r="W80" s="67"/>
      <c r="X80" s="81" t="n">
        <f aca="false">'Low SIPA income'!M75</f>
        <v>344150.376347064</v>
      </c>
      <c r="Y80" s="9"/>
      <c r="Z80" s="9" t="n">
        <f aca="false">R80+V80-N80-L80-F80</f>
        <v>-7396152.37645106</v>
      </c>
      <c r="AA80" s="9"/>
      <c r="AB80" s="9" t="n">
        <f aca="false">T80-P80-D80</f>
        <v>-71682866.0887016</v>
      </c>
      <c r="AC80" s="50"/>
      <c r="AD80" s="9"/>
      <c r="AE80" s="9"/>
      <c r="AF80" s="9"/>
      <c r="AG80" s="9" t="n">
        <f aca="false">BF80/100*$AG$53</f>
        <v>6110186110.00516</v>
      </c>
      <c r="AH80" s="40" t="n">
        <f aca="false">(AG80-AG79)/AG79</f>
        <v>0.00232921819139842</v>
      </c>
      <c r="AI80" s="40"/>
      <c r="AJ80" s="40" t="n">
        <f aca="false">AB80/AG80</f>
        <v>-0.0117316992965769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12613341</v>
      </c>
      <c r="AX80" s="7"/>
      <c r="AY80" s="40" t="n">
        <f aca="false">(AW80-AW79)/AW79</f>
        <v>0.00447554104871483</v>
      </c>
      <c r="AZ80" s="39" t="n">
        <f aca="false">workers_and_wage_low!B68</f>
        <v>6981.88159538991</v>
      </c>
      <c r="BA80" s="40" t="n">
        <f aca="false">(AZ80-AZ79)/AZ79</f>
        <v>-0.00213675970156088</v>
      </c>
      <c r="BB80" s="40"/>
      <c r="BC80" s="40"/>
      <c r="BD80" s="40"/>
      <c r="BE80" s="40"/>
      <c r="BF80" s="7" t="n">
        <f aca="false">BF79*(1+AY80)*(1+BA80)*(1-BE80)</f>
        <v>117.195562246369</v>
      </c>
      <c r="BG80" s="7"/>
      <c r="BH80" s="7"/>
      <c r="BI80" s="40" t="n">
        <f aca="false">T87/AG87</f>
        <v>0.0136493362636203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'Low pensions'!Q81</f>
        <v>122379531.372037</v>
      </c>
      <c r="E81" s="9"/>
      <c r="F81" s="67" t="n">
        <f aca="false">'Low pensions'!I81</f>
        <v>22243928.4609175</v>
      </c>
      <c r="G81" s="81" t="n">
        <f aca="false">'Low pensions'!K81</f>
        <v>2528083.76305785</v>
      </c>
      <c r="H81" s="81" t="n">
        <f aca="false">'Low pensions'!V81</f>
        <v>13908770.9590446</v>
      </c>
      <c r="I81" s="81" t="n">
        <f aca="false">'Low pensions'!M81</f>
        <v>78188.1576203462</v>
      </c>
      <c r="J81" s="81" t="n">
        <f aca="false">'Low pensions'!W81</f>
        <v>430168.173991072</v>
      </c>
      <c r="K81" s="9"/>
      <c r="L81" s="81" t="n">
        <f aca="false">'Low pensions'!N81</f>
        <v>2840789.81542182</v>
      </c>
      <c r="M81" s="67"/>
      <c r="N81" s="81" t="n">
        <f aca="false">'Low pensions'!L81</f>
        <v>1020489.88939293</v>
      </c>
      <c r="O81" s="9"/>
      <c r="P81" s="81" t="n">
        <f aca="false">'Low pensions'!X81</f>
        <v>20355306.1350156</v>
      </c>
      <c r="Q81" s="67"/>
      <c r="R81" s="81" t="n">
        <f aca="false">'Low SIPA income'!G76</f>
        <v>22037391.7851856</v>
      </c>
      <c r="S81" s="67"/>
      <c r="T81" s="81" t="n">
        <f aca="false">'Low SIPA income'!J76</f>
        <v>84261877.5088669</v>
      </c>
      <c r="U81" s="9"/>
      <c r="V81" s="81" t="n">
        <f aca="false">'Low SIPA income'!F76</f>
        <v>137495.780000024</v>
      </c>
      <c r="W81" s="67"/>
      <c r="X81" s="81" t="n">
        <f aca="false">'Low SIPA income'!M76</f>
        <v>345349.758226719</v>
      </c>
      <c r="Y81" s="9"/>
      <c r="Z81" s="9" t="n">
        <f aca="false">R81+V81-N81-L81-F81</f>
        <v>-3930320.6005466</v>
      </c>
      <c r="AA81" s="9"/>
      <c r="AB81" s="9" t="n">
        <f aca="false">T81-P81-D81</f>
        <v>-58472959.9981855</v>
      </c>
      <c r="AC81" s="50"/>
      <c r="AD81" s="9"/>
      <c r="AE81" s="9"/>
      <c r="AF81" s="9"/>
      <c r="AG81" s="9" t="n">
        <f aca="false">BF81/100*$AG$53</f>
        <v>6152199564.63705</v>
      </c>
      <c r="AH81" s="40" t="n">
        <f aca="false">(AG81-AG80)/AG80</f>
        <v>0.00687596971278593</v>
      </c>
      <c r="AI81" s="40" t="n">
        <f aca="false">(AG81-AG77)/AG77</f>
        <v>0.0131145459387678</v>
      </c>
      <c r="AJ81" s="40" t="n">
        <f aca="false">AB81/AG81</f>
        <v>-0.00950439909886688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12676949</v>
      </c>
      <c r="AX81" s="7"/>
      <c r="AY81" s="40" t="n">
        <f aca="false">(AW81-AW80)/AW80</f>
        <v>0.00504291448237228</v>
      </c>
      <c r="AZ81" s="39" t="n">
        <f aca="false">workers_and_wage_low!B69</f>
        <v>6994.61555370367</v>
      </c>
      <c r="BA81" s="40" t="n">
        <f aca="false">(AZ81-AZ80)/AZ80</f>
        <v>0.00182385767214528</v>
      </c>
      <c r="BB81" s="40"/>
      <c r="BC81" s="40"/>
      <c r="BD81" s="40"/>
      <c r="BE81" s="40"/>
      <c r="BF81" s="7" t="n">
        <f aca="false">BF80*(1+AY81)*(1+BA81)*(1-BE81)</f>
        <v>118.001395382848</v>
      </c>
      <c r="BG81" s="7"/>
      <c r="BH81" s="7"/>
      <c r="BI81" s="40" t="n">
        <f aca="false">T88/AG88</f>
        <v>0.0116962638972901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'Low pensions'!Q82</f>
        <v>122828182.334453</v>
      </c>
      <c r="E82" s="6"/>
      <c r="F82" s="8" t="n">
        <f aca="false">'Low pensions'!I82</f>
        <v>22325476.084119</v>
      </c>
      <c r="G82" s="80" t="n">
        <f aca="false">'Low pensions'!K82</f>
        <v>2584683.57282196</v>
      </c>
      <c r="H82" s="80" t="n">
        <f aca="false">'Low pensions'!V82</f>
        <v>14220166.4127231</v>
      </c>
      <c r="I82" s="80" t="n">
        <f aca="false">'Low pensions'!M82</f>
        <v>79938.6672006794</v>
      </c>
      <c r="J82" s="80" t="n">
        <f aca="false">'Low pensions'!W82</f>
        <v>439798.96121824</v>
      </c>
      <c r="K82" s="6"/>
      <c r="L82" s="80" t="n">
        <f aca="false">'Low pensions'!N82</f>
        <v>3397753.29302429</v>
      </c>
      <c r="M82" s="8"/>
      <c r="N82" s="80" t="n">
        <f aca="false">'Low pensions'!L82</f>
        <v>1025109.67044718</v>
      </c>
      <c r="O82" s="6"/>
      <c r="P82" s="80" t="n">
        <f aca="false">'Low pensions'!X82</f>
        <v>23270808.9402925</v>
      </c>
      <c r="Q82" s="8"/>
      <c r="R82" s="80" t="n">
        <f aca="false">'Low SIPA income'!G77</f>
        <v>18725120.6910327</v>
      </c>
      <c r="S82" s="8"/>
      <c r="T82" s="80" t="n">
        <f aca="false">'Low SIPA income'!J77</f>
        <v>71597121.9002064</v>
      </c>
      <c r="U82" s="6"/>
      <c r="V82" s="80" t="n">
        <f aca="false">'Low SIPA income'!F77</f>
        <v>135402.160867354</v>
      </c>
      <c r="W82" s="8"/>
      <c r="X82" s="80" t="n">
        <f aca="false">'Low SIPA income'!M77</f>
        <v>340091.190572598</v>
      </c>
      <c r="Y82" s="6"/>
      <c r="Z82" s="6" t="n">
        <f aca="false">R82+V82-N82-L82-F82</f>
        <v>-7887816.19569041</v>
      </c>
      <c r="AA82" s="6"/>
      <c r="AB82" s="6" t="n">
        <f aca="false">T82-P82-D82</f>
        <v>-74501869.3745386</v>
      </c>
      <c r="AC82" s="50"/>
      <c r="AD82" s="6"/>
      <c r="AE82" s="6"/>
      <c r="AF82" s="6"/>
      <c r="AG82" s="6" t="n">
        <f aca="false">BF82/100*$AG$53</f>
        <v>6178222573.06237</v>
      </c>
      <c r="AH82" s="61" t="n">
        <f aca="false">(AG82-AG81)/AG81</f>
        <v>0.00422987065876521</v>
      </c>
      <c r="AI82" s="61"/>
      <c r="AJ82" s="61" t="n">
        <f aca="false">AB82/AG82</f>
        <v>-0.0120587868911317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0.00371194857863141</v>
      </c>
      <c r="AV82" s="5"/>
      <c r="AW82" s="65" t="n">
        <f aca="false">workers_and_wage_low!C70</f>
        <v>12696660</v>
      </c>
      <c r="AX82" s="5"/>
      <c r="AY82" s="61" t="n">
        <f aca="false">(AW82-AW81)/AW81</f>
        <v>0.00155486939325858</v>
      </c>
      <c r="AZ82" s="66" t="n">
        <f aca="false">workers_and_wage_low!B70</f>
        <v>7013.29711177869</v>
      </c>
      <c r="BA82" s="61" t="n">
        <f aca="false">(AZ82-AZ81)/AZ81</f>
        <v>0.00267084844500551</v>
      </c>
      <c r="BB82" s="61"/>
      <c r="BC82" s="61"/>
      <c r="BD82" s="61"/>
      <c r="BE82" s="61"/>
      <c r="BF82" s="5" t="n">
        <f aca="false">BF81*(1+AY82)*(1+BA82)*(1-BE82)</f>
        <v>118.500526022871</v>
      </c>
      <c r="BG82" s="5"/>
      <c r="BH82" s="5"/>
      <c r="BI82" s="61" t="n">
        <f aca="false">T89/AG89</f>
        <v>0.0137781661601865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'Low pensions'!Q83</f>
        <v>123192555.454298</v>
      </c>
      <c r="E83" s="9"/>
      <c r="F83" s="67" t="n">
        <f aca="false">'Low pensions'!I83</f>
        <v>22391705.2118174</v>
      </c>
      <c r="G83" s="81" t="n">
        <f aca="false">'Low pensions'!K83</f>
        <v>2656360.53483402</v>
      </c>
      <c r="H83" s="81" t="n">
        <f aca="false">'Low pensions'!V83</f>
        <v>14614511.9095906</v>
      </c>
      <c r="I83" s="81" t="n">
        <f aca="false">'Low pensions'!M83</f>
        <v>82155.4804587849</v>
      </c>
      <c r="J83" s="81" t="n">
        <f aca="false">'Low pensions'!W83</f>
        <v>451995.213698682</v>
      </c>
      <c r="K83" s="9"/>
      <c r="L83" s="81" t="n">
        <f aca="false">'Low pensions'!N83</f>
        <v>2753873.71851843</v>
      </c>
      <c r="M83" s="67"/>
      <c r="N83" s="81" t="n">
        <f aca="false">'Low pensions'!L83</f>
        <v>1030277.56889781</v>
      </c>
      <c r="O83" s="9"/>
      <c r="P83" s="81" t="n">
        <f aca="false">'Low pensions'!X83</f>
        <v>19958147.0198057</v>
      </c>
      <c r="Q83" s="67"/>
      <c r="R83" s="81" t="n">
        <f aca="false">'Low SIPA income'!G78</f>
        <v>22079877.6169973</v>
      </c>
      <c r="S83" s="67"/>
      <c r="T83" s="81" t="n">
        <f aca="false">'Low SIPA income'!J78</f>
        <v>84424325.769118</v>
      </c>
      <c r="U83" s="9"/>
      <c r="V83" s="81" t="n">
        <f aca="false">'Low SIPA income'!F78</f>
        <v>138047.274406248</v>
      </c>
      <c r="W83" s="67"/>
      <c r="X83" s="81" t="n">
        <f aca="false">'Low SIPA income'!M78</f>
        <v>346734.953174905</v>
      </c>
      <c r="Y83" s="9"/>
      <c r="Z83" s="9" t="n">
        <f aca="false">R83+V83-N83-L83-F83</f>
        <v>-3957931.60783013</v>
      </c>
      <c r="AA83" s="9"/>
      <c r="AB83" s="9" t="n">
        <f aca="false">T83-P83-D83</f>
        <v>-58726376.7049854</v>
      </c>
      <c r="AC83" s="50"/>
      <c r="AD83" s="9"/>
      <c r="AE83" s="9"/>
      <c r="AF83" s="9"/>
      <c r="AG83" s="9" t="n">
        <f aca="false">BF83/100*$AG$53</f>
        <v>6202389264.87336</v>
      </c>
      <c r="AH83" s="40" t="n">
        <f aca="false">(AG83-AG82)/AG82</f>
        <v>0.00391159294201529</v>
      </c>
      <c r="AI83" s="40"/>
      <c r="AJ83" s="40" t="n">
        <f aca="false">AB83/AG83</f>
        <v>-0.00946834747015584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12692948</v>
      </c>
      <c r="AX83" s="7"/>
      <c r="AY83" s="40" t="n">
        <f aca="false">(AW83-AW82)/AW82</f>
        <v>-0.000292360353037728</v>
      </c>
      <c r="AZ83" s="39" t="n">
        <f aca="false">workers_and_wage_low!B71</f>
        <v>7042.78930762973</v>
      </c>
      <c r="BA83" s="40" t="n">
        <f aca="false">(AZ83-AZ82)/AZ82</f>
        <v>0.00420518272375857</v>
      </c>
      <c r="BB83" s="40"/>
      <c r="BC83" s="40"/>
      <c r="BD83" s="40"/>
      <c r="BE83" s="40"/>
      <c r="BF83" s="7" t="n">
        <f aca="false">BF82*(1+AY83)*(1+BA83)*(1-BE83)</f>
        <v>118.964051844087</v>
      </c>
      <c r="BG83" s="7"/>
      <c r="BH83" s="7"/>
      <c r="BI83" s="40" t="n">
        <f aca="false">T90/AG90</f>
        <v>0.0116234765918055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'Low pensions'!Q84</f>
        <v>123240184.709305</v>
      </c>
      <c r="E84" s="9"/>
      <c r="F84" s="67" t="n">
        <f aca="false">'Low pensions'!I84</f>
        <v>22400362.3927132</v>
      </c>
      <c r="G84" s="81" t="n">
        <f aca="false">'Low pensions'!K84</f>
        <v>2768579.86324835</v>
      </c>
      <c r="H84" s="81" t="n">
        <f aca="false">'Low pensions'!V84</f>
        <v>15231909.5444715</v>
      </c>
      <c r="I84" s="81" t="n">
        <f aca="false">'Low pensions'!M84</f>
        <v>85626.1813375773</v>
      </c>
      <c r="J84" s="81" t="n">
        <f aca="false">'Low pensions'!W84</f>
        <v>471089.985911487</v>
      </c>
      <c r="K84" s="9"/>
      <c r="L84" s="81" t="n">
        <f aca="false">'Low pensions'!N84</f>
        <v>2862918.11514194</v>
      </c>
      <c r="M84" s="67"/>
      <c r="N84" s="81" t="n">
        <f aca="false">'Low pensions'!L84</f>
        <v>1033534.50350462</v>
      </c>
      <c r="O84" s="9"/>
      <c r="P84" s="81" t="n">
        <f aca="false">'Low pensions'!X84</f>
        <v>20541897.6055159</v>
      </c>
      <c r="Q84" s="67"/>
      <c r="R84" s="81" t="n">
        <f aca="false">'Low SIPA income'!G79</f>
        <v>18927272.3610494</v>
      </c>
      <c r="S84" s="67"/>
      <c r="T84" s="81" t="n">
        <f aca="false">'Low SIPA income'!J79</f>
        <v>72370066.3313444</v>
      </c>
      <c r="U84" s="9"/>
      <c r="V84" s="81" t="n">
        <f aca="false">'Low SIPA income'!F79</f>
        <v>137778.30149376</v>
      </c>
      <c r="W84" s="67"/>
      <c r="X84" s="81" t="n">
        <f aca="false">'Low SIPA income'!M79</f>
        <v>346059.370765779</v>
      </c>
      <c r="Y84" s="9"/>
      <c r="Z84" s="9" t="n">
        <f aca="false">R84+V84-N84-L84-F84</f>
        <v>-7231764.34881659</v>
      </c>
      <c r="AA84" s="9"/>
      <c r="AB84" s="9" t="n">
        <f aca="false">T84-P84-D84</f>
        <v>-71412015.9834765</v>
      </c>
      <c r="AC84" s="50"/>
      <c r="AD84" s="9"/>
      <c r="AE84" s="9"/>
      <c r="AF84" s="9"/>
      <c r="AG84" s="9" t="n">
        <f aca="false">BF84/100*$AG$53</f>
        <v>6208897558.38722</v>
      </c>
      <c r="AH84" s="40" t="n">
        <f aca="false">(AG84-AG83)/AG83</f>
        <v>0.00104932038863041</v>
      </c>
      <c r="AI84" s="40"/>
      <c r="AJ84" s="40" t="n">
        <f aca="false">AB84/AG84</f>
        <v>-0.0115015613177593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12696465</v>
      </c>
      <c r="AX84" s="7"/>
      <c r="AY84" s="40" t="n">
        <f aca="false">(AW84-AW83)/AW83</f>
        <v>0.000277082991279882</v>
      </c>
      <c r="AZ84" s="39" t="n">
        <f aca="false">workers_and_wage_low!B72</f>
        <v>7048.22650635945</v>
      </c>
      <c r="BA84" s="40" t="n">
        <f aca="false">(AZ84-AZ83)/AZ83</f>
        <v>0.000772023482774541</v>
      </c>
      <c r="BB84" s="40"/>
      <c r="BC84" s="40"/>
      <c r="BD84" s="40"/>
      <c r="BE84" s="40"/>
      <c r="BF84" s="7" t="n">
        <f aca="false">BF83*(1+AY84)*(1+BA84)*(1-BE84)</f>
        <v>119.088883249202</v>
      </c>
      <c r="BG84" s="7"/>
      <c r="BH84" s="7"/>
      <c r="BI84" s="40" t="n">
        <f aca="false">T91/AG91</f>
        <v>0.0137021307998577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'Low pensions'!Q85</f>
        <v>123091840.650176</v>
      </c>
      <c r="E85" s="9"/>
      <c r="F85" s="67" t="n">
        <f aca="false">'Low pensions'!I85</f>
        <v>22373399.1039845</v>
      </c>
      <c r="G85" s="81" t="n">
        <f aca="false">'Low pensions'!K85</f>
        <v>2846727.34513604</v>
      </c>
      <c r="H85" s="81" t="n">
        <f aca="false">'Low pensions'!V85</f>
        <v>15661853.9325828</v>
      </c>
      <c r="I85" s="81" t="n">
        <f aca="false">'Low pensions'!M85</f>
        <v>88043.113767094</v>
      </c>
      <c r="J85" s="81" t="n">
        <f aca="false">'Low pensions'!W85</f>
        <v>484387.235028333</v>
      </c>
      <c r="K85" s="9"/>
      <c r="L85" s="81" t="n">
        <f aca="false">'Low pensions'!N85</f>
        <v>2834832.37711052</v>
      </c>
      <c r="M85" s="67"/>
      <c r="N85" s="81" t="n">
        <f aca="false">'Low pensions'!L85</f>
        <v>1033041.295741</v>
      </c>
      <c r="O85" s="9"/>
      <c r="P85" s="81" t="n">
        <f aca="false">'Low pensions'!X85</f>
        <v>20393447.0937613</v>
      </c>
      <c r="Q85" s="67"/>
      <c r="R85" s="81" t="n">
        <f aca="false">'Low SIPA income'!G80</f>
        <v>22512428.6141969</v>
      </c>
      <c r="S85" s="67"/>
      <c r="T85" s="81" t="n">
        <f aca="false">'Low SIPA income'!J80</f>
        <v>86078221.996841</v>
      </c>
      <c r="U85" s="9"/>
      <c r="V85" s="81" t="n">
        <f aca="false">'Low SIPA income'!F80</f>
        <v>132672.975315265</v>
      </c>
      <c r="W85" s="67"/>
      <c r="X85" s="81" t="n">
        <f aca="false">'Low SIPA income'!M80</f>
        <v>333236.26331178</v>
      </c>
      <c r="Y85" s="9"/>
      <c r="Z85" s="9" t="n">
        <f aca="false">R85+V85-N85-L85-F85</f>
        <v>-3596171.18732383</v>
      </c>
      <c r="AA85" s="9"/>
      <c r="AB85" s="9" t="n">
        <f aca="false">T85-P85-D85</f>
        <v>-57407065.7470961</v>
      </c>
      <c r="AC85" s="50"/>
      <c r="AD85" s="9"/>
      <c r="AE85" s="9"/>
      <c r="AF85" s="9"/>
      <c r="AG85" s="9" t="n">
        <f aca="false">BF85/100*$AG$53</f>
        <v>6244021355.98259</v>
      </c>
      <c r="AH85" s="40" t="n">
        <f aca="false">(AG85-AG84)/AG84</f>
        <v>0.00565701032511471</v>
      </c>
      <c r="AI85" s="40" t="n">
        <f aca="false">(AG85-AG81)/AG81</f>
        <v>0.0149250345962995</v>
      </c>
      <c r="AJ85" s="40" t="n">
        <f aca="false">AB85/AG85</f>
        <v>-0.00919392527254773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12712495</v>
      </c>
      <c r="AX85" s="7"/>
      <c r="AY85" s="40" t="n">
        <f aca="false">(AW85-AW84)/AW84</f>
        <v>0.00126255615244086</v>
      </c>
      <c r="AZ85" s="39" t="n">
        <f aca="false">workers_and_wage_low!B73</f>
        <v>7079.16055876209</v>
      </c>
      <c r="BA85" s="40" t="n">
        <f aca="false">(AZ85-AZ84)/AZ84</f>
        <v>0.00438891292365946</v>
      </c>
      <c r="BB85" s="40"/>
      <c r="BC85" s="40"/>
      <c r="BD85" s="40"/>
      <c r="BE85" s="40"/>
      <c r="BF85" s="7" t="n">
        <f aca="false">BF84*(1+AY85)*(1+BA85)*(1-BE85)</f>
        <v>119.762570291349</v>
      </c>
      <c r="BG85" s="7"/>
      <c r="BH85" s="7"/>
      <c r="BI85" s="40" t="n">
        <f aca="false">T92/AG92</f>
        <v>0.0117453304362046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'Low pensions'!Q86</f>
        <v>123196673.414073</v>
      </c>
      <c r="E86" s="6"/>
      <c r="F86" s="8" t="n">
        <f aca="false">'Low pensions'!I86</f>
        <v>22392453.6997519</v>
      </c>
      <c r="G86" s="80" t="n">
        <f aca="false">'Low pensions'!K86</f>
        <v>2911545.07049209</v>
      </c>
      <c r="H86" s="80" t="n">
        <f aca="false">'Low pensions'!V86</f>
        <v>16018461.933171</v>
      </c>
      <c r="I86" s="80" t="n">
        <f aca="false">'Low pensions'!M86</f>
        <v>90047.7856853227</v>
      </c>
      <c r="J86" s="80" t="n">
        <f aca="false">'Low pensions'!W86</f>
        <v>495416.348448589</v>
      </c>
      <c r="K86" s="6"/>
      <c r="L86" s="80" t="n">
        <f aca="false">'Low pensions'!N86</f>
        <v>3447610.49377508</v>
      </c>
      <c r="M86" s="8"/>
      <c r="N86" s="80" t="n">
        <f aca="false">'Low pensions'!L86</f>
        <v>1034746.84877192</v>
      </c>
      <c r="O86" s="6"/>
      <c r="P86" s="80" t="n">
        <f aca="false">'Low pensions'!X86</f>
        <v>23582539.1037149</v>
      </c>
      <c r="Q86" s="8"/>
      <c r="R86" s="80" t="n">
        <f aca="false">'Low SIPA income'!G81</f>
        <v>19081121.7492772</v>
      </c>
      <c r="S86" s="8"/>
      <c r="T86" s="80" t="n">
        <f aca="false">'Low SIPA income'!J81</f>
        <v>72958322.8016212</v>
      </c>
      <c r="U86" s="6"/>
      <c r="V86" s="80" t="n">
        <f aca="false">'Low SIPA income'!F81</f>
        <v>132699.097191892</v>
      </c>
      <c r="W86" s="8"/>
      <c r="X86" s="80" t="n">
        <f aca="false">'Low SIPA income'!M81</f>
        <v>333301.873934718</v>
      </c>
      <c r="Y86" s="6"/>
      <c r="Z86" s="6" t="n">
        <f aca="false">R86+V86-N86-L86-F86</f>
        <v>-7660990.19582977</v>
      </c>
      <c r="AA86" s="6"/>
      <c r="AB86" s="6" t="n">
        <f aca="false">T86-P86-D86</f>
        <v>-73820889.7161669</v>
      </c>
      <c r="AC86" s="50"/>
      <c r="AD86" s="6"/>
      <c r="AE86" s="6"/>
      <c r="AF86" s="6"/>
      <c r="AG86" s="6" t="n">
        <f aca="false">BF86/100*$AG$53</f>
        <v>6255270879.77417</v>
      </c>
      <c r="AH86" s="61" t="n">
        <f aca="false">(AG86-AG85)/AG85</f>
        <v>0.00180164723184344</v>
      </c>
      <c r="AI86" s="61"/>
      <c r="AJ86" s="61" t="n">
        <f aca="false">AB86/AG86</f>
        <v>-0.0118013897615305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0.00308119204997404</v>
      </c>
      <c r="AV86" s="5"/>
      <c r="AW86" s="65" t="n">
        <f aca="false">workers_and_wage_low!C74</f>
        <v>12748147</v>
      </c>
      <c r="AX86" s="5"/>
      <c r="AY86" s="61" t="n">
        <f aca="false">(AW86-AW85)/AW85</f>
        <v>0.00280448487885344</v>
      </c>
      <c r="AZ86" s="66" t="n">
        <f aca="false">workers_and_wage_low!B74</f>
        <v>7072.08116409982</v>
      </c>
      <c r="BA86" s="61" t="n">
        <f aca="false">(AZ86-AZ85)/AZ85</f>
        <v>-0.00100003306938884</v>
      </c>
      <c r="BB86" s="61"/>
      <c r="BC86" s="61"/>
      <c r="BD86" s="61"/>
      <c r="BE86" s="61"/>
      <c r="BF86" s="5" t="n">
        <f aca="false">BF85*(1+AY86)*(1+BA86)*(1-BE86)</f>
        <v>119.978340194593</v>
      </c>
      <c r="BG86" s="5"/>
      <c r="BH86" s="5"/>
      <c r="BI86" s="61" t="n">
        <f aca="false">T93/AG93</f>
        <v>0.0137907114983556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'Low pensions'!Q87</f>
        <v>123386101.877238</v>
      </c>
      <c r="E87" s="9"/>
      <c r="F87" s="67" t="n">
        <f aca="false">'Low pensions'!I87</f>
        <v>22426884.5652395</v>
      </c>
      <c r="G87" s="81" t="n">
        <f aca="false">'Low pensions'!K87</f>
        <v>2959083.03844954</v>
      </c>
      <c r="H87" s="81" t="n">
        <f aca="false">'Low pensions'!V87</f>
        <v>16280001.8069048</v>
      </c>
      <c r="I87" s="81" t="n">
        <f aca="false">'Low pensions'!M87</f>
        <v>91518.0321169957</v>
      </c>
      <c r="J87" s="81" t="n">
        <f aca="false">'Low pensions'!W87</f>
        <v>503505.210522826</v>
      </c>
      <c r="K87" s="9"/>
      <c r="L87" s="81" t="n">
        <f aca="false">'Low pensions'!N87</f>
        <v>2788215.86875891</v>
      </c>
      <c r="M87" s="67"/>
      <c r="N87" s="81" t="n">
        <f aca="false">'Low pensions'!L87</f>
        <v>1036758.49843268</v>
      </c>
      <c r="O87" s="9"/>
      <c r="P87" s="81" t="n">
        <f aca="false">'Low pensions'!X87</f>
        <v>20172004.7627768</v>
      </c>
      <c r="Q87" s="67"/>
      <c r="R87" s="81" t="n">
        <f aca="false">'Low SIPA income'!G82</f>
        <v>22384668.9764809</v>
      </c>
      <c r="S87" s="67"/>
      <c r="T87" s="81" t="n">
        <f aca="false">'Low SIPA income'!J82</f>
        <v>85589721.948889</v>
      </c>
      <c r="U87" s="9"/>
      <c r="V87" s="81" t="n">
        <f aca="false">'Low SIPA income'!F82</f>
        <v>137873.793779291</v>
      </c>
      <c r="W87" s="67"/>
      <c r="X87" s="81" t="n">
        <f aca="false">'Low SIPA income'!M82</f>
        <v>346299.219855842</v>
      </c>
      <c r="Y87" s="9"/>
      <c r="Z87" s="9" t="n">
        <f aca="false">R87+V87-N87-L87-F87</f>
        <v>-3729316.16217083</v>
      </c>
      <c r="AA87" s="9"/>
      <c r="AB87" s="9" t="n">
        <f aca="false">T87-P87-D87</f>
        <v>-57968384.6911262</v>
      </c>
      <c r="AC87" s="50"/>
      <c r="AD87" s="9"/>
      <c r="AE87" s="9"/>
      <c r="AF87" s="9"/>
      <c r="AG87" s="9" t="n">
        <f aca="false">BF87/100*$AG$53</f>
        <v>6270614211.25743</v>
      </c>
      <c r="AH87" s="40" t="n">
        <f aca="false">(AG87-AG86)/AG86</f>
        <v>0.00245286443675402</v>
      </c>
      <c r="AI87" s="40"/>
      <c r="AJ87" s="40" t="n">
        <f aca="false">AB87/AG87</f>
        <v>-0.00924445082063212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12764603</v>
      </c>
      <c r="AX87" s="7"/>
      <c r="AY87" s="40" t="n">
        <f aca="false">(AW87-AW86)/AW86</f>
        <v>0.00129085427082069</v>
      </c>
      <c r="AZ87" s="39" t="n">
        <f aca="false">workers_and_wage_low!B75</f>
        <v>7080.28839996134</v>
      </c>
      <c r="BA87" s="40" t="n">
        <f aca="false">(AZ87-AZ86)/AZ86</f>
        <v>0.0011605121139146</v>
      </c>
      <c r="BB87" s="40"/>
      <c r="BC87" s="40"/>
      <c r="BD87" s="40"/>
      <c r="BE87" s="40"/>
      <c r="BF87" s="7" t="n">
        <f aca="false">BF86*(1+AY87)*(1+BA87)*(1-BE87)</f>
        <v>120.272630798437</v>
      </c>
      <c r="BG87" s="7"/>
      <c r="BH87" s="7"/>
      <c r="BI87" s="40" t="n">
        <f aca="false">T94/AG94</f>
        <v>0.0116900015092993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'Low pensions'!Q88</f>
        <v>123356747.924521</v>
      </c>
      <c r="E88" s="9"/>
      <c r="F88" s="67" t="n">
        <f aca="false">'Low pensions'!I88</f>
        <v>22421549.1368638</v>
      </c>
      <c r="G88" s="81" t="n">
        <f aca="false">'Low pensions'!K88</f>
        <v>3014816.42860194</v>
      </c>
      <c r="H88" s="81" t="n">
        <f aca="false">'Low pensions'!V88</f>
        <v>16586630.4755147</v>
      </c>
      <c r="I88" s="81" t="n">
        <f aca="false">'Low pensions'!M88</f>
        <v>93241.7452144921</v>
      </c>
      <c r="J88" s="81" t="n">
        <f aca="false">'Low pensions'!W88</f>
        <v>512988.571407666</v>
      </c>
      <c r="K88" s="9"/>
      <c r="L88" s="81" t="n">
        <f aca="false">'Low pensions'!N88</f>
        <v>2817879.98142048</v>
      </c>
      <c r="M88" s="67"/>
      <c r="N88" s="81" t="n">
        <f aca="false">'Low pensions'!L88</f>
        <v>1036546.69580372</v>
      </c>
      <c r="O88" s="9"/>
      <c r="P88" s="81" t="n">
        <f aca="false">'Low pensions'!X88</f>
        <v>20324766.7088222</v>
      </c>
      <c r="Q88" s="67"/>
      <c r="R88" s="81" t="n">
        <f aca="false">'Low SIPA income'!G83</f>
        <v>19288218.5504277</v>
      </c>
      <c r="S88" s="67"/>
      <c r="T88" s="81" t="n">
        <f aca="false">'Low SIPA income'!J83</f>
        <v>73750175.3702521</v>
      </c>
      <c r="U88" s="9"/>
      <c r="V88" s="81" t="n">
        <f aca="false">'Low SIPA income'!F83</f>
        <v>141050.387802519</v>
      </c>
      <c r="W88" s="67"/>
      <c r="X88" s="81" t="n">
        <f aca="false">'Low SIPA income'!M83</f>
        <v>354277.908204721</v>
      </c>
      <c r="Y88" s="9"/>
      <c r="Z88" s="9" t="n">
        <f aca="false">R88+V88-N88-L88-F88</f>
        <v>-6846706.87585777</v>
      </c>
      <c r="AA88" s="9"/>
      <c r="AB88" s="9" t="n">
        <f aca="false">T88-P88-D88</f>
        <v>-69931339.2630915</v>
      </c>
      <c r="AC88" s="50"/>
      <c r="AD88" s="9"/>
      <c r="AE88" s="9"/>
      <c r="AF88" s="9"/>
      <c r="AG88" s="9" t="n">
        <f aca="false">BF88/100*$AG$53</f>
        <v>6305447279.39483</v>
      </c>
      <c r="AH88" s="40" t="n">
        <f aca="false">(AG88-AG87)/AG87</f>
        <v>0.00555496909295823</v>
      </c>
      <c r="AI88" s="40"/>
      <c r="AJ88" s="40" t="n">
        <f aca="false">AB88/AG88</f>
        <v>-0.0110906231016498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12828750</v>
      </c>
      <c r="AX88" s="7"/>
      <c r="AY88" s="40" t="n">
        <f aca="false">(AW88-AW87)/AW87</f>
        <v>0.00502538151793675</v>
      </c>
      <c r="AZ88" s="39" t="n">
        <f aca="false">workers_and_wage_low!B76</f>
        <v>7084.01928361179</v>
      </c>
      <c r="BA88" s="40" t="n">
        <f aca="false">(AZ88-AZ87)/AZ87</f>
        <v>0.000526939502982195</v>
      </c>
      <c r="BB88" s="40"/>
      <c r="BC88" s="40"/>
      <c r="BD88" s="40"/>
      <c r="BE88" s="40"/>
      <c r="BF88" s="7" t="n">
        <f aca="false">BF87*(1+AY88)*(1+BA88)*(1-BE88)</f>
        <v>120.940741545251</v>
      </c>
      <c r="BG88" s="7"/>
      <c r="BH88" s="7"/>
      <c r="BI88" s="40" t="n">
        <f aca="false">T95/AG95</f>
        <v>0.0137224370579694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'Low pensions'!Q89</f>
        <v>123640963.187964</v>
      </c>
      <c r="E89" s="9"/>
      <c r="F89" s="67" t="n">
        <f aca="false">'Low pensions'!I89</f>
        <v>22473208.6253144</v>
      </c>
      <c r="G89" s="81" t="n">
        <f aca="false">'Low pensions'!K89</f>
        <v>3063819.495027</v>
      </c>
      <c r="H89" s="81" t="n">
        <f aca="false">'Low pensions'!V89</f>
        <v>16856230.8887433</v>
      </c>
      <c r="I89" s="81" t="n">
        <f aca="false">'Low pensions'!M89</f>
        <v>94757.3039699071</v>
      </c>
      <c r="J89" s="81" t="n">
        <f aca="false">'Low pensions'!W89</f>
        <v>521326.728517834</v>
      </c>
      <c r="K89" s="9"/>
      <c r="L89" s="81" t="n">
        <f aca="false">'Low pensions'!N89</f>
        <v>2794095.10468586</v>
      </c>
      <c r="M89" s="67"/>
      <c r="N89" s="81" t="n">
        <f aca="false">'Low pensions'!L89</f>
        <v>1040629.48863737</v>
      </c>
      <c r="O89" s="9"/>
      <c r="P89" s="81" t="n">
        <f aca="false">'Low pensions'!X89</f>
        <v>20223809.1919298</v>
      </c>
      <c r="Q89" s="67"/>
      <c r="R89" s="81" t="n">
        <f aca="false">'Low SIPA income'!G84</f>
        <v>22778618.5310475</v>
      </c>
      <c r="S89" s="67"/>
      <c r="T89" s="81" t="n">
        <f aca="false">'Low SIPA income'!J84</f>
        <v>87096022.2150517</v>
      </c>
      <c r="U89" s="9"/>
      <c r="V89" s="81" t="n">
        <f aca="false">'Low SIPA income'!F84</f>
        <v>138643.356401354</v>
      </c>
      <c r="W89" s="67"/>
      <c r="X89" s="81" t="n">
        <f aca="false">'Low SIPA income'!M84</f>
        <v>348232.139291404</v>
      </c>
      <c r="Y89" s="9"/>
      <c r="Z89" s="9" t="n">
        <f aca="false">R89+V89-N89-L89-F89</f>
        <v>-3390671.33118883</v>
      </c>
      <c r="AA89" s="9"/>
      <c r="AB89" s="9" t="n">
        <f aca="false">T89-P89-D89</f>
        <v>-56768750.1648416</v>
      </c>
      <c r="AC89" s="50"/>
      <c r="AD89" s="9"/>
      <c r="AE89" s="9"/>
      <c r="AF89" s="9"/>
      <c r="AG89" s="9" t="n">
        <f aca="false">BF89/100*$AG$53</f>
        <v>6321307291.72981</v>
      </c>
      <c r="AH89" s="40" t="n">
        <f aca="false">(AG89-AG88)/AG88</f>
        <v>0.00251528743834049</v>
      </c>
      <c r="AI89" s="40" t="n">
        <f aca="false">(AG89-AG85)/AG85</f>
        <v>0.0123775899121754</v>
      </c>
      <c r="AJ89" s="40" t="n">
        <f aca="false">AB89/AG89</f>
        <v>-0.0089805395537585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12802294</v>
      </c>
      <c r="AX89" s="7"/>
      <c r="AY89" s="40" t="n">
        <f aca="false">(AW89-AW88)/AW88</f>
        <v>-0.0020622430088668</v>
      </c>
      <c r="AZ89" s="39" t="n">
        <f aca="false">workers_and_wage_low!B77</f>
        <v>7116.513608766</v>
      </c>
      <c r="BA89" s="40" t="n">
        <f aca="false">(AZ89-AZ88)/AZ88</f>
        <v>0.00458698993513275</v>
      </c>
      <c r="BB89" s="40"/>
      <c r="BC89" s="40"/>
      <c r="BD89" s="40"/>
      <c r="BE89" s="40"/>
      <c r="BF89" s="7" t="n">
        <f aca="false">BF88*(1+AY89)*(1+BA89)*(1-BE89)</f>
        <v>121.244942273243</v>
      </c>
      <c r="BG89" s="7"/>
      <c r="BH89" s="7"/>
      <c r="BI89" s="40" t="n">
        <f aca="false">T96/AG96</f>
        <v>0.0118066201757837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'Low pensions'!Q90</f>
        <v>123970664.84718</v>
      </c>
      <c r="E90" s="6"/>
      <c r="F90" s="8" t="n">
        <f aca="false">'Low pensions'!I90</f>
        <v>22533135.8046297</v>
      </c>
      <c r="G90" s="80" t="n">
        <f aca="false">'Low pensions'!K90</f>
        <v>3105631.57524674</v>
      </c>
      <c r="H90" s="80" t="n">
        <f aca="false">'Low pensions'!V90</f>
        <v>17086268.6175543</v>
      </c>
      <c r="I90" s="80" t="n">
        <f aca="false">'Low pensions'!M90</f>
        <v>96050.4610901051</v>
      </c>
      <c r="J90" s="80" t="n">
        <f aca="false">'Low pensions'!W90</f>
        <v>528441.29745013</v>
      </c>
      <c r="K90" s="6"/>
      <c r="L90" s="80" t="n">
        <f aca="false">'Low pensions'!N90</f>
        <v>3420396.88250543</v>
      </c>
      <c r="M90" s="8"/>
      <c r="N90" s="80" t="n">
        <f aca="false">'Low pensions'!L90</f>
        <v>1044045.26567005</v>
      </c>
      <c r="O90" s="6"/>
      <c r="P90" s="80" t="n">
        <f aca="false">'Low pensions'!X90</f>
        <v>23492484.6917657</v>
      </c>
      <c r="Q90" s="8"/>
      <c r="R90" s="80" t="n">
        <f aca="false">'Low SIPA income'!G85</f>
        <v>19296114.2750139</v>
      </c>
      <c r="S90" s="8"/>
      <c r="T90" s="80" t="n">
        <f aca="false">'Low SIPA income'!J85</f>
        <v>73780365.3575434</v>
      </c>
      <c r="U90" s="6"/>
      <c r="V90" s="80" t="n">
        <f aca="false">'Low SIPA income'!F85</f>
        <v>143045.045654793</v>
      </c>
      <c r="W90" s="8"/>
      <c r="X90" s="80" t="n">
        <f aca="false">'Low SIPA income'!M85</f>
        <v>359287.913653818</v>
      </c>
      <c r="Y90" s="6"/>
      <c r="Z90" s="6" t="n">
        <f aca="false">R90+V90-N90-L90-F90</f>
        <v>-7558418.63213649</v>
      </c>
      <c r="AA90" s="6"/>
      <c r="AB90" s="6" t="n">
        <f aca="false">T90-P90-D90</f>
        <v>-73682784.1814021</v>
      </c>
      <c r="AC90" s="50"/>
      <c r="AD90" s="6"/>
      <c r="AE90" s="6"/>
      <c r="AF90" s="6"/>
      <c r="AG90" s="6" t="n">
        <f aca="false">BF90/100*$AG$53</f>
        <v>6347529912.82817</v>
      </c>
      <c r="AH90" s="61" t="n">
        <f aca="false">(AG90-AG89)/AG89</f>
        <v>0.00414829083418681</v>
      </c>
      <c r="AI90" s="61"/>
      <c r="AJ90" s="61" t="n">
        <f aca="false">AB90/AG90</f>
        <v>-0.0116081034974709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0.00262228093845474</v>
      </c>
      <c r="AV90" s="5"/>
      <c r="AW90" s="65" t="n">
        <f aca="false">workers_and_wage_low!C78</f>
        <v>12856477</v>
      </c>
      <c r="AX90" s="5"/>
      <c r="AY90" s="61" t="n">
        <f aca="false">(AW90-AW89)/AW89</f>
        <v>0.00423228836956877</v>
      </c>
      <c r="AZ90" s="66" t="n">
        <f aca="false">workers_and_wage_low!B78</f>
        <v>7115.91835843341</v>
      </c>
      <c r="BA90" s="61" t="n">
        <f aca="false">(AZ90-AZ89)/AZ89</f>
        <v>-8.36435318349783E-005</v>
      </c>
      <c r="BB90" s="61"/>
      <c r="BC90" s="61"/>
      <c r="BD90" s="61"/>
      <c r="BE90" s="61"/>
      <c r="BF90" s="5" t="n">
        <f aca="false">BF89*(1+AY90)*(1+BA90)*(1-BE90)</f>
        <v>121.747901555967</v>
      </c>
      <c r="BG90" s="5"/>
      <c r="BH90" s="5"/>
      <c r="BI90" s="61" t="n">
        <f aca="false">T97/AG97</f>
        <v>0.0138624089768001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'Low pensions'!Q91</f>
        <v>124854727.876111</v>
      </c>
      <c r="E91" s="9"/>
      <c r="F91" s="67" t="n">
        <f aca="false">'Low pensions'!I91</f>
        <v>22693824.724991</v>
      </c>
      <c r="G91" s="81" t="n">
        <f aca="false">'Low pensions'!K91</f>
        <v>3155896.12716122</v>
      </c>
      <c r="H91" s="81" t="n">
        <f aca="false">'Low pensions'!V91</f>
        <v>17362809.3517473</v>
      </c>
      <c r="I91" s="81" t="n">
        <f aca="false">'Low pensions'!M91</f>
        <v>97605.0348606561</v>
      </c>
      <c r="J91" s="81" t="n">
        <f aca="false">'Low pensions'!W91</f>
        <v>536994.103662286</v>
      </c>
      <c r="K91" s="9"/>
      <c r="L91" s="81" t="n">
        <f aca="false">'Low pensions'!N91</f>
        <v>2767865.64432756</v>
      </c>
      <c r="M91" s="67"/>
      <c r="N91" s="81" t="n">
        <f aca="false">'Low pensions'!L91</f>
        <v>1053272.00786448</v>
      </c>
      <c r="O91" s="9"/>
      <c r="P91" s="81" t="n">
        <f aca="false">'Low pensions'!X91</f>
        <v>20157259.8080824</v>
      </c>
      <c r="Q91" s="67"/>
      <c r="R91" s="81" t="n">
        <f aca="false">'Low SIPA income'!G86</f>
        <v>22791835.1282627</v>
      </c>
      <c r="S91" s="67"/>
      <c r="T91" s="81" t="n">
        <f aca="false">'Low SIPA income'!J86</f>
        <v>87146557.020009</v>
      </c>
      <c r="U91" s="9"/>
      <c r="V91" s="81" t="n">
        <f aca="false">'Low SIPA income'!F86</f>
        <v>138539.683178319</v>
      </c>
      <c r="W91" s="67"/>
      <c r="X91" s="81" t="n">
        <f aca="false">'Low SIPA income'!M86</f>
        <v>347971.74204496</v>
      </c>
      <c r="Y91" s="9"/>
      <c r="Z91" s="9" t="n">
        <f aca="false">R91+V91-N91-L91-F91</f>
        <v>-3584587.56574208</v>
      </c>
      <c r="AA91" s="9"/>
      <c r="AB91" s="9" t="n">
        <f aca="false">T91-P91-D91</f>
        <v>-57865430.6641847</v>
      </c>
      <c r="AC91" s="50"/>
      <c r="AD91" s="9"/>
      <c r="AE91" s="9"/>
      <c r="AF91" s="9"/>
      <c r="AG91" s="9" t="n">
        <f aca="false">BF91/100*$AG$53</f>
        <v>6360073355.95675</v>
      </c>
      <c r="AH91" s="40" t="n">
        <f aca="false">(AG91-AG90)/AG90</f>
        <v>0.00197611406339723</v>
      </c>
      <c r="AI91" s="40"/>
      <c r="AJ91" s="40" t="n">
        <f aca="false">AB91/AG91</f>
        <v>-0.00909823321612931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12826917</v>
      </c>
      <c r="AX91" s="7"/>
      <c r="AY91" s="40" t="n">
        <f aca="false">(AW91-AW90)/AW90</f>
        <v>-0.00229923018568773</v>
      </c>
      <c r="AZ91" s="39" t="n">
        <f aca="false">workers_and_wage_low!B79</f>
        <v>7146.41146974608</v>
      </c>
      <c r="BA91" s="40" t="n">
        <f aca="false">(AZ91-AZ90)/AZ90</f>
        <v>0.00428519690315622</v>
      </c>
      <c r="BB91" s="40"/>
      <c r="BC91" s="40"/>
      <c r="BD91" s="40"/>
      <c r="BE91" s="40"/>
      <c r="BF91" s="7" t="n">
        <f aca="false">BF90*(1+AY91)*(1+BA91)*(1-BE91)</f>
        <v>121.988489296421</v>
      </c>
      <c r="BG91" s="7"/>
      <c r="BH91" s="7"/>
      <c r="BI91" s="40" t="n">
        <f aca="false">T98/AG98</f>
        <v>0.0117102952176328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'Low pensions'!Q92</f>
        <v>125132624.450361</v>
      </c>
      <c r="E92" s="9"/>
      <c r="F92" s="67" t="n">
        <f aca="false">'Low pensions'!I92</f>
        <v>22744335.7168852</v>
      </c>
      <c r="G92" s="81" t="n">
        <f aca="false">'Low pensions'!K92</f>
        <v>3180935.32253719</v>
      </c>
      <c r="H92" s="81" t="n">
        <f aca="false">'Low pensions'!V92</f>
        <v>17500567.6169488</v>
      </c>
      <c r="I92" s="81" t="n">
        <f aca="false">'Low pensions'!M92</f>
        <v>98379.4429650675</v>
      </c>
      <c r="J92" s="81" t="n">
        <f aca="false">'Low pensions'!W92</f>
        <v>541254.668565427</v>
      </c>
      <c r="K92" s="9"/>
      <c r="L92" s="81" t="n">
        <f aca="false">'Low pensions'!N92</f>
        <v>2802884.09663159</v>
      </c>
      <c r="M92" s="67"/>
      <c r="N92" s="81" t="n">
        <f aca="false">'Low pensions'!L92</f>
        <v>1056803.33548264</v>
      </c>
      <c r="O92" s="9"/>
      <c r="P92" s="81" t="n">
        <f aca="false">'Low pensions'!X92</f>
        <v>20358399.0462038</v>
      </c>
      <c r="Q92" s="67"/>
      <c r="R92" s="81" t="n">
        <f aca="false">'Low SIPA income'!G87</f>
        <v>19554077.6443613</v>
      </c>
      <c r="S92" s="67"/>
      <c r="T92" s="81" t="n">
        <f aca="false">'Low SIPA income'!J87</f>
        <v>74766710.6583667</v>
      </c>
      <c r="U92" s="9"/>
      <c r="V92" s="81" t="n">
        <f aca="false">'Low SIPA income'!F87</f>
        <v>138678.500470911</v>
      </c>
      <c r="W92" s="67"/>
      <c r="X92" s="81" t="n">
        <f aca="false">'Low SIPA income'!M87</f>
        <v>348320.411061814</v>
      </c>
      <c r="Y92" s="9"/>
      <c r="Z92" s="9" t="n">
        <f aca="false">R92+V92-N92-L92-F92</f>
        <v>-6911267.00416721</v>
      </c>
      <c r="AA92" s="9"/>
      <c r="AB92" s="9" t="n">
        <f aca="false">T92-P92-D92</f>
        <v>-70724312.8381979</v>
      </c>
      <c r="AC92" s="50"/>
      <c r="AD92" s="9"/>
      <c r="AE92" s="9"/>
      <c r="AF92" s="9"/>
      <c r="AG92" s="9" t="n">
        <f aca="false">BF92/100*$AG$53</f>
        <v>6365654083.93288</v>
      </c>
      <c r="AH92" s="40" t="n">
        <f aca="false">(AG92-AG91)/AG91</f>
        <v>0.000877462831604704</v>
      </c>
      <c r="AI92" s="40"/>
      <c r="AJ92" s="40" t="n">
        <f aca="false">AB92/AG92</f>
        <v>-0.0111102978430305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12843100</v>
      </c>
      <c r="AX92" s="7"/>
      <c r="AY92" s="40" t="n">
        <f aca="false">(AW92-AW91)/AW91</f>
        <v>0.00126164377613108</v>
      </c>
      <c r="AZ92" s="39" t="n">
        <f aca="false">workers_and_wage_low!B80</f>
        <v>7143.66941413506</v>
      </c>
      <c r="BA92" s="40" t="n">
        <f aca="false">(AZ92-AZ91)/AZ91</f>
        <v>-0.000383696855776338</v>
      </c>
      <c r="BB92" s="40"/>
      <c r="BC92" s="40"/>
      <c r="BD92" s="40"/>
      <c r="BE92" s="40"/>
      <c r="BF92" s="7" t="n">
        <f aca="false">BF91*(1+AY92)*(1+BA92)*(1-BE92)</f>
        <v>122.095529661662</v>
      </c>
      <c r="BG92" s="7"/>
      <c r="BH92" s="7"/>
      <c r="BI92" s="40" t="n">
        <f aca="false">T99/AG99</f>
        <v>0.0137151523788946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'Low pensions'!Q93</f>
        <v>125601954.434241</v>
      </c>
      <c r="E93" s="9"/>
      <c r="F93" s="67" t="n">
        <f aca="false">'Low pensions'!I93</f>
        <v>22829641.99702</v>
      </c>
      <c r="G93" s="81" t="n">
        <f aca="false">'Low pensions'!K93</f>
        <v>3220216.1970931</v>
      </c>
      <c r="H93" s="81" t="n">
        <f aca="false">'Low pensions'!V93</f>
        <v>17716679.3990238</v>
      </c>
      <c r="I93" s="81" t="n">
        <f aca="false">'Low pensions'!M93</f>
        <v>99594.3153740126</v>
      </c>
      <c r="J93" s="81" t="n">
        <f aca="false">'Low pensions'!W93</f>
        <v>547938.538114133</v>
      </c>
      <c r="K93" s="9"/>
      <c r="L93" s="81" t="n">
        <f aca="false">'Low pensions'!N93</f>
        <v>2724417.91701039</v>
      </c>
      <c r="M93" s="67"/>
      <c r="N93" s="81" t="n">
        <f aca="false">'Low pensions'!L93</f>
        <v>1061582.79421869</v>
      </c>
      <c r="O93" s="9"/>
      <c r="P93" s="81" t="n">
        <f aca="false">'Low pensions'!X93</f>
        <v>19977532.8389343</v>
      </c>
      <c r="Q93" s="67"/>
      <c r="R93" s="81" t="n">
        <f aca="false">'Low SIPA income'!G88</f>
        <v>23039371.6491842</v>
      </c>
      <c r="S93" s="67"/>
      <c r="T93" s="81" t="n">
        <f aca="false">'Low SIPA income'!J88</f>
        <v>88093034.3621635</v>
      </c>
      <c r="U93" s="9"/>
      <c r="V93" s="81" t="n">
        <f aca="false">'Low SIPA income'!F88</f>
        <v>146144.651660435</v>
      </c>
      <c r="W93" s="67"/>
      <c r="X93" s="81" t="n">
        <f aca="false">'Low SIPA income'!M88</f>
        <v>367073.230298783</v>
      </c>
      <c r="Y93" s="9"/>
      <c r="Z93" s="9" t="n">
        <f aca="false">R93+V93-N93-L93-F93</f>
        <v>-3430126.40740444</v>
      </c>
      <c r="AA93" s="9"/>
      <c r="AB93" s="9" t="n">
        <f aca="false">T93-P93-D93</f>
        <v>-57486452.9110116</v>
      </c>
      <c r="AC93" s="50"/>
      <c r="AD93" s="9"/>
      <c r="AE93" s="9"/>
      <c r="AF93" s="9"/>
      <c r="AG93" s="9" t="n">
        <f aca="false">BF93/100*$AG$53</f>
        <v>6387852749.48778</v>
      </c>
      <c r="AH93" s="40" t="n">
        <f aca="false">(AG93-AG92)/AG92</f>
        <v>0.00348725602463021</v>
      </c>
      <c r="AI93" s="40" t="n">
        <f aca="false">(AG93-AG89)/AG89</f>
        <v>0.0105271670379061</v>
      </c>
      <c r="AJ93" s="40" t="n">
        <f aca="false">AB93/AG93</f>
        <v>-0.0089993390839545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12870718</v>
      </c>
      <c r="AX93" s="7"/>
      <c r="AY93" s="40" t="n">
        <f aca="false">(AW93-AW92)/AW92</f>
        <v>0.00215041539815154</v>
      </c>
      <c r="AZ93" s="39" t="n">
        <f aca="false">workers_and_wage_low!B81</f>
        <v>7153.19886934279</v>
      </c>
      <c r="BA93" s="40" t="n">
        <f aca="false">(AZ93-AZ92)/AZ92</f>
        <v>0.00133397203247942</v>
      </c>
      <c r="BB93" s="40"/>
      <c r="BC93" s="40"/>
      <c r="BD93" s="40"/>
      <c r="BE93" s="40"/>
      <c r="BF93" s="7" t="n">
        <f aca="false">BF92*(1+AY93)*(1+BA93)*(1-BE93)</f>
        <v>122.521308033055</v>
      </c>
      <c r="BG93" s="7"/>
      <c r="BH93" s="7"/>
      <c r="BI93" s="40" t="n">
        <f aca="false">T100/AG100</f>
        <v>0.0118456811757912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'Low pensions'!Q94</f>
        <v>125819409.553067</v>
      </c>
      <c r="E94" s="6"/>
      <c r="F94" s="8" t="n">
        <f aca="false">'Low pensions'!I94</f>
        <v>22869167.0389318</v>
      </c>
      <c r="G94" s="80" t="n">
        <f aca="false">'Low pensions'!K94</f>
        <v>3311418.1689214</v>
      </c>
      <c r="H94" s="80" t="n">
        <f aca="false">'Low pensions'!V94</f>
        <v>18218445.7390911</v>
      </c>
      <c r="I94" s="80" t="n">
        <f aca="false">'Low pensions'!M94</f>
        <v>102414.994915095</v>
      </c>
      <c r="J94" s="80" t="n">
        <f aca="false">'Low pensions'!W94</f>
        <v>563457.084714158</v>
      </c>
      <c r="K94" s="6"/>
      <c r="L94" s="80" t="n">
        <f aca="false">'Low pensions'!N94</f>
        <v>3254567.64214455</v>
      </c>
      <c r="M94" s="8"/>
      <c r="N94" s="80" t="n">
        <f aca="false">'Low pensions'!L94</f>
        <v>1064433.99441558</v>
      </c>
      <c r="O94" s="6"/>
      <c r="P94" s="80" t="n">
        <f aca="false">'Low pensions'!X94</f>
        <v>22744168.7451244</v>
      </c>
      <c r="Q94" s="8"/>
      <c r="R94" s="80" t="n">
        <f aca="false">'Low SIPA income'!G89</f>
        <v>19515623.563262</v>
      </c>
      <c r="S94" s="8"/>
      <c r="T94" s="80" t="n">
        <f aca="false">'Low SIPA income'!J89</f>
        <v>74619678.1464029</v>
      </c>
      <c r="U94" s="6"/>
      <c r="V94" s="80" t="n">
        <f aca="false">'Low SIPA income'!F89</f>
        <v>142679.700345648</v>
      </c>
      <c r="W94" s="8"/>
      <c r="X94" s="80" t="n">
        <f aca="false">'Low SIPA income'!M89</f>
        <v>358370.27156922</v>
      </c>
      <c r="Y94" s="6"/>
      <c r="Z94" s="6" t="n">
        <f aca="false">R94+V94-N94-L94-F94</f>
        <v>-7529865.4118843</v>
      </c>
      <c r="AA94" s="6"/>
      <c r="AB94" s="6" t="n">
        <f aca="false">T94-P94-D94</f>
        <v>-73943900.1517884</v>
      </c>
      <c r="AC94" s="50"/>
      <c r="AD94" s="6"/>
      <c r="AE94" s="6"/>
      <c r="AF94" s="6"/>
      <c r="AG94" s="6" t="n">
        <f aca="false">BF94/100*$AG$53</f>
        <v>6383205176.41024</v>
      </c>
      <c r="AH94" s="61" t="n">
        <f aca="false">(AG94-AG93)/AG93</f>
        <v>-0.000727564215991156</v>
      </c>
      <c r="AI94" s="61"/>
      <c r="AJ94" s="61" t="n">
        <f aca="false">AB94/AG94</f>
        <v>-0.0115841333794275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0.00166934376248991</v>
      </c>
      <c r="AV94" s="5"/>
      <c r="AW94" s="65" t="n">
        <f aca="false">workers_and_wage_low!C82</f>
        <v>12876508</v>
      </c>
      <c r="AX94" s="5"/>
      <c r="AY94" s="61" t="n">
        <f aca="false">(AW94-AW93)/AW93</f>
        <v>0.000449858352890647</v>
      </c>
      <c r="AZ94" s="66" t="n">
        <f aca="false">workers_and_wage_low!B82</f>
        <v>7144.78031870965</v>
      </c>
      <c r="BA94" s="61" t="n">
        <f aca="false">(AZ94-AZ93)/AZ93</f>
        <v>-0.00117689313367527</v>
      </c>
      <c r="BB94" s="61"/>
      <c r="BC94" s="61"/>
      <c r="BD94" s="61"/>
      <c r="BE94" s="61"/>
      <c r="BF94" s="5" t="n">
        <f aca="false">BF93*(1+AY94)*(1+BA94)*(1-BE94)</f>
        <v>122.432165913634</v>
      </c>
      <c r="BG94" s="5"/>
      <c r="BH94" s="5"/>
      <c r="BI94" s="61" t="n">
        <f aca="false">T101/AG101</f>
        <v>0.013975407270209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'Low pensions'!Q95</f>
        <v>126130323.652728</v>
      </c>
      <c r="E95" s="9"/>
      <c r="F95" s="67" t="n">
        <f aca="false">'Low pensions'!I95</f>
        <v>22925679.3569054</v>
      </c>
      <c r="G95" s="81" t="n">
        <f aca="false">'Low pensions'!K95</f>
        <v>3412575.80641336</v>
      </c>
      <c r="H95" s="81" t="n">
        <f aca="false">'Low pensions'!V95</f>
        <v>18774985.2142436</v>
      </c>
      <c r="I95" s="81" t="n">
        <f aca="false">'Low pensions'!M95</f>
        <v>105543.58164165</v>
      </c>
      <c r="J95" s="81" t="n">
        <f aca="false">'Low pensions'!W95</f>
        <v>580669.645801344</v>
      </c>
      <c r="K95" s="9"/>
      <c r="L95" s="81" t="n">
        <f aca="false">'Low pensions'!N95</f>
        <v>2747297.98429464</v>
      </c>
      <c r="M95" s="67"/>
      <c r="N95" s="81" t="n">
        <f aca="false">'Low pensions'!L95</f>
        <v>1068217.16858745</v>
      </c>
      <c r="O95" s="9"/>
      <c r="P95" s="81" t="n">
        <f aca="false">'Low pensions'!X95</f>
        <v>20132757.9871595</v>
      </c>
      <c r="Q95" s="67"/>
      <c r="R95" s="81" t="n">
        <f aca="false">'Low SIPA income'!G90</f>
        <v>22826424.4202212</v>
      </c>
      <c r="S95" s="67"/>
      <c r="T95" s="81" t="n">
        <f aca="false">'Low SIPA income'!J90</f>
        <v>87278812.1757252</v>
      </c>
      <c r="U95" s="9"/>
      <c r="V95" s="81" t="n">
        <f aca="false">'Low SIPA income'!F90</f>
        <v>136430.699715463</v>
      </c>
      <c r="W95" s="67"/>
      <c r="X95" s="81" t="n">
        <f aca="false">'Low SIPA income'!M90</f>
        <v>342674.583623071</v>
      </c>
      <c r="Y95" s="9"/>
      <c r="Z95" s="9" t="n">
        <f aca="false">R95+V95-N95-L95-F95</f>
        <v>-3778339.38985083</v>
      </c>
      <c r="AA95" s="9"/>
      <c r="AB95" s="9" t="n">
        <f aca="false">T95-P95-D95</f>
        <v>-58984269.4641627</v>
      </c>
      <c r="AC95" s="50"/>
      <c r="AD95" s="9"/>
      <c r="AE95" s="9"/>
      <c r="AF95" s="9"/>
      <c r="AG95" s="9" t="n">
        <f aca="false">BF95/100*$AG$53</f>
        <v>6360299690.71984</v>
      </c>
      <c r="AH95" s="40" t="n">
        <f aca="false">(AG95-AG94)/AG94</f>
        <v>-0.0035883987835844</v>
      </c>
      <c r="AI95" s="40"/>
      <c r="AJ95" s="40" t="n">
        <f aca="false">AB95/AG95</f>
        <v>-0.00927381921173073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12894421</v>
      </c>
      <c r="AX95" s="7"/>
      <c r="AY95" s="40" t="n">
        <f aca="false">(AW95-AW94)/AW94</f>
        <v>0.0013911380321435</v>
      </c>
      <c r="AZ95" s="39" t="n">
        <f aca="false">workers_and_wage_low!B83</f>
        <v>7109.25204680261</v>
      </c>
      <c r="BA95" s="40" t="n">
        <f aca="false">(AZ95-AZ94)/AZ94</f>
        <v>-0.00497261921601711</v>
      </c>
      <c r="BB95" s="40"/>
      <c r="BC95" s="40"/>
      <c r="BD95" s="40"/>
      <c r="BE95" s="40"/>
      <c r="BF95" s="7" t="n">
        <f aca="false">BF94*(1+AY95)*(1+BA95)*(1-BE95)</f>
        <v>121.992830478397</v>
      </c>
      <c r="BG95" s="7"/>
      <c r="BH95" s="7"/>
      <c r="BI95" s="40" t="n">
        <f aca="false">T102/AG102</f>
        <v>0.0117636568750048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'Low pensions'!Q96</f>
        <v>126460568.989522</v>
      </c>
      <c r="E96" s="9"/>
      <c r="F96" s="67" t="n">
        <f aca="false">'Low pensions'!I96</f>
        <v>22985705.3560561</v>
      </c>
      <c r="G96" s="81" t="n">
        <f aca="false">'Low pensions'!K96</f>
        <v>3436203.2569498</v>
      </c>
      <c r="H96" s="81" t="n">
        <f aca="false">'Low pensions'!V96</f>
        <v>18904976.4758701</v>
      </c>
      <c r="I96" s="81" t="n">
        <f aca="false">'Low pensions'!M96</f>
        <v>106274.32753453</v>
      </c>
      <c r="J96" s="81" t="n">
        <f aca="false">'Low pensions'!W96</f>
        <v>584689.994099075</v>
      </c>
      <c r="K96" s="9"/>
      <c r="L96" s="81" t="n">
        <f aca="false">'Low pensions'!N96</f>
        <v>2727179.40646292</v>
      </c>
      <c r="M96" s="67"/>
      <c r="N96" s="81" t="n">
        <f aca="false">'Low pensions'!L96</f>
        <v>1071887.76966098</v>
      </c>
      <c r="O96" s="9"/>
      <c r="P96" s="81" t="n">
        <f aca="false">'Low pensions'!X96</f>
        <v>20048557.1552552</v>
      </c>
      <c r="Q96" s="67"/>
      <c r="R96" s="81" t="n">
        <f aca="false">'Low SIPA income'!G91</f>
        <v>19710276.9870239</v>
      </c>
      <c r="S96" s="67"/>
      <c r="T96" s="81" t="n">
        <f aca="false">'Low SIPA income'!J91</f>
        <v>75363952.3831</v>
      </c>
      <c r="U96" s="9"/>
      <c r="V96" s="81" t="n">
        <f aca="false">'Low SIPA income'!F91</f>
        <v>131964.49485652</v>
      </c>
      <c r="W96" s="67"/>
      <c r="X96" s="81" t="n">
        <f aca="false">'Low SIPA income'!M91</f>
        <v>331456.764659996</v>
      </c>
      <c r="Y96" s="9"/>
      <c r="Z96" s="9" t="n">
        <f aca="false">R96+V96-N96-L96-F96</f>
        <v>-6942531.0502995</v>
      </c>
      <c r="AA96" s="9"/>
      <c r="AB96" s="9" t="n">
        <f aca="false">T96-P96-D96</f>
        <v>-71145173.7616774</v>
      </c>
      <c r="AC96" s="50"/>
      <c r="AD96" s="9"/>
      <c r="AE96" s="9"/>
      <c r="AF96" s="9"/>
      <c r="AG96" s="9" t="n">
        <f aca="false">BF96/100*$AG$53</f>
        <v>6383194450.32013</v>
      </c>
      <c r="AH96" s="40" t="n">
        <f aca="false">(AG96-AG95)/AG95</f>
        <v>0.0035996353495252</v>
      </c>
      <c r="AI96" s="40"/>
      <c r="AJ96" s="40" t="n">
        <f aca="false">AB96/AG96</f>
        <v>-0.0111457005290054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12880395</v>
      </c>
      <c r="AX96" s="7"/>
      <c r="AY96" s="40" t="n">
        <f aca="false">(AW96-AW95)/AW95</f>
        <v>-0.00108775725563792</v>
      </c>
      <c r="AZ96" s="39" t="n">
        <f aca="false">workers_and_wage_low!B84</f>
        <v>7142.61219001286</v>
      </c>
      <c r="BA96" s="40" t="n">
        <f aca="false">(AZ96-AZ95)/AZ95</f>
        <v>0.00469249690271613</v>
      </c>
      <c r="BB96" s="40"/>
      <c r="BC96" s="40"/>
      <c r="BD96" s="40"/>
      <c r="BE96" s="40"/>
      <c r="BF96" s="7" t="n">
        <f aca="false">BF95*(1+AY96)*(1+BA96)*(1-BE96)</f>
        <v>122.431960183376</v>
      </c>
      <c r="BG96" s="7"/>
      <c r="BH96" s="7"/>
      <c r="BI96" s="40" t="n">
        <f aca="false">T103/AG103</f>
        <v>0.0137845314159828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'Low pensions'!Q97</f>
        <v>126221302.756129</v>
      </c>
      <c r="E97" s="9"/>
      <c r="F97" s="67" t="n">
        <f aca="false">'Low pensions'!I97</f>
        <v>22942215.8858885</v>
      </c>
      <c r="G97" s="81" t="n">
        <f aca="false">'Low pensions'!K97</f>
        <v>3491187.47289583</v>
      </c>
      <c r="H97" s="81" t="n">
        <f aca="false">'Low pensions'!V97</f>
        <v>19207483.4090387</v>
      </c>
      <c r="I97" s="81" t="n">
        <f aca="false">'Low pensions'!M97</f>
        <v>107974.870295748</v>
      </c>
      <c r="J97" s="81" t="n">
        <f aca="false">'Low pensions'!W97</f>
        <v>594045.878630065</v>
      </c>
      <c r="K97" s="9"/>
      <c r="L97" s="81" t="n">
        <f aca="false">'Low pensions'!N97</f>
        <v>2726050.0623499</v>
      </c>
      <c r="M97" s="67"/>
      <c r="N97" s="81" t="n">
        <f aca="false">'Low pensions'!L97</f>
        <v>1070515.46763418</v>
      </c>
      <c r="O97" s="9"/>
      <c r="P97" s="81" t="n">
        <f aca="false">'Low pensions'!X97</f>
        <v>20035146.9824271</v>
      </c>
      <c r="Q97" s="67"/>
      <c r="R97" s="81" t="n">
        <f aca="false">'Low SIPA income'!G92</f>
        <v>23313370.9843624</v>
      </c>
      <c r="S97" s="67"/>
      <c r="T97" s="81" t="n">
        <f aca="false">'Low SIPA income'!J92</f>
        <v>89140694.5682055</v>
      </c>
      <c r="U97" s="9"/>
      <c r="V97" s="81" t="n">
        <f aca="false">'Low SIPA income'!F92</f>
        <v>136679.961254198</v>
      </c>
      <c r="W97" s="67"/>
      <c r="X97" s="81" t="n">
        <f aca="false">'Low SIPA income'!M92</f>
        <v>343300.656744276</v>
      </c>
      <c r="Y97" s="9"/>
      <c r="Z97" s="9" t="n">
        <f aca="false">R97+V97-N97-L97-F97</f>
        <v>-3288730.47025602</v>
      </c>
      <c r="AA97" s="9"/>
      <c r="AB97" s="9" t="n">
        <f aca="false">T97-P97-D97</f>
        <v>-57115755.1703502</v>
      </c>
      <c r="AC97" s="50"/>
      <c r="AD97" s="9"/>
      <c r="AE97" s="9"/>
      <c r="AF97" s="9"/>
      <c r="AG97" s="9" t="n">
        <f aca="false">BF97/100*$AG$53</f>
        <v>6430389892.36215</v>
      </c>
      <c r="AH97" s="40" t="n">
        <f aca="false">(AG97-AG96)/AG96</f>
        <v>0.00739370270001001</v>
      </c>
      <c r="AI97" s="40" t="n">
        <f aca="false">(AG97-AG93)/AG93</f>
        <v>0.00665906753686094</v>
      </c>
      <c r="AJ97" s="40" t="n">
        <f aca="false">AB97/AG97</f>
        <v>-0.00888216051070105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12944661</v>
      </c>
      <c r="AX97" s="7"/>
      <c r="AY97" s="40" t="n">
        <f aca="false">(AW97-AW96)/AW96</f>
        <v>0.00498944325853361</v>
      </c>
      <c r="AZ97" s="39" t="n">
        <f aca="false">workers_and_wage_low!B85</f>
        <v>7159.69962601514</v>
      </c>
      <c r="BA97" s="40" t="n">
        <f aca="false">(AZ97-AZ96)/AZ96</f>
        <v>0.00239232308120672</v>
      </c>
      <c r="BB97" s="40"/>
      <c r="BC97" s="40"/>
      <c r="BD97" s="40"/>
      <c r="BE97" s="40"/>
      <c r="BF97" s="7" t="n">
        <f aca="false">BF96*(1+AY97)*(1+BA97)*(1-BE97)</f>
        <v>123.337185697951</v>
      </c>
      <c r="BG97" s="7"/>
      <c r="BH97" s="7"/>
      <c r="BI97" s="40" t="n">
        <f aca="false">T104/AG104</f>
        <v>0.0118389391817307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'Low pensions'!Q98</f>
        <v>126006471.156687</v>
      </c>
      <c r="E98" s="6"/>
      <c r="F98" s="8" t="n">
        <f aca="false">'Low pensions'!I98</f>
        <v>22903167.6996801</v>
      </c>
      <c r="G98" s="80" t="n">
        <f aca="false">'Low pensions'!K98</f>
        <v>3592386.96236956</v>
      </c>
      <c r="H98" s="80" t="n">
        <f aca="false">'Low pensions'!V98</f>
        <v>19764253.1414466</v>
      </c>
      <c r="I98" s="80" t="n">
        <f aca="false">'Low pensions'!M98</f>
        <v>111104.751413492</v>
      </c>
      <c r="J98" s="80" t="n">
        <f aca="false">'Low pensions'!W98</f>
        <v>611265.561075667</v>
      </c>
      <c r="K98" s="6"/>
      <c r="L98" s="80" t="n">
        <f aca="false">'Low pensions'!N98</f>
        <v>3258656.80017123</v>
      </c>
      <c r="M98" s="8"/>
      <c r="N98" s="80" t="n">
        <f aca="false">'Low pensions'!L98</f>
        <v>1069310.47679129</v>
      </c>
      <c r="O98" s="6"/>
      <c r="P98" s="80" t="n">
        <f aca="false">'Low pensions'!X98</f>
        <v>22792216.3728001</v>
      </c>
      <c r="Q98" s="8"/>
      <c r="R98" s="80" t="n">
        <f aca="false">'Low SIPA income'!G93</f>
        <v>19755940.9392882</v>
      </c>
      <c r="S98" s="8"/>
      <c r="T98" s="80" t="n">
        <f aca="false">'Low SIPA income'!J93</f>
        <v>75538552.4623547</v>
      </c>
      <c r="U98" s="6"/>
      <c r="V98" s="80" t="n">
        <f aca="false">'Low SIPA income'!F93</f>
        <v>136289.891751467</v>
      </c>
      <c r="W98" s="8"/>
      <c r="X98" s="80" t="n">
        <f aca="false">'Low SIPA income'!M93</f>
        <v>342320.914613574</v>
      </c>
      <c r="Y98" s="6"/>
      <c r="Z98" s="6" t="n">
        <f aca="false">R98+V98-N98-L98-F98</f>
        <v>-7338904.14560292</v>
      </c>
      <c r="AA98" s="6"/>
      <c r="AB98" s="6" t="n">
        <f aca="false">T98-P98-D98</f>
        <v>-73260135.0671326</v>
      </c>
      <c r="AC98" s="50"/>
      <c r="AD98" s="6"/>
      <c r="AE98" s="6"/>
      <c r="AF98" s="6"/>
      <c r="AG98" s="6" t="n">
        <f aca="false">BF98/100*$AG$53</f>
        <v>6450610429.41194</v>
      </c>
      <c r="AH98" s="61" t="n">
        <f aca="false">(AG98-AG97)/AG97</f>
        <v>0.00314452737520824</v>
      </c>
      <c r="AI98" s="61"/>
      <c r="AJ98" s="61" t="n">
        <f aca="false">AB98/AG98</f>
        <v>-0.0113570856384535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0.00378795346862404</v>
      </c>
      <c r="AV98" s="5"/>
      <c r="AW98" s="65" t="n">
        <f aca="false">workers_and_wage_low!C86</f>
        <v>12952916</v>
      </c>
      <c r="AX98" s="5"/>
      <c r="AY98" s="61" t="n">
        <f aca="false">(AW98-AW97)/AW97</f>
        <v>0.000637714653168592</v>
      </c>
      <c r="AZ98" s="66" t="n">
        <f aca="false">workers_and_wage_low!B86</f>
        <v>7177.63621369882</v>
      </c>
      <c r="BA98" s="61" t="n">
        <f aca="false">(AZ98-AZ97)/AZ97</f>
        <v>0.00250521510965465</v>
      </c>
      <c r="BB98" s="61"/>
      <c r="BC98" s="61"/>
      <c r="BD98" s="61"/>
      <c r="BE98" s="61"/>
      <c r="BF98" s="5" t="n">
        <f aca="false">BF97*(1+AY98)*(1+BA98)*(1-BE98)</f>
        <v>123.72502285476</v>
      </c>
      <c r="BG98" s="5"/>
      <c r="BH98" s="5"/>
      <c r="BI98" s="61" t="n">
        <f aca="false">T105/AG105</f>
        <v>0.0139292268299233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'Low pensions'!Q99</f>
        <v>125990910.288089</v>
      </c>
      <c r="E99" s="9"/>
      <c r="F99" s="67" t="n">
        <f aca="false">'Low pensions'!I99</f>
        <v>22900339.3276147</v>
      </c>
      <c r="G99" s="81" t="n">
        <f aca="false">'Low pensions'!K99</f>
        <v>3657409.32541734</v>
      </c>
      <c r="H99" s="81" t="n">
        <f aca="false">'Low pensions'!V99</f>
        <v>20121986.9982368</v>
      </c>
      <c r="I99" s="81" t="n">
        <f aca="false">'Low pensions'!M99</f>
        <v>113115.752332496</v>
      </c>
      <c r="J99" s="81" t="n">
        <f aca="false">'Low pensions'!W99</f>
        <v>622329.494790831</v>
      </c>
      <c r="K99" s="9"/>
      <c r="L99" s="81" t="n">
        <f aca="false">'Low pensions'!N99</f>
        <v>2653447.99865442</v>
      </c>
      <c r="M99" s="67"/>
      <c r="N99" s="81" t="n">
        <f aca="false">'Low pensions'!L99</f>
        <v>1069471.85632314</v>
      </c>
      <c r="O99" s="9"/>
      <c r="P99" s="81" t="n">
        <f aca="false">'Low pensions'!X99</f>
        <v>19652672.8872574</v>
      </c>
      <c r="Q99" s="67"/>
      <c r="R99" s="81" t="n">
        <f aca="false">'Low SIPA income'!G94</f>
        <v>23131297.5551487</v>
      </c>
      <c r="S99" s="67"/>
      <c r="T99" s="81" t="n">
        <f aca="false">'Low SIPA income'!J94</f>
        <v>88444521.0309935</v>
      </c>
      <c r="U99" s="9"/>
      <c r="V99" s="81" t="n">
        <f aca="false">'Low SIPA income'!F94</f>
        <v>143432.960706771</v>
      </c>
      <c r="W99" s="67"/>
      <c r="X99" s="81" t="n">
        <f aca="false">'Low SIPA income'!M94</f>
        <v>360262.244425374</v>
      </c>
      <c r="Y99" s="9"/>
      <c r="Z99" s="9" t="n">
        <f aca="false">R99+V99-N99-L99-F99</f>
        <v>-3348528.6667368</v>
      </c>
      <c r="AA99" s="9"/>
      <c r="AB99" s="9" t="n">
        <f aca="false">T99-P99-D99</f>
        <v>-57199062.1443524</v>
      </c>
      <c r="AC99" s="50"/>
      <c r="AD99" s="9"/>
      <c r="AE99" s="9"/>
      <c r="AF99" s="9"/>
      <c r="AG99" s="9" t="n">
        <f aca="false">BF99/100*$AG$53</f>
        <v>6448672139.2243</v>
      </c>
      <c r="AH99" s="40" t="n">
        <f aca="false">(AG99-AG98)/AG98</f>
        <v>-0.00030048166896025</v>
      </c>
      <c r="AI99" s="40"/>
      <c r="AJ99" s="40" t="n">
        <f aca="false">AB99/AG99</f>
        <v>-0.00886989769512965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12972733</v>
      </c>
      <c r="AX99" s="7"/>
      <c r="AY99" s="40" t="n">
        <f aca="false">(AW99-AW98)/AW98</f>
        <v>0.00152992577115454</v>
      </c>
      <c r="AZ99" s="39" t="n">
        <f aca="false">workers_and_wage_low!B87</f>
        <v>7164.51828442889</v>
      </c>
      <c r="BA99" s="40" t="n">
        <f aca="false">(AZ99-AZ98)/AZ98</f>
        <v>-0.00182761133044065</v>
      </c>
      <c r="BB99" s="40"/>
      <c r="BC99" s="40"/>
      <c r="BD99" s="40"/>
      <c r="BE99" s="40"/>
      <c r="BF99" s="7" t="n">
        <f aca="false">BF98*(1+AY99)*(1+BA99)*(1-BE99)</f>
        <v>123.6878457534</v>
      </c>
      <c r="BG99" s="7"/>
      <c r="BH99" s="7"/>
      <c r="BI99" s="40" t="n">
        <f aca="false">T106/AG106</f>
        <v>0.0117806589723076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'Low pensions'!Q100</f>
        <v>125667840.819899</v>
      </c>
      <c r="E100" s="9"/>
      <c r="F100" s="67" t="n">
        <f aca="false">'Low pensions'!I100</f>
        <v>22841617.6275254</v>
      </c>
      <c r="G100" s="81" t="n">
        <f aca="false">'Low pensions'!K100</f>
        <v>3699686.77269842</v>
      </c>
      <c r="H100" s="81" t="n">
        <f aca="false">'Low pensions'!V100</f>
        <v>20354585.0393137</v>
      </c>
      <c r="I100" s="81" t="n">
        <f aca="false">'Low pensions'!M100</f>
        <v>114423.302248404</v>
      </c>
      <c r="J100" s="81" t="n">
        <f aca="false">'Low pensions'!W100</f>
        <v>629523.248638566</v>
      </c>
      <c r="K100" s="9"/>
      <c r="L100" s="81" t="n">
        <f aca="false">'Low pensions'!N100</f>
        <v>2656725.98962148</v>
      </c>
      <c r="M100" s="67"/>
      <c r="N100" s="81" t="n">
        <f aca="false">'Low pensions'!L100</f>
        <v>1066104.47276996</v>
      </c>
      <c r="O100" s="9"/>
      <c r="P100" s="81" t="n">
        <f aca="false">'Low pensions'!X100</f>
        <v>19651156.0471975</v>
      </c>
      <c r="Q100" s="67"/>
      <c r="R100" s="81" t="n">
        <f aca="false">'Low SIPA income'!G95</f>
        <v>20062638.7951546</v>
      </c>
      <c r="S100" s="67"/>
      <c r="T100" s="81" t="n">
        <f aca="false">'Low SIPA income'!J95</f>
        <v>76711238.2962843</v>
      </c>
      <c r="U100" s="9"/>
      <c r="V100" s="81" t="n">
        <f aca="false">'Low SIPA income'!F95</f>
        <v>141916.655186763</v>
      </c>
      <c r="W100" s="67"/>
      <c r="X100" s="81" t="n">
        <f aca="false">'Low SIPA income'!M95</f>
        <v>356453.722122126</v>
      </c>
      <c r="Y100" s="9"/>
      <c r="Z100" s="9" t="n">
        <f aca="false">R100+V100-N100-L100-F100</f>
        <v>-6359892.63957553</v>
      </c>
      <c r="AA100" s="9"/>
      <c r="AB100" s="9" t="n">
        <f aca="false">T100-P100-D100</f>
        <v>-68607758.5708127</v>
      </c>
      <c r="AC100" s="50"/>
      <c r="AD100" s="9"/>
      <c r="AE100" s="9"/>
      <c r="AF100" s="9"/>
      <c r="AG100" s="9" t="n">
        <f aca="false">BF100/100*$AG$53</f>
        <v>6475882404.55579</v>
      </c>
      <c r="AH100" s="40" t="n">
        <f aca="false">(AG100-AG99)/AG99</f>
        <v>0.00421951445879668</v>
      </c>
      <c r="AI100" s="40"/>
      <c r="AJ100" s="40" t="n">
        <f aca="false">AB100/AG100</f>
        <v>-0.0105943490453976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12997737</v>
      </c>
      <c r="AX100" s="7"/>
      <c r="AY100" s="40" t="n">
        <f aca="false">(AW100-AW99)/AW99</f>
        <v>0.00192742732005661</v>
      </c>
      <c r="AZ100" s="39" t="n">
        <f aca="false">workers_and_wage_low!B88</f>
        <v>7180.90839389912</v>
      </c>
      <c r="BA100" s="40" t="n">
        <f aca="false">(AZ100-AZ99)/AZ99</f>
        <v>0.00228767780603712</v>
      </c>
      <c r="BB100" s="40"/>
      <c r="BC100" s="40"/>
      <c r="BD100" s="40"/>
      <c r="BE100" s="40"/>
      <c r="BF100" s="7" t="n">
        <f aca="false">BF99*(1+AY100)*(1+BA100)*(1-BE100)</f>
        <v>124.209748406934</v>
      </c>
      <c r="BG100" s="7"/>
      <c r="BH100" s="7"/>
      <c r="BI100" s="40" t="n">
        <f aca="false">T107/AG107</f>
        <v>0.0138625840649227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'Low pensions'!Q101</f>
        <v>126187515.170436</v>
      </c>
      <c r="E101" s="9"/>
      <c r="F101" s="67" t="n">
        <f aca="false">'Low pensions'!I101</f>
        <v>22936074.5922376</v>
      </c>
      <c r="G101" s="81" t="n">
        <f aca="false">'Low pensions'!K101</f>
        <v>3764941.80175563</v>
      </c>
      <c r="H101" s="81" t="n">
        <f aca="false">'Low pensions'!V101</f>
        <v>20713598.9558403</v>
      </c>
      <c r="I101" s="81" t="n">
        <f aca="false">'Low pensions'!M101</f>
        <v>116441.49902337</v>
      </c>
      <c r="J101" s="81" t="n">
        <f aca="false">'Low pensions'!W101</f>
        <v>640626.77183011</v>
      </c>
      <c r="K101" s="9"/>
      <c r="L101" s="81" t="n">
        <f aca="false">'Low pensions'!N101</f>
        <v>2710481.39750421</v>
      </c>
      <c r="M101" s="67"/>
      <c r="N101" s="81" t="n">
        <f aca="false">'Low pensions'!L101</f>
        <v>1071623.31990692</v>
      </c>
      <c r="O101" s="9"/>
      <c r="P101" s="81" t="n">
        <f aca="false">'Low pensions'!X101</f>
        <v>19960456.1828679</v>
      </c>
      <c r="Q101" s="67"/>
      <c r="R101" s="81" t="n">
        <f aca="false">'Low SIPA income'!G96</f>
        <v>23861131.9311746</v>
      </c>
      <c r="S101" s="67"/>
      <c r="T101" s="81" t="n">
        <f aca="false">'Low SIPA income'!J96</f>
        <v>91235106.0237145</v>
      </c>
      <c r="U101" s="9"/>
      <c r="V101" s="81" t="n">
        <f aca="false">'Low SIPA income'!F96</f>
        <v>135253.649927695</v>
      </c>
      <c r="W101" s="67"/>
      <c r="X101" s="81" t="n">
        <f aca="false">'Low SIPA income'!M96</f>
        <v>339718.173909067</v>
      </c>
      <c r="Y101" s="9"/>
      <c r="Z101" s="9" t="n">
        <f aca="false">R101+V101-N101-L101-F101</f>
        <v>-2721793.72854646</v>
      </c>
      <c r="AA101" s="9"/>
      <c r="AB101" s="9" t="n">
        <f aca="false">T101-P101-D101</f>
        <v>-54912865.3295893</v>
      </c>
      <c r="AC101" s="50"/>
      <c r="AD101" s="9"/>
      <c r="AE101" s="9"/>
      <c r="AF101" s="9"/>
      <c r="AG101" s="9" t="n">
        <f aca="false">BF101/100*$AG$53</f>
        <v>6528260984.43641</v>
      </c>
      <c r="AH101" s="40" t="n">
        <f aca="false">(AG101-AG100)/AG100</f>
        <v>0.00808825370945148</v>
      </c>
      <c r="AI101" s="40" t="n">
        <f aca="false">(AG101-AG97)/AG97</f>
        <v>0.0152200867618491</v>
      </c>
      <c r="AJ101" s="40" t="n">
        <f aca="false">AB101/AG101</f>
        <v>-0.0084115609747379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13021972</v>
      </c>
      <c r="AX101" s="7"/>
      <c r="AY101" s="40" t="n">
        <f aca="false">(AW101-AW100)/AW100</f>
        <v>0.00186455534528818</v>
      </c>
      <c r="AZ101" s="39" t="n">
        <f aca="false">workers_and_wage_low!B89</f>
        <v>7225.51702645915</v>
      </c>
      <c r="BA101" s="40" t="n">
        <f aca="false">(AZ101-AZ100)/AZ100</f>
        <v>0.0062121155309443</v>
      </c>
      <c r="BB101" s="40"/>
      <c r="BC101" s="40"/>
      <c r="BD101" s="40"/>
      <c r="BE101" s="40"/>
      <c r="BF101" s="7" t="n">
        <f aca="false">BF100*(1+AY101)*(1+BA101)*(1-BE101)</f>
        <v>125.214388365237</v>
      </c>
      <c r="BG101" s="7"/>
      <c r="BH101" s="7"/>
      <c r="BI101" s="40" t="n">
        <f aca="false">T108/AG108</f>
        <v>0.0117873043356196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'Low pensions'!Q102</f>
        <v>126233045.823286</v>
      </c>
      <c r="E102" s="6"/>
      <c r="F102" s="8" t="n">
        <f aca="false">'Low pensions'!I102</f>
        <v>22944350.3273497</v>
      </c>
      <c r="G102" s="80" t="n">
        <f aca="false">'Low pensions'!K102</f>
        <v>3801382.95484218</v>
      </c>
      <c r="H102" s="80" t="n">
        <f aca="false">'Low pensions'!V102</f>
        <v>20914087.428244</v>
      </c>
      <c r="I102" s="80" t="n">
        <f aca="false">'Low pensions'!M102</f>
        <v>117568.544995118</v>
      </c>
      <c r="J102" s="80" t="n">
        <f aca="false">'Low pensions'!W102</f>
        <v>646827.446234346</v>
      </c>
      <c r="K102" s="6"/>
      <c r="L102" s="80" t="n">
        <f aca="false">'Low pensions'!N102</f>
        <v>3252079.76340374</v>
      </c>
      <c r="M102" s="8"/>
      <c r="N102" s="80" t="n">
        <f aca="false">'Low pensions'!L102</f>
        <v>1072651.30307646</v>
      </c>
      <c r="O102" s="6"/>
      <c r="P102" s="80" t="n">
        <f aca="false">'Low pensions'!X102</f>
        <v>22776468.3382656</v>
      </c>
      <c r="Q102" s="8"/>
      <c r="R102" s="80" t="n">
        <f aca="false">'Low SIPA income'!G97</f>
        <v>20016501.1994141</v>
      </c>
      <c r="S102" s="8"/>
      <c r="T102" s="80" t="n">
        <f aca="false">'Low SIPA income'!J97</f>
        <v>76534827.200147</v>
      </c>
      <c r="U102" s="6"/>
      <c r="V102" s="80" t="n">
        <f aca="false">'Low SIPA income'!F97</f>
        <v>140122.647917549</v>
      </c>
      <c r="W102" s="8"/>
      <c r="X102" s="80" t="n">
        <f aca="false">'Low SIPA income'!M97</f>
        <v>351947.693088506</v>
      </c>
      <c r="Y102" s="6"/>
      <c r="Z102" s="6" t="n">
        <f aca="false">R102+V102-N102-L102-F102</f>
        <v>-7112457.54649823</v>
      </c>
      <c r="AA102" s="6"/>
      <c r="AB102" s="6" t="n">
        <f aca="false">T102-P102-D102</f>
        <v>-72474686.9614047</v>
      </c>
      <c r="AC102" s="50"/>
      <c r="AD102" s="6"/>
      <c r="AE102" s="6"/>
      <c r="AF102" s="6"/>
      <c r="AG102" s="6" t="n">
        <f aca="false">BF102/100*$AG$53</f>
        <v>6506040427.17078</v>
      </c>
      <c r="AH102" s="61" t="n">
        <f aca="false">(AG102-AG101)/AG101</f>
        <v>-0.00340374830580639</v>
      </c>
      <c r="AI102" s="61"/>
      <c r="AJ102" s="61" t="n">
        <f aca="false">AB102/AG102</f>
        <v>-0.0111395998492006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0.00157211991858767</v>
      </c>
      <c r="AV102" s="5"/>
      <c r="AW102" s="65" t="n">
        <f aca="false">workers_and_wage_low!C90</f>
        <v>13057505</v>
      </c>
      <c r="AX102" s="5"/>
      <c r="AY102" s="61" t="n">
        <f aca="false">(AW102-AW101)/AW101</f>
        <v>0.00272869577664581</v>
      </c>
      <c r="AZ102" s="66" t="n">
        <f aca="false">workers_and_wage_low!B90</f>
        <v>7181.32752702805</v>
      </c>
      <c r="BA102" s="61" t="n">
        <f aca="false">(AZ102-AZ101)/AZ101</f>
        <v>-0.00611575604476194</v>
      </c>
      <c r="BB102" s="61"/>
      <c r="BC102" s="61"/>
      <c r="BD102" s="61"/>
      <c r="BE102" s="61"/>
      <c r="BF102" s="5" t="n">
        <f aca="false">BF101*(1+AY102)*(1+BA102)*(1-BE102)</f>
        <v>124.788190102976</v>
      </c>
      <c r="BG102" s="5"/>
      <c r="BH102" s="5"/>
      <c r="BI102" s="61" t="n">
        <f aca="false">T109/AG109</f>
        <v>0.0138647878884794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'Low pensions'!Q103</f>
        <v>126302923.461134</v>
      </c>
      <c r="E103" s="9"/>
      <c r="F103" s="67" t="n">
        <f aca="false">'Low pensions'!I103</f>
        <v>22957051.4151858</v>
      </c>
      <c r="G103" s="81" t="n">
        <f aca="false">'Low pensions'!K103</f>
        <v>3907685.19946243</v>
      </c>
      <c r="H103" s="81" t="n">
        <f aca="false">'Low pensions'!V103</f>
        <v>21498931.0139118</v>
      </c>
      <c r="I103" s="81" t="n">
        <f aca="false">'Low pensions'!M103</f>
        <v>120856.243282343</v>
      </c>
      <c r="J103" s="81" t="n">
        <f aca="false">'Low pensions'!W103</f>
        <v>664915.392182842</v>
      </c>
      <c r="K103" s="9"/>
      <c r="L103" s="81" t="n">
        <f aca="false">'Low pensions'!N103</f>
        <v>2694158.67429774</v>
      </c>
      <c r="M103" s="67"/>
      <c r="N103" s="81" t="n">
        <f aca="false">'Low pensions'!L103</f>
        <v>1074568.05293513</v>
      </c>
      <c r="O103" s="9"/>
      <c r="P103" s="81" t="n">
        <f aca="false">'Low pensions'!X103</f>
        <v>19891958.5468391</v>
      </c>
      <c r="Q103" s="67"/>
      <c r="R103" s="81" t="n">
        <f aca="false">'Low SIPA income'!G98</f>
        <v>23422343.1907837</v>
      </c>
      <c r="S103" s="67"/>
      <c r="T103" s="81" t="n">
        <f aca="false">'Low SIPA income'!J98</f>
        <v>89557359.2442637</v>
      </c>
      <c r="U103" s="9"/>
      <c r="V103" s="81" t="n">
        <f aca="false">'Low SIPA income'!F98</f>
        <v>143722.999811318</v>
      </c>
      <c r="W103" s="67"/>
      <c r="X103" s="81" t="n">
        <f aca="false">'Low SIPA income'!M98</f>
        <v>360990.7390354</v>
      </c>
      <c r="Y103" s="9"/>
      <c r="Z103" s="9" t="n">
        <f aca="false">R103+V103-N103-L103-F103</f>
        <v>-3159711.95182373</v>
      </c>
      <c r="AA103" s="9"/>
      <c r="AB103" s="9" t="n">
        <f aca="false">T103-P103-D103</f>
        <v>-56637522.7637091</v>
      </c>
      <c r="AC103" s="50"/>
      <c r="AD103" s="9"/>
      <c r="AE103" s="9"/>
      <c r="AF103" s="9"/>
      <c r="AG103" s="9" t="n">
        <f aca="false">BF103/100*$AG$53</f>
        <v>6496946217.58593</v>
      </c>
      <c r="AH103" s="40" t="n">
        <f aca="false">(AG103-AG102)/AG102</f>
        <v>-0.00139781018680268</v>
      </c>
      <c r="AI103" s="40"/>
      <c r="AJ103" s="40" t="n">
        <f aca="false">AB103/AG103</f>
        <v>-0.00871756066109993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13072842</v>
      </c>
      <c r="AX103" s="7"/>
      <c r="AY103" s="40" t="n">
        <f aca="false">(AW103-AW102)/AW102</f>
        <v>0.00117457354984739</v>
      </c>
      <c r="AZ103" s="39" t="n">
        <f aca="false">workers_and_wage_low!B91</f>
        <v>7162.87606948396</v>
      </c>
      <c r="BA103" s="40" t="n">
        <f aca="false">(AZ103-AZ102)/AZ102</f>
        <v>-0.00256936582750896</v>
      </c>
      <c r="BB103" s="40"/>
      <c r="BC103" s="40"/>
      <c r="BD103" s="40"/>
      <c r="BE103" s="40"/>
      <c r="BF103" s="7" t="n">
        <f aca="false">BF102*(1+AY103)*(1+BA103)*(1-BE103)</f>
        <v>124.613759899657</v>
      </c>
      <c r="BG103" s="7"/>
      <c r="BH103" s="7"/>
      <c r="BI103" s="40" t="n">
        <f aca="false">T110/AG110</f>
        <v>0.0117512732500412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'Low pensions'!Q104</f>
        <v>126141514.073482</v>
      </c>
      <c r="E104" s="9"/>
      <c r="F104" s="67" t="n">
        <f aca="false">'Low pensions'!I104</f>
        <v>22927713.3483409</v>
      </c>
      <c r="G104" s="81" t="n">
        <f aca="false">'Low pensions'!K104</f>
        <v>3985060.59749818</v>
      </c>
      <c r="H104" s="81" t="n">
        <f aca="false">'Low pensions'!V104</f>
        <v>21924627.6244713</v>
      </c>
      <c r="I104" s="81" t="n">
        <f aca="false">'Low pensions'!M104</f>
        <v>123249.29682984</v>
      </c>
      <c r="J104" s="81" t="n">
        <f aca="false">'Low pensions'!W104</f>
        <v>678081.266736224</v>
      </c>
      <c r="K104" s="9"/>
      <c r="L104" s="81" t="n">
        <f aca="false">'Low pensions'!N104</f>
        <v>2728598.7836211</v>
      </c>
      <c r="M104" s="67"/>
      <c r="N104" s="81" t="n">
        <f aca="false">'Low pensions'!L104</f>
        <v>1073617.9162809</v>
      </c>
      <c r="O104" s="9"/>
      <c r="P104" s="81" t="n">
        <f aca="false">'Low pensions'!X104</f>
        <v>20065441.0663034</v>
      </c>
      <c r="Q104" s="67"/>
      <c r="R104" s="81" t="n">
        <f aca="false">'Low SIPA income'!G99</f>
        <v>20266804.1449584</v>
      </c>
      <c r="S104" s="67"/>
      <c r="T104" s="81" t="n">
        <f aca="false">'Low SIPA income'!J99</f>
        <v>77491882.2066171</v>
      </c>
      <c r="U104" s="9"/>
      <c r="V104" s="81" t="n">
        <f aca="false">'Low SIPA income'!F99</f>
        <v>142675.220545861</v>
      </c>
      <c r="W104" s="67"/>
      <c r="X104" s="81" t="n">
        <f aca="false">'Low SIPA income'!M99</f>
        <v>358359.019603717</v>
      </c>
      <c r="Y104" s="9"/>
      <c r="Z104" s="9" t="n">
        <f aca="false">R104+V104-N104-L104-F104</f>
        <v>-6320450.68273864</v>
      </c>
      <c r="AA104" s="9"/>
      <c r="AB104" s="9" t="n">
        <f aca="false">T104-P104-D104</f>
        <v>-68715072.933168</v>
      </c>
      <c r="AC104" s="50"/>
      <c r="AD104" s="9"/>
      <c r="AE104" s="9"/>
      <c r="AF104" s="9"/>
      <c r="AG104" s="9" t="n">
        <f aca="false">BF104/100*$AG$53</f>
        <v>6545508935.98632</v>
      </c>
      <c r="AH104" s="40" t="n">
        <f aca="false">(AG104-AG103)/AG103</f>
        <v>0.0074746991546499</v>
      </c>
      <c r="AI104" s="40"/>
      <c r="AJ104" s="40" t="n">
        <f aca="false">AB104/AG104</f>
        <v>-0.0104980489073022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13106810</v>
      </c>
      <c r="AX104" s="7"/>
      <c r="AY104" s="40" t="n">
        <f aca="false">(AW104-AW103)/AW103</f>
        <v>0.00259836384467892</v>
      </c>
      <c r="AZ104" s="39" t="n">
        <f aca="false">workers_and_wage_low!B92</f>
        <v>7197.71413301782</v>
      </c>
      <c r="BA104" s="40" t="n">
        <f aca="false">(AZ104-AZ103)/AZ103</f>
        <v>0.00486369765383575</v>
      </c>
      <c r="BB104" s="40"/>
      <c r="BC104" s="40"/>
      <c r="BD104" s="40"/>
      <c r="BE104" s="40"/>
      <c r="BF104" s="7" t="n">
        <f aca="false">BF103*(1+AY104)*(1+BA104)*(1-BE104)</f>
        <v>125.545210265437</v>
      </c>
      <c r="BG104" s="7"/>
      <c r="BH104" s="7"/>
      <c r="BI104" s="40" t="n">
        <f aca="false">T111/AG111</f>
        <v>0.0137684861959039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'Low pensions'!Q105</f>
        <v>126876195.894057</v>
      </c>
      <c r="E105" s="9"/>
      <c r="F105" s="67" t="n">
        <f aca="false">'Low pensions'!I105</f>
        <v>23061250.4658244</v>
      </c>
      <c r="G105" s="81" t="n">
        <f aca="false">'Low pensions'!K105</f>
        <v>4058698.28662021</v>
      </c>
      <c r="H105" s="81" t="n">
        <f aca="false">'Low pensions'!V105</f>
        <v>22329760.4633899</v>
      </c>
      <c r="I105" s="81" t="n">
        <f aca="false">'Low pensions'!M105</f>
        <v>125526.751132584</v>
      </c>
      <c r="J105" s="81" t="n">
        <f aca="false">'Low pensions'!W105</f>
        <v>690611.148352266</v>
      </c>
      <c r="K105" s="9"/>
      <c r="L105" s="81" t="n">
        <f aca="false">'Low pensions'!N105</f>
        <v>2671119.55143918</v>
      </c>
      <c r="M105" s="67"/>
      <c r="N105" s="81" t="n">
        <f aca="false">'Low pensions'!L105</f>
        <v>1081383.35961081</v>
      </c>
      <c r="O105" s="9"/>
      <c r="P105" s="81" t="n">
        <f aca="false">'Low pensions'!X105</f>
        <v>19809904.2352916</v>
      </c>
      <c r="Q105" s="67"/>
      <c r="R105" s="81" t="n">
        <f aca="false">'Low SIPA income'!G100</f>
        <v>23931327.055934</v>
      </c>
      <c r="S105" s="67"/>
      <c r="T105" s="81" t="n">
        <f aca="false">'Low SIPA income'!J100</f>
        <v>91503503.167163</v>
      </c>
      <c r="U105" s="9"/>
      <c r="V105" s="81" t="n">
        <f aca="false">'Low SIPA income'!F100</f>
        <v>139787.362086034</v>
      </c>
      <c r="W105" s="67"/>
      <c r="X105" s="81" t="n">
        <f aca="false">'Low SIPA income'!M100</f>
        <v>351105.551745328</v>
      </c>
      <c r="Y105" s="9"/>
      <c r="Z105" s="9" t="n">
        <f aca="false">R105+V105-N105-L105-F105</f>
        <v>-2742638.95885429</v>
      </c>
      <c r="AA105" s="9"/>
      <c r="AB105" s="9" t="n">
        <f aca="false">T105-P105-D105</f>
        <v>-55182596.9621853</v>
      </c>
      <c r="AC105" s="50"/>
      <c r="AD105" s="9"/>
      <c r="AE105" s="9"/>
      <c r="AF105" s="9"/>
      <c r="AG105" s="9" t="n">
        <f aca="false">BF105/100*$AG$53</f>
        <v>6569173169.79802</v>
      </c>
      <c r="AH105" s="40" t="n">
        <f aca="false">(AG105-AG104)/AG104</f>
        <v>0.00361533901230986</v>
      </c>
      <c r="AI105" s="40" t="n">
        <f aca="false">(AG105-AG101)/AG101</f>
        <v>0.00626693471035223</v>
      </c>
      <c r="AJ105" s="40" t="n">
        <f aca="false">AB105/AG105</f>
        <v>-0.00840023478386733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13105281</v>
      </c>
      <c r="AX105" s="7"/>
      <c r="AY105" s="40" t="n">
        <f aca="false">(AW105-AW104)/AW104</f>
        <v>-0.000116656913467121</v>
      </c>
      <c r="AZ105" s="39" t="n">
        <f aca="false">workers_and_wage_low!B93</f>
        <v>7224.57910682207</v>
      </c>
      <c r="BA105" s="40" t="n">
        <f aca="false">(AZ105-AZ104)/AZ104</f>
        <v>0.00373243133969664</v>
      </c>
      <c r="BB105" s="40"/>
      <c r="BC105" s="40"/>
      <c r="BD105" s="40"/>
      <c r="BE105" s="40"/>
      <c r="BF105" s="7" t="n">
        <f aca="false">BF104*(1+AY105)*(1+BA105)*(1-BE105)</f>
        <v>125.999098761918</v>
      </c>
      <c r="BG105" s="7"/>
      <c r="BH105" s="7"/>
      <c r="BI105" s="40" t="n">
        <f aca="false">T112/AG112</f>
        <v>0.0118092610604683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'Low pensions'!Q106</f>
        <v>126602841.342919</v>
      </c>
      <c r="E106" s="6"/>
      <c r="F106" s="8" t="n">
        <f aca="false">'Low pensions'!I106</f>
        <v>23011565.0403958</v>
      </c>
      <c r="G106" s="80" t="n">
        <f aca="false">'Low pensions'!K106</f>
        <v>4142371.02244099</v>
      </c>
      <c r="H106" s="80" t="n">
        <f aca="false">'Low pensions'!V106</f>
        <v>22790103.1684276</v>
      </c>
      <c r="I106" s="80" t="n">
        <f aca="false">'Low pensions'!M106</f>
        <v>128114.567704361</v>
      </c>
      <c r="J106" s="80" t="n">
        <f aca="false">'Low pensions'!W106</f>
        <v>704848.551600856</v>
      </c>
      <c r="K106" s="6"/>
      <c r="L106" s="80" t="n">
        <f aca="false">'Low pensions'!N106</f>
        <v>3284049.17159952</v>
      </c>
      <c r="M106" s="8"/>
      <c r="N106" s="80" t="n">
        <f aca="false">'Low pensions'!L106</f>
        <v>1079073.12431222</v>
      </c>
      <c r="O106" s="6"/>
      <c r="P106" s="80" t="n">
        <f aca="false">'Low pensions'!X106</f>
        <v>22977688.7150652</v>
      </c>
      <c r="Q106" s="8"/>
      <c r="R106" s="80" t="n">
        <f aca="false">'Low SIPA income'!G101</f>
        <v>20284980.3003138</v>
      </c>
      <c r="S106" s="8"/>
      <c r="T106" s="80" t="n">
        <f aca="false">'Low SIPA income'!J101</f>
        <v>77561380.3119769</v>
      </c>
      <c r="U106" s="6"/>
      <c r="V106" s="80" t="n">
        <f aca="false">'Low SIPA income'!F101</f>
        <v>142203.750923419</v>
      </c>
      <c r="W106" s="8"/>
      <c r="X106" s="80" t="n">
        <f aca="false">'Low SIPA income'!M101</f>
        <v>357174.823840606</v>
      </c>
      <c r="Y106" s="6"/>
      <c r="Z106" s="6" t="n">
        <f aca="false">R106+V106-N106-L106-F106</f>
        <v>-6947503.28507032</v>
      </c>
      <c r="AA106" s="6"/>
      <c r="AB106" s="6" t="n">
        <f aca="false">T106-P106-D106</f>
        <v>-72019149.7460074</v>
      </c>
      <c r="AC106" s="50"/>
      <c r="AD106" s="6"/>
      <c r="AE106" s="6"/>
      <c r="AF106" s="6"/>
      <c r="AG106" s="6" t="n">
        <f aca="false">BF106/100*$AG$53</f>
        <v>6583789624.52764</v>
      </c>
      <c r="AH106" s="61" t="n">
        <f aca="false">(AG106-AG105)/AG105</f>
        <v>0.00222500676292379</v>
      </c>
      <c r="AI106" s="61"/>
      <c r="AJ106" s="61" t="n">
        <f aca="false">AB106/AG106</f>
        <v>-0.0109388595099854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0.000862170374505275</v>
      </c>
      <c r="AV106" s="5"/>
      <c r="AW106" s="65" t="n">
        <f aca="false">workers_and_wage_low!C94</f>
        <v>13125125</v>
      </c>
      <c r="AX106" s="5"/>
      <c r="AY106" s="61" t="n">
        <f aca="false">(AW106-AW105)/AW105</f>
        <v>0.00151419874171336</v>
      </c>
      <c r="AZ106" s="66" t="n">
        <f aca="false">workers_and_wage_low!B94</f>
        <v>7229.70663150964</v>
      </c>
      <c r="BA106" s="61" t="n">
        <f aca="false">(AZ106-AZ105)/AZ105</f>
        <v>0.000709733343874316</v>
      </c>
      <c r="BB106" s="61"/>
      <c r="BC106" s="61"/>
      <c r="BD106" s="61"/>
      <c r="BE106" s="61"/>
      <c r="BF106" s="5" t="n">
        <f aca="false">BF105*(1+AY106)*(1+BA106)*(1-BE106)</f>
        <v>126.279447608786</v>
      </c>
      <c r="BG106" s="5"/>
      <c r="BH106" s="5"/>
      <c r="BI106" s="61" t="n">
        <f aca="false">T113/AG113</f>
        <v>0.0139133485430196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'Low pensions'!Q107</f>
        <v>127095893.517607</v>
      </c>
      <c r="E107" s="9"/>
      <c r="F107" s="67" t="n">
        <f aca="false">'Low pensions'!I107</f>
        <v>23101183.1095149</v>
      </c>
      <c r="G107" s="81" t="n">
        <f aca="false">'Low pensions'!K107</f>
        <v>4181527.25887649</v>
      </c>
      <c r="H107" s="81" t="n">
        <f aca="false">'Low pensions'!V107</f>
        <v>23005529.2283382</v>
      </c>
      <c r="I107" s="81" t="n">
        <f aca="false">'Low pensions'!M107</f>
        <v>129325.585326078</v>
      </c>
      <c r="J107" s="81" t="n">
        <f aca="false">'Low pensions'!W107</f>
        <v>711511.213247579</v>
      </c>
      <c r="K107" s="9"/>
      <c r="L107" s="81" t="n">
        <f aca="false">'Low pensions'!N107</f>
        <v>2619142.54680188</v>
      </c>
      <c r="M107" s="67"/>
      <c r="N107" s="81" t="n">
        <f aca="false">'Low pensions'!L107</f>
        <v>1083712.39666396</v>
      </c>
      <c r="O107" s="9"/>
      <c r="P107" s="81" t="n">
        <f aca="false">'Low pensions'!X107</f>
        <v>19553008.9858298</v>
      </c>
      <c r="Q107" s="67"/>
      <c r="R107" s="81" t="n">
        <f aca="false">'Low SIPA income'!G102</f>
        <v>24001470.9576475</v>
      </c>
      <c r="S107" s="67"/>
      <c r="T107" s="81" t="n">
        <f aca="false">'Low SIPA income'!J102</f>
        <v>91771704.4548557</v>
      </c>
      <c r="U107" s="9"/>
      <c r="V107" s="81" t="n">
        <f aca="false">'Low SIPA income'!F102</f>
        <v>139917.198455782</v>
      </c>
      <c r="W107" s="67"/>
      <c r="X107" s="81" t="n">
        <f aca="false">'Low SIPA income'!M102</f>
        <v>351431.663273273</v>
      </c>
      <c r="Y107" s="9"/>
      <c r="Z107" s="9" t="n">
        <f aca="false">R107+V107-N107-L107-F107</f>
        <v>-2662649.89687747</v>
      </c>
      <c r="AA107" s="9"/>
      <c r="AB107" s="9" t="n">
        <f aca="false">T107-P107-D107</f>
        <v>-54877198.0485815</v>
      </c>
      <c r="AC107" s="50"/>
      <c r="AD107" s="9"/>
      <c r="AE107" s="9"/>
      <c r="AF107" s="9"/>
      <c r="AG107" s="9" t="n">
        <f aca="false">BF107/100*$AG$53</f>
        <v>6620100843.03624</v>
      </c>
      <c r="AH107" s="40" t="n">
        <f aca="false">(AG107-AG106)/AG106</f>
        <v>0.00551524586589556</v>
      </c>
      <c r="AI107" s="40"/>
      <c r="AJ107" s="40" t="n">
        <f aca="false">AB107/AG107</f>
        <v>-0.0082894806815983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13110784</v>
      </c>
      <c r="AX107" s="7"/>
      <c r="AY107" s="40" t="n">
        <f aca="false">(AW107-AW106)/AW106</f>
        <v>-0.00109263721297892</v>
      </c>
      <c r="AZ107" s="39" t="n">
        <f aca="false">workers_and_wage_low!B95</f>
        <v>7277.53194334065</v>
      </c>
      <c r="BA107" s="40" t="n">
        <f aca="false">(AZ107-AZ106)/AZ106</f>
        <v>0.00661511099531589</v>
      </c>
      <c r="BB107" s="40"/>
      <c r="BC107" s="40"/>
      <c r="BD107" s="40"/>
      <c r="BE107" s="40"/>
      <c r="BF107" s="7" t="n">
        <f aca="false">BF106*(1+AY107)*(1+BA107)*(1-BE107)</f>
        <v>126.975909810158</v>
      </c>
      <c r="BG107" s="7"/>
      <c r="BH107" s="7"/>
      <c r="BI107" s="40" t="n">
        <f aca="false">T114/AG114</f>
        <v>0.0117340257468391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'Low pensions'!Q108</f>
        <v>126893256.226563</v>
      </c>
      <c r="E108" s="9"/>
      <c r="F108" s="67" t="n">
        <f aca="false">'Low pensions'!I108</f>
        <v>23064351.3832044</v>
      </c>
      <c r="G108" s="81" t="n">
        <f aca="false">'Low pensions'!K108</f>
        <v>4234615.49127381</v>
      </c>
      <c r="H108" s="81" t="n">
        <f aca="false">'Low pensions'!V108</f>
        <v>23297605.0194274</v>
      </c>
      <c r="I108" s="81" t="n">
        <f aca="false">'Low pensions'!M108</f>
        <v>130967.48942084</v>
      </c>
      <c r="J108" s="81" t="n">
        <f aca="false">'Low pensions'!W108</f>
        <v>720544.485136931</v>
      </c>
      <c r="K108" s="9"/>
      <c r="L108" s="81" t="n">
        <f aca="false">'Low pensions'!N108</f>
        <v>2701503.5280209</v>
      </c>
      <c r="M108" s="67"/>
      <c r="N108" s="81" t="n">
        <f aca="false">'Low pensions'!L108</f>
        <v>1081818.77850144</v>
      </c>
      <c r="O108" s="9"/>
      <c r="P108" s="81" t="n">
        <f aca="false">'Low pensions'!X108</f>
        <v>19969962.3804804</v>
      </c>
      <c r="Q108" s="67"/>
      <c r="R108" s="81" t="n">
        <f aca="false">'Low SIPA income'!G103</f>
        <v>20305736.7552894</v>
      </c>
      <c r="S108" s="67"/>
      <c r="T108" s="81" t="n">
        <f aca="false">'Low SIPA income'!J103</f>
        <v>77640744.4165734</v>
      </c>
      <c r="U108" s="9"/>
      <c r="V108" s="81" t="n">
        <f aca="false">'Low SIPA income'!F103</f>
        <v>148869.561331452</v>
      </c>
      <c r="W108" s="67"/>
      <c r="X108" s="81" t="n">
        <f aca="false">'Low SIPA income'!M103</f>
        <v>373917.417779118</v>
      </c>
      <c r="Y108" s="9"/>
      <c r="Z108" s="9" t="n">
        <f aca="false">R108+V108-N108-L108-F108</f>
        <v>-6393067.37310583</v>
      </c>
      <c r="AA108" s="9"/>
      <c r="AB108" s="9" t="n">
        <f aca="false">T108-P108-D108</f>
        <v>-69222474.1904698</v>
      </c>
      <c r="AC108" s="50"/>
      <c r="AD108" s="9"/>
      <c r="AE108" s="9"/>
      <c r="AF108" s="9"/>
      <c r="AG108" s="9" t="n">
        <f aca="false">BF108/100*$AG$53</f>
        <v>6586810877.69609</v>
      </c>
      <c r="AH108" s="40" t="n">
        <f aca="false">(AG108-AG107)/AG107</f>
        <v>-0.00502861906932594</v>
      </c>
      <c r="AI108" s="40"/>
      <c r="AJ108" s="40" t="n">
        <f aca="false">AB108/AG108</f>
        <v>-0.0105092548542524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13122575</v>
      </c>
      <c r="AX108" s="7"/>
      <c r="AY108" s="40" t="n">
        <f aca="false">(AW108-AW107)/AW107</f>
        <v>0.00089933599699301</v>
      </c>
      <c r="AZ108" s="39" t="n">
        <f aca="false">workers_and_wage_low!B96</f>
        <v>7234.42982427405</v>
      </c>
      <c r="BA108" s="40" t="n">
        <f aca="false">(AZ108-AZ107)/AZ107</f>
        <v>-0.0059226286331925</v>
      </c>
      <c r="BB108" s="40"/>
      <c r="BC108" s="40"/>
      <c r="BD108" s="40"/>
      <c r="BE108" s="40"/>
      <c r="BF108" s="7" t="n">
        <f aca="false">BF107*(1+AY108)*(1+BA108)*(1-BE108)</f>
        <v>126.337396328741</v>
      </c>
      <c r="BG108" s="7"/>
      <c r="BH108" s="7"/>
      <c r="BI108" s="40" t="n">
        <f aca="false">T115/AG115</f>
        <v>0.0137766699607381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'Low pensions'!Q109</f>
        <v>126947727.048975</v>
      </c>
      <c r="E109" s="9"/>
      <c r="F109" s="67" t="n">
        <f aca="false">'Low pensions'!I109</f>
        <v>23074252.0999611</v>
      </c>
      <c r="G109" s="81" t="n">
        <f aca="false">'Low pensions'!K109</f>
        <v>4263838.66406268</v>
      </c>
      <c r="H109" s="81" t="n">
        <f aca="false">'Low pensions'!V109</f>
        <v>23458382.2938818</v>
      </c>
      <c r="I109" s="81" t="n">
        <f aca="false">'Low pensions'!M109</f>
        <v>131871.298888536</v>
      </c>
      <c r="J109" s="81" t="n">
        <f aca="false">'Low pensions'!W109</f>
        <v>725516.978161293</v>
      </c>
      <c r="K109" s="9"/>
      <c r="L109" s="81" t="n">
        <f aca="false">'Low pensions'!N109</f>
        <v>2666225.92689207</v>
      </c>
      <c r="M109" s="67"/>
      <c r="N109" s="81" t="n">
        <f aca="false">'Low pensions'!L109</f>
        <v>1083103.34601251</v>
      </c>
      <c r="O109" s="9"/>
      <c r="P109" s="81" t="n">
        <f aca="false">'Low pensions'!X109</f>
        <v>19793974.0519575</v>
      </c>
      <c r="Q109" s="67"/>
      <c r="R109" s="81" t="n">
        <f aca="false">'Low SIPA income'!G104</f>
        <v>23902177.2581715</v>
      </c>
      <c r="S109" s="67"/>
      <c r="T109" s="81" t="n">
        <f aca="false">'Low SIPA income'!J104</f>
        <v>91392046.3889555</v>
      </c>
      <c r="U109" s="9"/>
      <c r="V109" s="81" t="n">
        <f aca="false">'Low SIPA income'!F104</f>
        <v>147177.079763207</v>
      </c>
      <c r="W109" s="67"/>
      <c r="X109" s="81" t="n">
        <f aca="false">'Low SIPA income'!M104</f>
        <v>369666.392035665</v>
      </c>
      <c r="Y109" s="9"/>
      <c r="Z109" s="9" t="n">
        <f aca="false">R109+V109-N109-L109-F109</f>
        <v>-2774227.03493096</v>
      </c>
      <c r="AA109" s="9"/>
      <c r="AB109" s="9" t="n">
        <f aca="false">T109-P109-D109</f>
        <v>-55349654.7119767</v>
      </c>
      <c r="AC109" s="50"/>
      <c r="AD109" s="9"/>
      <c r="AE109" s="9"/>
      <c r="AF109" s="9"/>
      <c r="AG109" s="9" t="n">
        <f aca="false">BF109/100*$AG$53</f>
        <v>6591665673.07496</v>
      </c>
      <c r="AH109" s="40" t="n">
        <f aca="false">(AG109-AG108)/AG108</f>
        <v>0.000737047938527686</v>
      </c>
      <c r="AI109" s="40" t="n">
        <f aca="false">(AG109-AG105)/AG105</f>
        <v>0.00342394738204727</v>
      </c>
      <c r="AJ109" s="40" t="n">
        <f aca="false">AB109/AG109</f>
        <v>-0.00839691474919062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13145733</v>
      </c>
      <c r="AX109" s="7"/>
      <c r="AY109" s="40" t="n">
        <f aca="false">(AW109-AW108)/AW108</f>
        <v>0.00176474510528612</v>
      </c>
      <c r="AZ109" s="39" t="n">
        <f aca="false">workers_and_wage_low!B97</f>
        <v>7227.00811865919</v>
      </c>
      <c r="BA109" s="40" t="n">
        <f aca="false">(AZ109-AZ108)/AZ108</f>
        <v>-0.00102588673815835</v>
      </c>
      <c r="BB109" s="40"/>
      <c r="BC109" s="40"/>
      <c r="BD109" s="40"/>
      <c r="BE109" s="40"/>
      <c r="BF109" s="7" t="n">
        <f aca="false">BF108*(1+AY109)*(1+BA109)*(1-BE109)</f>
        <v>126.430513046264</v>
      </c>
      <c r="BG109" s="7"/>
      <c r="BH109" s="7"/>
      <c r="BI109" s="40" t="n">
        <f aca="false">T116/AG116</f>
        <v>0.0118637859198559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'Low pensions'!Q110</f>
        <v>127304084.428093</v>
      </c>
      <c r="E110" s="6"/>
      <c r="F110" s="8" t="n">
        <f aca="false">'Low pensions'!I110</f>
        <v>23139024.2718983</v>
      </c>
      <c r="G110" s="80" t="n">
        <f aca="false">'Low pensions'!K110</f>
        <v>4368334.87431576</v>
      </c>
      <c r="H110" s="80" t="n">
        <f aca="false">'Low pensions'!V110</f>
        <v>24033289.6113278</v>
      </c>
      <c r="I110" s="80" t="n">
        <f aca="false">'Low pensions'!M110</f>
        <v>135103.140442755</v>
      </c>
      <c r="J110" s="80" t="n">
        <f aca="false">'Low pensions'!W110</f>
        <v>743297.616845188</v>
      </c>
      <c r="K110" s="6"/>
      <c r="L110" s="80" t="n">
        <f aca="false">'Low pensions'!N110</f>
        <v>3288622.09803905</v>
      </c>
      <c r="M110" s="8"/>
      <c r="N110" s="80" t="n">
        <f aca="false">'Low pensions'!L110</f>
        <v>1087076.11030322</v>
      </c>
      <c r="O110" s="6"/>
      <c r="P110" s="80" t="n">
        <f aca="false">'Low pensions'!X110</f>
        <v>23045447.7197586</v>
      </c>
      <c r="Q110" s="8"/>
      <c r="R110" s="80" t="n">
        <f aca="false">'Low SIPA income'!G105</f>
        <v>20305261.9240673</v>
      </c>
      <c r="S110" s="8"/>
      <c r="T110" s="80" t="n">
        <f aca="false">'Low SIPA income'!J105</f>
        <v>77638928.8582414</v>
      </c>
      <c r="U110" s="6"/>
      <c r="V110" s="80" t="n">
        <f aca="false">'Low SIPA income'!F105</f>
        <v>146083.203822506</v>
      </c>
      <c r="W110" s="8"/>
      <c r="X110" s="80" t="n">
        <f aca="false">'Low SIPA income'!M105</f>
        <v>366918.891045806</v>
      </c>
      <c r="Y110" s="6"/>
      <c r="Z110" s="6" t="n">
        <f aca="false">R110+V110-N110-L110-F110</f>
        <v>-7063377.35235077</v>
      </c>
      <c r="AA110" s="6"/>
      <c r="AB110" s="6" t="n">
        <f aca="false">T110-P110-D110</f>
        <v>-72710603.2896102</v>
      </c>
      <c r="AC110" s="50"/>
      <c r="AD110" s="6"/>
      <c r="AE110" s="6"/>
      <c r="AF110" s="6"/>
      <c r="AG110" s="6" t="n">
        <f aca="false">BF110/100*$AG$53</f>
        <v>6606852483.66337</v>
      </c>
      <c r="AH110" s="61" t="n">
        <f aca="false">(AG110-AG109)/AG109</f>
        <v>0.00230394127093512</v>
      </c>
      <c r="AI110" s="61"/>
      <c r="AJ110" s="61" t="n">
        <f aca="false">AB110/AG110</f>
        <v>-0.0110053317323794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0.00239317157377547</v>
      </c>
      <c r="AV110" s="5"/>
      <c r="AW110" s="65" t="n">
        <f aca="false">workers_and_wage_low!C98</f>
        <v>13148212</v>
      </c>
      <c r="AX110" s="5"/>
      <c r="AY110" s="61" t="n">
        <f aca="false">(AW110-AW109)/AW109</f>
        <v>0.000188578301415372</v>
      </c>
      <c r="AZ110" s="66" t="n">
        <f aca="false">workers_and_wage_low!B98</f>
        <v>7242.29298162033</v>
      </c>
      <c r="BA110" s="61" t="n">
        <f aca="false">(AZ110-AZ109)/AZ109</f>
        <v>0.00211496413317604</v>
      </c>
      <c r="BB110" s="61"/>
      <c r="BC110" s="61"/>
      <c r="BD110" s="61"/>
      <c r="BE110" s="61"/>
      <c r="BF110" s="5" t="n">
        <f aca="false">BF109*(1+AY110)*(1+BA110)*(1-BE110)</f>
        <v>126.721801523177</v>
      </c>
      <c r="BG110" s="5"/>
      <c r="BH110" s="5"/>
      <c r="BI110" s="61" t="n">
        <f aca="false">T117/AG117</f>
        <v>0.0139435533093697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'Low pensions'!Q111</f>
        <v>127576465.344038</v>
      </c>
      <c r="E111" s="9"/>
      <c r="F111" s="67" t="n">
        <f aca="false">'Low pensions'!I111</f>
        <v>23188532.7276056</v>
      </c>
      <c r="G111" s="81" t="n">
        <f aca="false">'Low pensions'!K111</f>
        <v>4488552.98339838</v>
      </c>
      <c r="H111" s="81" t="n">
        <f aca="false">'Low pensions'!V111</f>
        <v>24694694.1774238</v>
      </c>
      <c r="I111" s="81" t="n">
        <f aca="false">'Low pensions'!M111</f>
        <v>138821.226290671</v>
      </c>
      <c r="J111" s="81" t="n">
        <f aca="false">'Low pensions'!W111</f>
        <v>763753.428167744</v>
      </c>
      <c r="K111" s="9"/>
      <c r="L111" s="81" t="n">
        <f aca="false">'Low pensions'!N111</f>
        <v>2674919.68125832</v>
      </c>
      <c r="M111" s="67"/>
      <c r="N111" s="81" t="n">
        <f aca="false">'Low pensions'!L111</f>
        <v>1090141.93681893</v>
      </c>
      <c r="O111" s="9"/>
      <c r="P111" s="81" t="n">
        <f aca="false">'Low pensions'!X111</f>
        <v>19877810.2345892</v>
      </c>
      <c r="Q111" s="67"/>
      <c r="R111" s="81" t="n">
        <f aca="false">'Low SIPA income'!G106</f>
        <v>23891990.9021774</v>
      </c>
      <c r="S111" s="67"/>
      <c r="T111" s="81" t="n">
        <f aca="false">'Low SIPA income'!J106</f>
        <v>91353097.9739431</v>
      </c>
      <c r="U111" s="9"/>
      <c r="V111" s="81" t="n">
        <f aca="false">'Low SIPA income'!F106</f>
        <v>145442.631583869</v>
      </c>
      <c r="W111" s="67"/>
      <c r="X111" s="81" t="n">
        <f aca="false">'Low SIPA income'!M106</f>
        <v>365309.958264451</v>
      </c>
      <c r="Y111" s="9"/>
      <c r="Z111" s="9" t="n">
        <f aca="false">R111+V111-N111-L111-F111</f>
        <v>-2916160.81192156</v>
      </c>
      <c r="AA111" s="9"/>
      <c r="AB111" s="9" t="n">
        <f aca="false">T111-P111-D111</f>
        <v>-56101177.6046843</v>
      </c>
      <c r="AC111" s="50"/>
      <c r="AD111" s="9"/>
      <c r="AE111" s="9"/>
      <c r="AF111" s="9"/>
      <c r="AG111" s="9" t="n">
        <f aca="false">BF111/100*$AG$53</f>
        <v>6634941319.91944</v>
      </c>
      <c r="AH111" s="40" t="n">
        <f aca="false">(AG111-AG110)/AG110</f>
        <v>0.00425147017063414</v>
      </c>
      <c r="AI111" s="40"/>
      <c r="AJ111" s="40" t="n">
        <f aca="false">AB111/AG111</f>
        <v>-0.00845541428320657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13172886</v>
      </c>
      <c r="AX111" s="7"/>
      <c r="AY111" s="40" t="n">
        <f aca="false">(AW111-AW110)/AW110</f>
        <v>0.00187660497107896</v>
      </c>
      <c r="AZ111" s="39" t="n">
        <f aca="false">workers_and_wage_low!B99</f>
        <v>7259.46023503426</v>
      </c>
      <c r="BA111" s="40" t="n">
        <f aca="false">(AZ111-AZ110)/AZ110</f>
        <v>0.00237041686348559</v>
      </c>
      <c r="BB111" s="40"/>
      <c r="BC111" s="40"/>
      <c r="BD111" s="40"/>
      <c r="BE111" s="40"/>
      <c r="BF111" s="7" t="n">
        <f aca="false">BF110*(1+AY111)*(1+BA111)*(1-BE111)</f>
        <v>127.260555482322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'Low pensions'!Q112</f>
        <v>127775356.72426</v>
      </c>
      <c r="E112" s="9"/>
      <c r="F112" s="67" t="n">
        <f aca="false">'Low pensions'!I112</f>
        <v>23224683.5902828</v>
      </c>
      <c r="G112" s="81" t="n">
        <f aca="false">'Low pensions'!K112</f>
        <v>4545099.67157201</v>
      </c>
      <c r="H112" s="81" t="n">
        <f aca="false">'Low pensions'!V112</f>
        <v>25005797.3717848</v>
      </c>
      <c r="I112" s="81" t="n">
        <f aca="false">'Low pensions'!M112</f>
        <v>140570.092935217</v>
      </c>
      <c r="J112" s="81" t="n">
        <f aca="false">'Low pensions'!W112</f>
        <v>773375.176446953</v>
      </c>
      <c r="K112" s="9"/>
      <c r="L112" s="81" t="n">
        <f aca="false">'Low pensions'!N112</f>
        <v>2678365.58861075</v>
      </c>
      <c r="M112" s="67"/>
      <c r="N112" s="81" t="n">
        <f aca="false">'Low pensions'!L112</f>
        <v>1092471.95490256</v>
      </c>
      <c r="O112" s="9"/>
      <c r="P112" s="81" t="n">
        <f aca="false">'Low pensions'!X112</f>
        <v>19908510.1362518</v>
      </c>
      <c r="Q112" s="67"/>
      <c r="R112" s="81" t="n">
        <f aca="false">'Low SIPA income'!G107</f>
        <v>20568443.4157576</v>
      </c>
      <c r="S112" s="67"/>
      <c r="T112" s="81" t="n">
        <f aca="false">'Low SIPA income'!J107</f>
        <v>78645226.1021065</v>
      </c>
      <c r="U112" s="9"/>
      <c r="V112" s="81" t="n">
        <f aca="false">'Low SIPA income'!F107</f>
        <v>145009.76921125</v>
      </c>
      <c r="W112" s="67"/>
      <c r="X112" s="81" t="n">
        <f aca="false">'Low SIPA income'!M107</f>
        <v>364222.732782118</v>
      </c>
      <c r="Y112" s="9"/>
      <c r="Z112" s="9" t="n">
        <f aca="false">R112+V112-N112-L112-F112</f>
        <v>-6282067.94882726</v>
      </c>
      <c r="AA112" s="9"/>
      <c r="AB112" s="9" t="n">
        <f aca="false">T112-P112-D112</f>
        <v>-69038640.7584049</v>
      </c>
      <c r="AC112" s="50"/>
      <c r="AD112" s="9"/>
      <c r="AE112" s="9"/>
      <c r="AF112" s="9"/>
      <c r="AG112" s="9" t="n">
        <f aca="false">BF112/100*$AG$53</f>
        <v>6659622960.26908</v>
      </c>
      <c r="AH112" s="40" t="n">
        <f aca="false">(AG112-AG111)/AG111</f>
        <v>0.00371994855109579</v>
      </c>
      <c r="AI112" s="40"/>
      <c r="AJ112" s="40" t="n">
        <f aca="false">AB112/AG112</f>
        <v>-0.0103667491643724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13230194</v>
      </c>
      <c r="AX112" s="7"/>
      <c r="AY112" s="40" t="n">
        <f aca="false">(AW112-AW111)/AW111</f>
        <v>0.0043504513741332</v>
      </c>
      <c r="AZ112" s="39" t="n">
        <f aca="false">workers_and_wage_low!B100</f>
        <v>7254.90295110448</v>
      </c>
      <c r="BA112" s="40" t="n">
        <f aca="false">(AZ112-AZ111)/AZ111</f>
        <v>-0.000627771732640461</v>
      </c>
      <c r="BB112" s="40"/>
      <c r="BC112" s="40"/>
      <c r="BD112" s="40"/>
      <c r="BE112" s="40"/>
      <c r="BF112" s="7" t="n">
        <f aca="false">BF111*(1+AY112)*(1+BA112)*(1-BE112)</f>
        <v>127.7339582013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'Low pensions'!Q113</f>
        <v>127784321.325034</v>
      </c>
      <c r="E113" s="9"/>
      <c r="F113" s="67" t="n">
        <f aca="false">'Low pensions'!I113</f>
        <v>23226313.0125896</v>
      </c>
      <c r="G113" s="81" t="n">
        <f aca="false">'Low pensions'!K113</f>
        <v>4603000.08400985</v>
      </c>
      <c r="H113" s="81" t="n">
        <f aca="false">'Low pensions'!V113</f>
        <v>25324348.3576343</v>
      </c>
      <c r="I113" s="81" t="n">
        <f aca="false">'Low pensions'!M113</f>
        <v>142360.827340511</v>
      </c>
      <c r="J113" s="81" t="n">
        <f aca="false">'Low pensions'!W113</f>
        <v>783227.268792813</v>
      </c>
      <c r="K113" s="9"/>
      <c r="L113" s="81" t="n">
        <f aca="false">'Low pensions'!N113</f>
        <v>2653942.64777562</v>
      </c>
      <c r="M113" s="67"/>
      <c r="N113" s="81" t="n">
        <f aca="false">'Low pensions'!L113</f>
        <v>1092079.86534283</v>
      </c>
      <c r="O113" s="9"/>
      <c r="P113" s="81" t="n">
        <f aca="false">'Low pensions'!X113</f>
        <v>19779622.219084</v>
      </c>
      <c r="Q113" s="67"/>
      <c r="R113" s="81" t="n">
        <f aca="false">'Low SIPA income'!G108</f>
        <v>24216149.7212293</v>
      </c>
      <c r="S113" s="67"/>
      <c r="T113" s="81" t="n">
        <f aca="false">'Low SIPA income'!J108</f>
        <v>92592547.3139842</v>
      </c>
      <c r="U113" s="9"/>
      <c r="V113" s="81" t="n">
        <f aca="false">'Low SIPA income'!F108</f>
        <v>145372.027368392</v>
      </c>
      <c r="W113" s="67"/>
      <c r="X113" s="81" t="n">
        <f aca="false">'Low SIPA income'!M108</f>
        <v>365132.620830935</v>
      </c>
      <c r="Y113" s="9"/>
      <c r="Z113" s="9" t="n">
        <f aca="false">R113+V113-N113-L113-F113</f>
        <v>-2610813.77711032</v>
      </c>
      <c r="AA113" s="9"/>
      <c r="AB113" s="9" t="n">
        <f aca="false">T113-P113-D113</f>
        <v>-54971396.230134</v>
      </c>
      <c r="AC113" s="50"/>
      <c r="AD113" s="9"/>
      <c r="AE113" s="9"/>
      <c r="AF113" s="9"/>
      <c r="AG113" s="9" t="n">
        <f aca="false">BF113/100*$AG$53</f>
        <v>6654943418.37921</v>
      </c>
      <c r="AH113" s="40" t="n">
        <f aca="false">(AG113-AG112)/AG112</f>
        <v>-0.000702673697563152</v>
      </c>
      <c r="AI113" s="40" t="n">
        <f aca="false">(AG113-AG109)/AG109</f>
        <v>0.00959965939454741</v>
      </c>
      <c r="AJ113" s="40" t="n">
        <f aca="false">AB113/AG113</f>
        <v>-0.00826023495230889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13162648</v>
      </c>
      <c r="AX113" s="7"/>
      <c r="AY113" s="40" t="n">
        <f aca="false">(AW113-AW112)/AW112</f>
        <v>-0.0051054428982674</v>
      </c>
      <c r="AZ113" s="39" t="n">
        <f aca="false">workers_and_wage_low!B101</f>
        <v>7287.008527559</v>
      </c>
      <c r="BA113" s="40" t="n">
        <f aca="false">(AZ113-AZ112)/AZ112</f>
        <v>0.00442536263695116</v>
      </c>
      <c r="BB113" s="40"/>
      <c r="BC113" s="40"/>
      <c r="BD113" s="40"/>
      <c r="BE113" s="40"/>
      <c r="BF113" s="7" t="n">
        <f aca="false">BF112*(1+AY113)*(1+BA113)*(1-BE113)</f>
        <v>127.644202908586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'Low pensions'!Q114</f>
        <v>128036662.25002</v>
      </c>
      <c r="E114" s="6"/>
      <c r="F114" s="8" t="n">
        <f aca="false">'Low pensions'!I114</f>
        <v>23272178.962722</v>
      </c>
      <c r="G114" s="80" t="n">
        <f aca="false">'Low pensions'!K114</f>
        <v>4653251.53093608</v>
      </c>
      <c r="H114" s="80" t="n">
        <f aca="false">'Low pensions'!V114</f>
        <v>25600816.9920486</v>
      </c>
      <c r="I114" s="80" t="n">
        <f aca="false">'Low pensions'!M114</f>
        <v>143914.995802147</v>
      </c>
      <c r="J114" s="80" t="n">
        <f aca="false">'Low pensions'!W114</f>
        <v>791777.845114908</v>
      </c>
      <c r="K114" s="6"/>
      <c r="L114" s="80" t="n">
        <f aca="false">'Low pensions'!N114</f>
        <v>3239289.47686391</v>
      </c>
      <c r="M114" s="8"/>
      <c r="N114" s="80" t="n">
        <f aca="false">'Low pensions'!L114</f>
        <v>1094437.39540031</v>
      </c>
      <c r="O114" s="6"/>
      <c r="P114" s="80" t="n">
        <f aca="false">'Low pensions'!X114</f>
        <v>22829960.1326373</v>
      </c>
      <c r="Q114" s="8"/>
      <c r="R114" s="80" t="n">
        <f aca="false">'Low SIPA income'!G109</f>
        <v>20466566.0081164</v>
      </c>
      <c r="S114" s="8"/>
      <c r="T114" s="80" t="n">
        <f aca="false">'Low SIPA income'!J109</f>
        <v>78255689.0041022</v>
      </c>
      <c r="U114" s="6"/>
      <c r="V114" s="80" t="n">
        <f aca="false">'Low SIPA income'!F109</f>
        <v>148939.64850917</v>
      </c>
      <c r="W114" s="8"/>
      <c r="X114" s="80" t="n">
        <f aca="false">'Low SIPA income'!M109</f>
        <v>374093.456562852</v>
      </c>
      <c r="Y114" s="6"/>
      <c r="Z114" s="6" t="n">
        <f aca="false">R114+V114-N114-L114-F114</f>
        <v>-6990400.17836063</v>
      </c>
      <c r="AA114" s="6"/>
      <c r="AB114" s="6" t="n">
        <f aca="false">T114-P114-D114</f>
        <v>-72610933.3785546</v>
      </c>
      <c r="AC114" s="50"/>
      <c r="AD114" s="6"/>
      <c r="AE114" s="6"/>
      <c r="AF114" s="6"/>
      <c r="AG114" s="6" t="n">
        <f aca="false">BF114/100*$AG$53</f>
        <v>6669125387.35333</v>
      </c>
      <c r="AH114" s="61" t="n">
        <f aca="false">(AG114-AG113)/AG113</f>
        <v>0.00213104275762169</v>
      </c>
      <c r="AI114" s="61"/>
      <c r="AJ114" s="61" t="n">
        <f aca="false">AB114/AG114</f>
        <v>-0.0108876245626221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0.000281783017294281</v>
      </c>
      <c r="AV114" s="5"/>
      <c r="AW114" s="65" t="n">
        <f aca="false">workers_and_wage_low!C102</f>
        <v>13229621</v>
      </c>
      <c r="AX114" s="5"/>
      <c r="AY114" s="61" t="n">
        <f aca="false">(AW114-AW113)/AW113</f>
        <v>0.00508810993046384</v>
      </c>
      <c r="AZ114" s="66" t="n">
        <f aca="false">workers_and_wage_low!B102</f>
        <v>7265.56943829691</v>
      </c>
      <c r="BA114" s="61" t="n">
        <f aca="false">(AZ114-AZ113)/AZ113</f>
        <v>-0.00294209745755191</v>
      </c>
      <c r="BB114" s="61"/>
      <c r="BC114" s="61"/>
      <c r="BD114" s="61"/>
      <c r="BE114" s="61"/>
      <c r="BF114" s="5" t="n">
        <f aca="false">BF113*(1+AY114)*(1+BA114)*(1-BE114)</f>
        <v>127.916218162747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'Low pensions'!Q115</f>
        <v>127982205.803874</v>
      </c>
      <c r="E115" s="9"/>
      <c r="F115" s="67" t="n">
        <f aca="false">'Low pensions'!I115</f>
        <v>23262280.8590219</v>
      </c>
      <c r="G115" s="81" t="n">
        <f aca="false">'Low pensions'!K115</f>
        <v>4737152.20260538</v>
      </c>
      <c r="H115" s="81" t="n">
        <f aca="false">'Low pensions'!V115</f>
        <v>26062413.7328729</v>
      </c>
      <c r="I115" s="81" t="n">
        <f aca="false">'Low pensions'!M115</f>
        <v>146509.861936249</v>
      </c>
      <c r="J115" s="81" t="n">
        <f aca="false">'Low pensions'!W115</f>
        <v>806054.03297545</v>
      </c>
      <c r="K115" s="9"/>
      <c r="L115" s="81" t="n">
        <f aca="false">'Low pensions'!N115</f>
        <v>2654895.34058183</v>
      </c>
      <c r="M115" s="67"/>
      <c r="N115" s="81" t="n">
        <f aca="false">'Low pensions'!L115</f>
        <v>1095028.48023053</v>
      </c>
      <c r="O115" s="9"/>
      <c r="P115" s="81" t="n">
        <f aca="false">'Low pensions'!X115</f>
        <v>19800788.1557144</v>
      </c>
      <c r="Q115" s="67"/>
      <c r="R115" s="81" t="n">
        <f aca="false">'Low SIPA income'!G110</f>
        <v>23899456.169182</v>
      </c>
      <c r="S115" s="67"/>
      <c r="T115" s="81" t="n">
        <f aca="false">'Low SIPA income'!J110</f>
        <v>91381642.0693627</v>
      </c>
      <c r="U115" s="9"/>
      <c r="V115" s="81" t="n">
        <f aca="false">'Low SIPA income'!F110</f>
        <v>145972.304532815</v>
      </c>
      <c r="W115" s="67"/>
      <c r="X115" s="81" t="n">
        <f aca="false">'Low SIPA income'!M110</f>
        <v>366640.344003255</v>
      </c>
      <c r="Y115" s="9"/>
      <c r="Z115" s="9" t="n">
        <f aca="false">R115+V115-N115-L115-F115</f>
        <v>-2966776.2061194</v>
      </c>
      <c r="AA115" s="9"/>
      <c r="AB115" s="9" t="n">
        <f aca="false">T115-P115-D115</f>
        <v>-56401351.8902258</v>
      </c>
      <c r="AC115" s="50"/>
      <c r="AD115" s="9"/>
      <c r="AE115" s="9"/>
      <c r="AF115" s="9"/>
      <c r="AG115" s="9" t="n">
        <f aca="false">BF115/100*$AG$53</f>
        <v>6633071876.57029</v>
      </c>
      <c r="AH115" s="40" t="n">
        <f aca="false">(AG115-AG114)/AG114</f>
        <v>-0.00540603282874397</v>
      </c>
      <c r="AI115" s="40"/>
      <c r="AJ115" s="40" t="n">
        <f aca="false">AB115/AG115</f>
        <v>-0.00850305151817363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13167798</v>
      </c>
      <c r="AX115" s="7"/>
      <c r="AY115" s="40" t="n">
        <f aca="false">(AW115-AW114)/AW114</f>
        <v>-0.00467307415684848</v>
      </c>
      <c r="AZ115" s="39" t="n">
        <f aca="false">workers_and_wage_low!B103</f>
        <v>7260.21907351949</v>
      </c>
      <c r="BA115" s="40" t="n">
        <f aca="false">(AZ115-AZ114)/AZ114</f>
        <v>-0.000736399923346249</v>
      </c>
      <c r="BB115" s="40"/>
      <c r="BC115" s="40"/>
      <c r="BD115" s="40"/>
      <c r="BE115" s="40"/>
      <c r="BF115" s="7" t="n">
        <f aca="false">BF114*(1+AY115)*(1+BA115)*(1-BE115)</f>
        <v>127.224698888031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'Low pensions'!Q116</f>
        <v>128149000.007946</v>
      </c>
      <c r="E116" s="9"/>
      <c r="F116" s="67" t="n">
        <f aca="false">'Low pensions'!I116</f>
        <v>23292597.6799924</v>
      </c>
      <c r="G116" s="81" t="n">
        <f aca="false">'Low pensions'!K116</f>
        <v>4777046.24026321</v>
      </c>
      <c r="H116" s="81" t="n">
        <f aca="false">'Low pensions'!V116</f>
        <v>26281898.9574222</v>
      </c>
      <c r="I116" s="81" t="n">
        <f aca="false">'Low pensions'!M116</f>
        <v>147743.69815247</v>
      </c>
      <c r="J116" s="81" t="n">
        <f aca="false">'Low pensions'!W116</f>
        <v>812842.235796563</v>
      </c>
      <c r="K116" s="9"/>
      <c r="L116" s="81" t="n">
        <f aca="false">'Low pensions'!N116</f>
        <v>2632836.37244106</v>
      </c>
      <c r="M116" s="67"/>
      <c r="N116" s="81" t="n">
        <f aca="false">'Low pensions'!L116</f>
        <v>1096902.61609171</v>
      </c>
      <c r="O116" s="9"/>
      <c r="P116" s="81" t="n">
        <f aca="false">'Low pensions'!X116</f>
        <v>19696635.0077168</v>
      </c>
      <c r="Q116" s="67"/>
      <c r="R116" s="81" t="n">
        <f aca="false">'Low SIPA income'!G111</f>
        <v>20660590.8009878</v>
      </c>
      <c r="S116" s="67"/>
      <c r="T116" s="81" t="n">
        <f aca="false">'Low SIPA income'!J111</f>
        <v>78997559.6161046</v>
      </c>
      <c r="U116" s="9"/>
      <c r="V116" s="81" t="n">
        <f aca="false">'Low SIPA income'!F111</f>
        <v>145276.771397086</v>
      </c>
      <c r="W116" s="67"/>
      <c r="X116" s="81" t="n">
        <f aca="false">'Low SIPA income'!M111</f>
        <v>364893.365294071</v>
      </c>
      <c r="Y116" s="9"/>
      <c r="Z116" s="9" t="n">
        <f aca="false">R116+V116-N116-L116-F116</f>
        <v>-6216469.09614034</v>
      </c>
      <c r="AA116" s="9"/>
      <c r="AB116" s="9" t="n">
        <f aca="false">T116-P116-D116</f>
        <v>-68848075.3995582</v>
      </c>
      <c r="AC116" s="50"/>
      <c r="AD116" s="9"/>
      <c r="AE116" s="9"/>
      <c r="AF116" s="9"/>
      <c r="AG116" s="9" t="n">
        <f aca="false">BF116/100*$AG$53</f>
        <v>6658714187.00248</v>
      </c>
      <c r="AH116" s="40" t="n">
        <f aca="false">(AG116-AG115)/AG115</f>
        <v>0.00386582731340001</v>
      </c>
      <c r="AI116" s="40"/>
      <c r="AJ116" s="40" t="n">
        <f aca="false">AB116/AG116</f>
        <v>-0.0103395450632115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13195665</v>
      </c>
      <c r="AX116" s="7"/>
      <c r="AY116" s="40" t="n">
        <f aca="false">(AW116-AW115)/AW115</f>
        <v>0.00211629917166105</v>
      </c>
      <c r="AZ116" s="39" t="n">
        <f aca="false">workers_and_wage_low!B104</f>
        <v>7272.89420672988</v>
      </c>
      <c r="BA116" s="40" t="n">
        <f aca="false">(AZ116-AZ115)/AZ115</f>
        <v>0.00174583343588464</v>
      </c>
      <c r="BB116" s="40"/>
      <c r="BC116" s="40"/>
      <c r="BD116" s="40"/>
      <c r="BE116" s="40"/>
      <c r="BF116" s="7" t="n">
        <f aca="false">BF115*(1+AY116)*(1+BA116)*(1-BE116)</f>
        <v>127.716527603931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'Low pensions'!Q117</f>
        <v>128678525.755038</v>
      </c>
      <c r="E117" s="9"/>
      <c r="F117" s="67" t="n">
        <f aca="false">'Low pensions'!I117</f>
        <v>23388845.2526418</v>
      </c>
      <c r="G117" s="81" t="n">
        <f aca="false">'Low pensions'!K117</f>
        <v>4861809.4819752</v>
      </c>
      <c r="H117" s="81" t="n">
        <f aca="false">'Low pensions'!V117</f>
        <v>26748241.3041221</v>
      </c>
      <c r="I117" s="81" t="n">
        <f aca="false">'Low pensions'!M117</f>
        <v>150365.241710573</v>
      </c>
      <c r="J117" s="81" t="n">
        <f aca="false">'Low pensions'!W117</f>
        <v>827265.194972843</v>
      </c>
      <c r="K117" s="9"/>
      <c r="L117" s="81" t="n">
        <f aca="false">'Low pensions'!N117</f>
        <v>2681277.59740839</v>
      </c>
      <c r="M117" s="67"/>
      <c r="N117" s="81" t="n">
        <f aca="false">'Low pensions'!L117</f>
        <v>1102310.36812869</v>
      </c>
      <c r="O117" s="9"/>
      <c r="P117" s="81" t="n">
        <f aca="false">'Low pensions'!X117</f>
        <v>19977748.6105149</v>
      </c>
      <c r="Q117" s="67"/>
      <c r="R117" s="81" t="n">
        <f aca="false">'Low SIPA income'!G112</f>
        <v>24295494.549254</v>
      </c>
      <c r="S117" s="67"/>
      <c r="T117" s="81" t="n">
        <f aca="false">'Low SIPA income'!J112</f>
        <v>92895929.1408876</v>
      </c>
      <c r="U117" s="9"/>
      <c r="V117" s="81" t="n">
        <f aca="false">'Low SIPA income'!F112</f>
        <v>144033.044011205</v>
      </c>
      <c r="W117" s="67"/>
      <c r="X117" s="81" t="n">
        <f aca="false">'Low SIPA income'!M112</f>
        <v>361769.480677294</v>
      </c>
      <c r="Y117" s="9"/>
      <c r="Z117" s="9" t="n">
        <f aca="false">R117+V117-N117-L117-F117</f>
        <v>-2732905.62491371</v>
      </c>
      <c r="AA117" s="9"/>
      <c r="AB117" s="9" t="n">
        <f aca="false">T117-P117-D117</f>
        <v>-55760345.2246652</v>
      </c>
      <c r="AC117" s="50"/>
      <c r="AD117" s="9"/>
      <c r="AE117" s="9"/>
      <c r="AF117" s="9"/>
      <c r="AG117" s="9" t="n">
        <f aca="false">BF117/100*$AG$53</f>
        <v>6662285220.97477</v>
      </c>
      <c r="AH117" s="40" t="n">
        <f aca="false">(AG117-AG116)/AG116</f>
        <v>0.000536294826899388</v>
      </c>
      <c r="AI117" s="40" t="n">
        <f aca="false">(AG117-AG113)/AG113</f>
        <v>0.00110321037069721</v>
      </c>
      <c r="AJ117" s="40" t="n">
        <f aca="false">AB117/AG117</f>
        <v>-0.00836955239459213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13196229</v>
      </c>
      <c r="AX117" s="7"/>
      <c r="AY117" s="40" t="n">
        <f aca="false">(AW117-AW116)/AW116</f>
        <v>4.27413093618245E-005</v>
      </c>
      <c r="AZ117" s="39" t="n">
        <f aca="false">workers_and_wage_low!B105</f>
        <v>7276.48361583225</v>
      </c>
      <c r="BA117" s="40" t="n">
        <f aca="false">(AZ117-AZ116)/AZ116</f>
        <v>0.00049353242331563</v>
      </c>
      <c r="BB117" s="40"/>
      <c r="BC117" s="40"/>
      <c r="BD117" s="40"/>
      <c r="BE117" s="40"/>
      <c r="BF117" s="7" t="n">
        <f aca="false">BF116*(1+AY117)*(1+BA117)*(1-BE117)</f>
        <v>127.785021316995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0.0130434814579806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0" activeCellId="0" sqref="F20"/>
    </sheetView>
  </sheetViews>
  <sheetFormatPr defaultColWidth="11.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3" t="n">
        <v>34.2274371921194</v>
      </c>
      <c r="E4" s="22"/>
      <c r="F4" s="84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5" t="n">
        <v>36.0654421469069</v>
      </c>
      <c r="E5" s="25" t="n">
        <f aca="false">(D7/D6)^(1/3)-1</f>
        <v>0.0200745496556636</v>
      </c>
      <c r="F5" s="86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3" t="n">
        <v>37.9112181792913</v>
      </c>
      <c r="E6" s="22" t="n">
        <f aca="false">(D8/D7)^(1/3)-1</f>
        <v>0.0217205625419932</v>
      </c>
      <c r="F6" s="84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5" t="n">
        <v>40.2405100148553</v>
      </c>
      <c r="E7" s="25" t="n">
        <f aca="false">(D9/D8)^(1/3)-1</f>
        <v>0.0284809714113086</v>
      </c>
      <c r="F7" s="86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3" t="n">
        <v>42.9200162644462</v>
      </c>
      <c r="E8" s="22" t="n">
        <f aca="false">(D10/D9)^(1/3)-1</f>
        <v>0.0449818647633</v>
      </c>
      <c r="F8" s="84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5" t="n">
        <v>46.6926648443866</v>
      </c>
      <c r="E9" s="25" t="n">
        <f aca="false">(D9/D8)^(1/3)-1</f>
        <v>0.0284809714113086</v>
      </c>
      <c r="F9" s="86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3" t="n">
        <v>53.281313331461</v>
      </c>
      <c r="E10" s="22" t="n">
        <f aca="false">(D10/D9)^(1/3)-1</f>
        <v>0.0449818647633</v>
      </c>
      <c r="F10" s="84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5" t="n">
        <v>59.4133384581602</v>
      </c>
      <c r="E11" s="25" t="n">
        <f aca="false">(D11/D10)^(1/3)-1</f>
        <v>0.036978323830404</v>
      </c>
      <c r="F11" s="86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3" t="n">
        <v>66.4111454665113</v>
      </c>
      <c r="E12" s="22" t="n">
        <f aca="false">(D12/D11)^(1/3)-1</f>
        <v>0.0378127572782889</v>
      </c>
      <c r="F12" s="84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5" t="n">
        <v>72.7247107047078</v>
      </c>
      <c r="E13" s="25" t="n">
        <f aca="false">(D13/D12)^(1/3)-1</f>
        <v>0.0307349693063796</v>
      </c>
      <c r="F13" s="86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3" t="n">
        <v>81.8091971509488</v>
      </c>
      <c r="E14" s="22" t="n">
        <f aca="false">(D14/D13)^(1/3)-1</f>
        <v>0.0400160528698503</v>
      </c>
      <c r="F14" s="84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5" t="n">
        <v>91.396965668282</v>
      </c>
      <c r="E15" s="25" t="n">
        <f aca="false">(D15/D14)^(1/3)-1</f>
        <v>0.0376316630457982</v>
      </c>
      <c r="F15" s="86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3" t="n">
        <v>98.5254944549653</v>
      </c>
      <c r="E16" s="22" t="n">
        <f aca="false">(D16/D15)^(1/3)-1</f>
        <v>0.0253503448429659</v>
      </c>
      <c r="F16" s="84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7" t="n">
        <v>103.820887302285</v>
      </c>
      <c r="E17" s="28" t="n">
        <f aca="false">(D17/D16)^(1/3)-1</f>
        <v>0.0176037632458057</v>
      </c>
      <c r="F17" s="88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89" t="n">
        <v>111.512333345049</v>
      </c>
      <c r="E18" s="30" t="n">
        <f aca="false">(D18/D17)^(1/3)-1</f>
        <v>0.0241087002914542</v>
      </c>
      <c r="F18" s="31" t="n">
        <v>63686.3757779062</v>
      </c>
      <c r="G18" s="30" t="n">
        <f aca="false">(F18/F17)^(1/3)-1</f>
        <v>0.0295298979732612</v>
      </c>
      <c r="I18" s="29" t="s">
        <v>36</v>
      </c>
      <c r="J18" s="13" t="n">
        <f aca="false">B18*100/$B$16</f>
        <v>92.379268813603</v>
      </c>
      <c r="K18" s="13" t="n">
        <f aca="false">D18*100/$D$16</f>
        <v>113.181196361333</v>
      </c>
      <c r="L18" s="13" t="n">
        <f aca="false">100*F18*100/D18/($F$16*100/$D$16)</f>
        <v>98.9389247815915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87" t="n">
        <v>118.816055368767</v>
      </c>
      <c r="E19" s="28" t="n">
        <f aca="false">(D19/D18)^(1/3)-1</f>
        <v>0.0213723001987975</v>
      </c>
      <c r="F19" s="88" t="n">
        <v>68880.6040343838</v>
      </c>
      <c r="G19" s="28" t="n">
        <f aca="false">(F19/F18)^(1/3)-1</f>
        <v>0.0264791616997906</v>
      </c>
      <c r="I19" s="27" t="s">
        <v>37</v>
      </c>
      <c r="J19" s="13" t="n">
        <f aca="false">B19*100/$B$16</f>
        <v>94.4368936501574</v>
      </c>
      <c r="K19" s="13" t="n">
        <f aca="false">D19*100/$D$16</f>
        <v>120.594223886972</v>
      </c>
      <c r="L19" s="13" t="n">
        <f aca="false">100*F19*100/D19/($F$16*100/$D$16)</f>
        <v>100.430441440039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0.00896634537419172</v>
      </c>
      <c r="D20" s="89" t="n">
        <v>126.539098967737</v>
      </c>
      <c r="E20" s="30" t="n">
        <f aca="false">(D20/D19)^(1/3)-1</f>
        <v>0.0212134731228568</v>
      </c>
      <c r="F20" s="31" t="n">
        <v>75020.8048546891</v>
      </c>
      <c r="G20" s="30" t="n">
        <f aca="false">(F20/F19)^(1/3)-1</f>
        <v>0.0288725741712776</v>
      </c>
      <c r="I20" s="29" t="s">
        <v>38</v>
      </c>
      <c r="J20" s="13" t="n">
        <f aca="false">B20*100/$B$16</f>
        <v>96.9999999999998</v>
      </c>
      <c r="K20" s="13" t="n">
        <f aca="false">D20*100/$D$16</f>
        <v>128.432848439625</v>
      </c>
      <c r="L20" s="13" t="n">
        <f aca="false">100*F20*100/D20/($F$16*100/$D$16)</f>
        <v>102.707116378525</v>
      </c>
    </row>
    <row r="21" customFormat="false" ht="12.8" hidden="false" customHeight="false" outlineLevel="0" collapsed="false">
      <c r="A21" s="27" t="s">
        <v>18</v>
      </c>
      <c r="B21" s="27" t="n">
        <v>132.761439820852</v>
      </c>
      <c r="C21" s="28" t="n">
        <f aca="false">(B21/B20)^(1/3)-1</f>
        <v>0.00381783820231529</v>
      </c>
      <c r="D21" s="87" t="n">
        <v>134.262142566706</v>
      </c>
      <c r="E21" s="28" t="n">
        <f aca="false">(D21/D20)^(1/3)-1</f>
        <v>0.0199438851128926</v>
      </c>
      <c r="F21" s="88" t="n">
        <v>81403.9950636424</v>
      </c>
      <c r="G21" s="28" t="n">
        <f aca="false">(F21/F20)^(1/3)-1</f>
        <v>0.0275934642512414</v>
      </c>
      <c r="I21" s="27" t="s">
        <v>39</v>
      </c>
      <c r="J21" s="13" t="n">
        <f aca="false">B21*100/$B$16</f>
        <v>98.1152378983317</v>
      </c>
      <c r="K21" s="13" t="n">
        <f aca="false">D21*100/$D$16</f>
        <v>136.271472992278</v>
      </c>
      <c r="L21" s="13" t="n">
        <f aca="false">100*F21*100/D21/($F$16*100/$D$16)</f>
        <v>105.035401652497</v>
      </c>
    </row>
    <row r="22" customFormat="false" ht="12.8" hidden="false" customHeight="false" outlineLevel="0" collapsed="false">
      <c r="A22" s="29" t="s">
        <v>20</v>
      </c>
      <c r="B22" s="29" t="n">
        <v>135.625</v>
      </c>
      <c r="C22" s="30" t="n">
        <f aca="false">(B22/B21)^(1/3)-1</f>
        <v>0.00713865699796679</v>
      </c>
      <c r="D22" s="89" t="n">
        <v>141.985186165676</v>
      </c>
      <c r="E22" s="30" t="n">
        <f aca="false">(D22/D21)^(1/3)-1</f>
        <v>0.0188177137883852</v>
      </c>
      <c r="F22" s="31" t="n">
        <v>88038.0360015636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100.231506662759</v>
      </c>
      <c r="K22" s="13" t="n">
        <f aca="false">D22*100/$D$16</f>
        <v>144.110097544931</v>
      </c>
      <c r="L22" s="13" t="n">
        <f aca="false">100*F22*100/D22/($F$16*100/$D$16)</f>
        <v>107.416467225517</v>
      </c>
    </row>
    <row r="23" customFormat="false" ht="12.8" hidden="false" customHeight="false" outlineLevel="0" collapsed="false">
      <c r="A23" s="27" t="s">
        <v>24</v>
      </c>
      <c r="B23" s="27" t="n">
        <v>132.022472758063</v>
      </c>
      <c r="C23" s="28" t="n">
        <f aca="false">(B23/B22)^(1/3)-1</f>
        <v>-0.00893371113925834</v>
      </c>
      <c r="D23" s="87" t="n">
        <v>149.708229764646</v>
      </c>
      <c r="E23" s="28" t="n">
        <f aca="false">(D23/D22)^(1/3)-1</f>
        <v>0.0178119524559255</v>
      </c>
      <c r="F23" s="88" t="n">
        <v>94931.0205587765</v>
      </c>
      <c r="G23" s="28" t="n">
        <f aca="false">(F23/F22)^(1/3)-1</f>
        <v>0.0254455420993449</v>
      </c>
      <c r="I23" s="27" t="s">
        <v>41</v>
      </c>
      <c r="J23" s="13" t="n">
        <f aca="false">B23*100/$B$16</f>
        <v>97.5691160028294</v>
      </c>
      <c r="K23" s="13" t="n">
        <f aca="false">D23*100/$D$16</f>
        <v>151.948722097584</v>
      </c>
      <c r="L23" s="13" t="n">
        <f aca="false">100*F23*100/D23/($F$16*100/$D$16)</f>
        <v>109.851509583257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0.00793423446359265</v>
      </c>
      <c r="D24" s="89" t="n">
        <v>157.56791182729</v>
      </c>
      <c r="E24" s="30" t="n">
        <f aca="false">(D24/D23)^(1/3)-1</f>
        <v>0.0172023812262541</v>
      </c>
      <c r="F24" s="31" t="n">
        <v>101421.128731982</v>
      </c>
      <c r="G24" s="30" t="n">
        <f aca="false">(F24/F23)^(1/3)-1</f>
        <v>0.0222883931323861</v>
      </c>
      <c r="I24" s="29" t="s">
        <v>42</v>
      </c>
      <c r="J24" s="13" t="n">
        <f aca="false">B24*100/$B$16</f>
        <v>99.9099999999999</v>
      </c>
      <c r="K24" s="13" t="n">
        <f aca="false">D24*100/$D$16</f>
        <v>159.926030007708</v>
      </c>
      <c r="L24" s="13" t="n">
        <f aca="false">100*F24*100/D24/($F$16*100/$D$16)</f>
        <v>111.507534821664</v>
      </c>
    </row>
    <row r="25" customFormat="false" ht="12.8" hidden="false" customHeight="false" outlineLevel="0" collapsed="false">
      <c r="A25" s="27" t="s">
        <v>18</v>
      </c>
      <c r="B25" s="27" t="n">
        <v>138.071897413686</v>
      </c>
      <c r="C25" s="28" t="n">
        <f aca="false">(B25/B24)^(1/3)-1</f>
        <v>0.00705598268870911</v>
      </c>
      <c r="D25" s="87" t="n">
        <v>165.427593889934</v>
      </c>
      <c r="E25" s="28" t="n">
        <f aca="false">(D25/D24)^(1/3)-1</f>
        <v>0.0163580340504399</v>
      </c>
      <c r="F25" s="88" t="n">
        <v>108085.341322954</v>
      </c>
      <c r="G25" s="28" t="n">
        <f aca="false">(F25/F24)^(1/3)-1</f>
        <v>0.0214398242206899</v>
      </c>
      <c r="I25" s="27" t="s">
        <v>43</v>
      </c>
      <c r="J25" s="13" t="n">
        <f aca="false">B25*100/$B$16</f>
        <v>102.039847414265</v>
      </c>
      <c r="K25" s="13" t="n">
        <f aca="false">D25*100/$D$16</f>
        <v>167.903337917831</v>
      </c>
      <c r="L25" s="13" t="n">
        <f aca="false">100*F25*100/D25/($F$16*100/$D$16)</f>
        <v>113.188524847541</v>
      </c>
    </row>
    <row r="26" customFormat="false" ht="12.8" hidden="false" customHeight="false" outlineLevel="0" collapsed="false">
      <c r="A26" s="29" t="s">
        <v>20</v>
      </c>
      <c r="B26" s="29" t="n">
        <v>142.40625</v>
      </c>
      <c r="C26" s="30" t="n">
        <f aca="false">(B26/B25)^(1/3)-1</f>
        <v>0.010356374249104</v>
      </c>
      <c r="D26" s="89" t="n">
        <v>173.287275952578</v>
      </c>
      <c r="E26" s="30" t="n">
        <f aca="false">(D26/D25)^(1/3)-1</f>
        <v>0.015592707836515</v>
      </c>
      <c r="F26" s="31" t="n">
        <v>114071.89700921</v>
      </c>
      <c r="G26" s="30" t="n">
        <f aca="false">(F26/F25)^(1/3)-1</f>
        <v>0.0181316896061055</v>
      </c>
      <c r="I26" s="29" t="s">
        <v>44</v>
      </c>
      <c r="J26" s="13" t="n">
        <f aca="false">B26*100/$B$16</f>
        <v>105.243081995897</v>
      </c>
      <c r="K26" s="13" t="n">
        <f aca="false">D26*100/$D$16</f>
        <v>175.880645827954</v>
      </c>
      <c r="L26" s="13" t="n">
        <f aca="false">100*F26*100/D26/($F$16*100/$D$16)</f>
        <v>114.039562837309</v>
      </c>
    </row>
    <row r="27" customFormat="false" ht="12.8" hidden="false" customHeight="false" outlineLevel="0" collapsed="false">
      <c r="A27" s="27" t="s">
        <v>24</v>
      </c>
      <c r="B27" s="27" t="n">
        <v>142.576258633526</v>
      </c>
      <c r="C27" s="28" t="n">
        <f aca="false">(B27/B26)^(1/3)-1</f>
        <v>0.000397784565040915</v>
      </c>
      <c r="D27" s="87" t="n">
        <v>181.146958015222</v>
      </c>
      <c r="E27" s="28" t="n">
        <f aca="false">(D27/D26)^(1/3)-1</f>
        <v>0.0148958038073608</v>
      </c>
      <c r="F27" s="88" t="n">
        <v>120142.365450832</v>
      </c>
      <c r="G27" s="28" t="n">
        <f aca="false">(F27/F26)^(1/3)-1</f>
        <v>0.0174330433168795</v>
      </c>
      <c r="I27" s="27" t="s">
        <v>45</v>
      </c>
      <c r="J27" s="13" t="n">
        <f aca="false">B27*100/$B$16</f>
        <v>105.368724181954</v>
      </c>
      <c r="K27" s="13" t="n">
        <f aca="false">D27*100/$D$16</f>
        <v>183.857953738077</v>
      </c>
      <c r="L27" s="13" t="n">
        <f aca="false">100*F27*100/D27/($F$16*100/$D$16)</f>
        <v>114.89699958226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-0.00146755962694656</v>
      </c>
      <c r="D28" s="89" t="n">
        <v>188.845703730869</v>
      </c>
      <c r="E28" s="30" t="n">
        <f aca="false">(D28/D27)^(1/3)-1</f>
        <v>0.0139705806309229</v>
      </c>
      <c r="F28" s="31" t="n">
        <v>125684.31072828</v>
      </c>
      <c r="G28" s="30" t="n">
        <f aca="false">(F28/F27)^(1/3)-1</f>
        <v>0.0151455062019219</v>
      </c>
      <c r="I28" s="29" t="s">
        <v>46</v>
      </c>
      <c r="J28" s="13" t="n">
        <f aca="false">B28*100/$B$16</f>
        <v>104.9055</v>
      </c>
      <c r="K28" s="13" t="n">
        <f aca="false">D28*100/$D$16</f>
        <v>191.671916771946</v>
      </c>
      <c r="L28" s="13" t="n">
        <f aca="false">100*F28*100/D28/($F$16*100/$D$16)</f>
        <v>115.296868898226</v>
      </c>
      <c r="N28" s="32"/>
    </row>
    <row r="29" customFormat="false" ht="12.8" hidden="false" customHeight="false" outlineLevel="0" collapsed="false">
      <c r="A29" s="27" t="s">
        <v>18</v>
      </c>
      <c r="B29" s="27" t="n">
        <v>143.594773310233</v>
      </c>
      <c r="C29" s="28" t="n">
        <f aca="false">(B29/B28)^(1/3)-1</f>
        <v>0.00384877630990199</v>
      </c>
      <c r="D29" s="87" t="n">
        <v>196.544449446516</v>
      </c>
      <c r="E29" s="28" t="n">
        <f aca="false">(D29/D28)^(1/3)-1</f>
        <v>0.013408536283362</v>
      </c>
      <c r="F29" s="88" t="n">
        <v>131261.796584522</v>
      </c>
      <c r="G29" s="28" t="n">
        <f aca="false">(F29/F28)^(1/3)-1</f>
        <v>0.0145787427033528</v>
      </c>
      <c r="I29" s="27" t="s">
        <v>47</v>
      </c>
      <c r="J29" s="13" t="n">
        <f aca="false">B29*100/$B$16</f>
        <v>106.121441310835</v>
      </c>
      <c r="K29" s="13" t="n">
        <f aca="false">D29*100/$D$16</f>
        <v>199.485879805814</v>
      </c>
      <c r="L29" s="13" t="n">
        <f aca="false">100*F29*100/D29/($F$16*100/$D$16)</f>
        <v>115.696738214192</v>
      </c>
      <c r="M29" s="32" t="n">
        <f aca="false">L27/L16-1</f>
        <v>0.148969995822605</v>
      </c>
    </row>
    <row r="30" customFormat="false" ht="12.8" hidden="false" customHeight="false" outlineLevel="0" collapsed="false">
      <c r="A30" s="29" t="s">
        <v>20</v>
      </c>
      <c r="B30" s="29" t="n">
        <v>146.322421875</v>
      </c>
      <c r="C30" s="30" t="n">
        <f aca="false">(B30/B29)^(1/3)-1</f>
        <v>0.00629214538629164</v>
      </c>
      <c r="D30" s="89" t="n">
        <v>204.243195162162</v>
      </c>
      <c r="E30" s="30" t="n">
        <f aca="false">(D30/D29)^(1/3)-1</f>
        <v>0.0128899704051608</v>
      </c>
      <c r="F30" s="31" t="n">
        <v>136874.823019557</v>
      </c>
      <c r="G30" s="30" t="n">
        <f aca="false">(F30/F29)^(1/3)-1</f>
        <v>0.0140555402894842</v>
      </c>
      <c r="I30" s="29" t="s">
        <v>48</v>
      </c>
      <c r="J30" s="13" t="n">
        <f aca="false">B30*100/$B$16</f>
        <v>108.137266750784</v>
      </c>
      <c r="K30" s="13" t="n">
        <f aca="false">D30*100/$D$16</f>
        <v>207.299842839681</v>
      </c>
      <c r="L30" s="13" t="n">
        <f aca="false">100*F30*100/D30/($F$16*100/$D$16)</f>
        <v>116.096607530158</v>
      </c>
    </row>
    <row r="31" customFormat="false" ht="12.8" hidden="false" customHeight="false" outlineLevel="0" collapsed="false">
      <c r="A31" s="27" t="s">
        <v>24</v>
      </c>
      <c r="B31" s="27" t="n">
        <v>148.707487466602</v>
      </c>
      <c r="C31" s="28" t="n">
        <f aca="false">(B31/B30)^(1/3)-1</f>
        <v>0.00540409947735121</v>
      </c>
      <c r="D31" s="87" t="n">
        <v>211.941940877809</v>
      </c>
      <c r="E31" s="28" t="n">
        <f aca="false">(D31/D30)^(1/3)-1</f>
        <v>0.0124100252895021</v>
      </c>
      <c r="F31" s="88" t="n">
        <v>142523.390033384</v>
      </c>
      <c r="G31" s="28" t="n">
        <f aca="false">(F31/F30)^(1/3)-1</f>
        <v>0.0135710348301081</v>
      </c>
      <c r="I31" s="27" t="s">
        <v>49</v>
      </c>
      <c r="J31" s="13" t="n">
        <f aca="false">B31*100/$B$16</f>
        <v>109.899911674182</v>
      </c>
      <c r="K31" s="13" t="n">
        <f aca="false">D31*100/$D$16</f>
        <v>215.11380587355</v>
      </c>
      <c r="L31" s="13" t="n">
        <f aca="false">100*F31*100/D31/($F$16*100/$D$16)</f>
        <v>116.496476846123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-0.00402809407202298</v>
      </c>
      <c r="D32" s="89" t="n">
        <v>218.300199104144</v>
      </c>
      <c r="E32" s="30" t="n">
        <f aca="false">(D32/D31)^(1/3)-1</f>
        <v>0.00990163404996225</v>
      </c>
      <c r="F32" s="31" t="n">
        <v>147302.973516783</v>
      </c>
      <c r="G32" s="30" t="n">
        <f aca="false">(F32/F31)^(1/3)-1</f>
        <v>0.0110557963155522</v>
      </c>
      <c r="I32" s="29" t="s">
        <v>50</v>
      </c>
      <c r="J32" s="13" t="n">
        <f aca="false">B32*100/$B$16</f>
        <v>108.5771925</v>
      </c>
      <c r="K32" s="13" t="n">
        <f aca="false">D32*100/$D$16</f>
        <v>221.567220049757</v>
      </c>
      <c r="L32" s="13" t="n">
        <f aca="false">100*F32*100/D32/($F$16*100/$D$16)</f>
        <v>116.896346162089</v>
      </c>
    </row>
    <row r="33" customFormat="false" ht="12.8" hidden="false" customHeight="false" outlineLevel="0" collapsed="false">
      <c r="A33" s="27" t="s">
        <v>18</v>
      </c>
      <c r="B33" s="27" t="n">
        <v>148.620590376091</v>
      </c>
      <c r="C33" s="28" t="n">
        <f aca="false">(B33/B32)^(1/3)-1</f>
        <v>0.00384877630990221</v>
      </c>
      <c r="D33" s="87" t="n">
        <v>224.658457330478</v>
      </c>
      <c r="E33" s="28" t="n">
        <f aca="false">(D33/D32)^(1/3)-1</f>
        <v>0.00961597451160712</v>
      </c>
      <c r="F33" s="88" t="n">
        <v>152111.90933702</v>
      </c>
      <c r="G33" s="28" t="n">
        <f aca="false">(F33/F32)^(1/3)-1</f>
        <v>0.0107658678550717</v>
      </c>
      <c r="I33" s="27" t="s">
        <v>51</v>
      </c>
      <c r="J33" s="13" t="n">
        <f aca="false">B33*100/$B$16</f>
        <v>109.835691756714</v>
      </c>
      <c r="K33" s="13" t="n">
        <f aca="false">D33*100/$D$16</f>
        <v>228.020634225963</v>
      </c>
      <c r="L33" s="13" t="n">
        <f aca="false">100*F33*100/D33/($F$16*100/$D$16)</f>
        <v>117.296215478054</v>
      </c>
    </row>
    <row r="34" customFormat="false" ht="12.8" hidden="false" customHeight="false" outlineLevel="0" collapsed="false">
      <c r="A34" s="29" t="s">
        <v>20</v>
      </c>
      <c r="B34" s="29" t="n">
        <v>151.443706640625</v>
      </c>
      <c r="C34" s="30" t="n">
        <f aca="false">(B34/B33)^(1/3)-1</f>
        <v>0.00629214538629186</v>
      </c>
      <c r="D34" s="89" t="n">
        <v>231.016715556812</v>
      </c>
      <c r="E34" s="30" t="n">
        <f aca="false">(D34/D33)^(1/3)-1</f>
        <v>0.0093463361186954</v>
      </c>
      <c r="F34" s="31" t="n">
        <v>156950.197494096</v>
      </c>
      <c r="G34" s="30" t="n">
        <f aca="false">(F34/F33)^(1/3)-1</f>
        <v>0.0104920077980657</v>
      </c>
      <c r="I34" s="29" t="s">
        <v>52</v>
      </c>
      <c r="J34" s="13" t="n">
        <f aca="false">B34*100/$B$16</f>
        <v>111.922071087062</v>
      </c>
      <c r="K34" s="13" t="n">
        <f aca="false">D34*100/$D$16</f>
        <v>234.474048402169</v>
      </c>
      <c r="L34" s="13" t="n">
        <f aca="false">100*F34*100/D34/($F$16*100/$D$16)</f>
        <v>117.69608479402</v>
      </c>
    </row>
    <row r="35" customFormat="false" ht="12.8" hidden="false" customHeight="false" outlineLevel="0" collapsed="false">
      <c r="A35" s="27" t="s">
        <v>24</v>
      </c>
      <c r="B35" s="27" t="n">
        <v>156.815120250756</v>
      </c>
      <c r="C35" s="28" t="n">
        <f aca="false">(B35/B34)^(1/3)-1</f>
        <v>0.0116855996250491</v>
      </c>
      <c r="D35" s="87" t="n">
        <v>237.374973783146</v>
      </c>
      <c r="E35" s="28" t="n">
        <f aca="false">(D35/D34)^(1/3)-1</f>
        <v>0.00909140775220729</v>
      </c>
      <c r="F35" s="88" t="n">
        <v>161817.83798801</v>
      </c>
      <c r="G35" s="28" t="n">
        <f aca="false">(F35/F34)^(1/3)-1</f>
        <v>0.0102329030612298</v>
      </c>
      <c r="I35" s="27" t="s">
        <v>53</v>
      </c>
      <c r="J35" s="13" t="n">
        <f aca="false">B35*100/$B$16</f>
        <v>115.891729181457</v>
      </c>
      <c r="K35" s="13" t="n">
        <f aca="false">D35*100/$D$16</f>
        <v>240.927462578376</v>
      </c>
      <c r="L35" s="13" t="n">
        <f aca="false">100*F35*100/D35/($F$16*100/$D$16)</f>
        <v>118.095954109985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110</v>
      </c>
      <c r="C42" s="35" t="s">
        <v>111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D43*0.9</f>
        <v>-0.109223509714663</v>
      </c>
      <c r="D43" s="38" t="n">
        <f aca="false">'[1]Central macro hypothesis'!C39</f>
        <v>-0.121359455238514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0.0599999999999989</v>
      </c>
      <c r="C44" s="40" t="n">
        <f aca="false">D44*1.2</f>
        <v>0.130138391310772</v>
      </c>
      <c r="D44" s="40" t="n">
        <f aca="false">'[1]Central macro hypothesis'!C40</f>
        <v>0.108448659425643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0.05</v>
      </c>
      <c r="C45" s="38" t="n">
        <f aca="false">D45*1.2</f>
        <v>0.0614611514385275</v>
      </c>
      <c r="D45" s="38" t="n">
        <f aca="false">'[1]Central macro hypothesis'!C41</f>
        <v>0.0512176261987729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0.0400000000000016</v>
      </c>
      <c r="C46" s="40" t="n">
        <f aca="false">D46*1.2</f>
        <v>0.0477716538010624</v>
      </c>
      <c r="D46" s="40" t="n">
        <f aca="false">'[1]Central macro hypothesis'!C42</f>
        <v>0.0398097115008853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0.039999999999998</v>
      </c>
      <c r="C47" s="38" t="n">
        <f aca="false">D47*1.2</f>
        <v>0.0381918733431102</v>
      </c>
      <c r="D47" s="38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95" colorId="64" zoomScale="65" zoomScaleNormal="65" zoomScalePageLayoutView="100" workbookViewId="0">
      <pane xSplit="2" ySplit="0" topLeftCell="Z95" activePane="topRight" state="frozen"/>
      <selection pane="topLeft" activeCell="A95" activeCellId="0" sqref="A95"/>
      <selection pane="topRight" activeCell="AG117" activeCellId="0" sqref="AG117"/>
    </sheetView>
  </sheetViews>
  <sheetFormatPr defaultColWidth="9.14843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tr">
        <f aca="false">'Central scenario'!AE1</f>
        <v>PIB en millones de pesos constantes de 2004</v>
      </c>
      <c r="AF1" s="3" t="s">
        <v>74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/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112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-0.032867452056873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0.0139858096813862</v>
      </c>
      <c r="BM4" s="51" t="n">
        <f aca="false">SUM(D14:D17)/AVERAGE(AG14:AG17)</f>
        <v>0.0796893569690466</v>
      </c>
      <c r="BN4" s="51" t="n">
        <f aca="false">(SUM(H14:H17)+SUM(J14:J17))/AVERAGE(AG14:AG17)</f>
        <v>0</v>
      </c>
      <c r="BO4" s="52" t="n">
        <f aca="false">AL4-BN4</f>
        <v>-0.032867452056873</v>
      </c>
      <c r="BP4" s="32" t="n">
        <f aca="false">BN4+BM4</f>
        <v>0.0796893569690466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-0.0327691279382023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0.0613981988851852</v>
      </c>
      <c r="BL5" s="51" t="n">
        <f aca="false">SUM(P18:P21)/AVERAGE(AG18:AG21)</f>
        <v>0.0153260729788298</v>
      </c>
      <c r="BM5" s="51" t="n">
        <f aca="false">SUM(D18:D21)/AVERAGE(AG18:AG21)</f>
        <v>0.0788412538445578</v>
      </c>
      <c r="BN5" s="51" t="n">
        <f aca="false">(SUM(H18:H21)+SUM(J18:J21))/AVERAGE(AG18:AG21)</f>
        <v>3.99679724492795E-005</v>
      </c>
      <c r="BO5" s="52" t="n">
        <f aca="false">AL5-BN5</f>
        <v>-0.0328090959106516</v>
      </c>
      <c r="BP5" s="32" t="n">
        <f aca="false">BN5+BM5</f>
        <v>0.078881221817007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-0.0365058558565987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0.0632114979056285</v>
      </c>
      <c r="BL6" s="51" t="n">
        <f aca="false">SUM(P22:P25)/AVERAGE(AG22:AG25)</f>
        <v>0.018866521943046</v>
      </c>
      <c r="BM6" s="51" t="n">
        <f aca="false">SUM(D22:D25)/AVERAGE(AG22:AG25)</f>
        <v>0.0808508318191812</v>
      </c>
      <c r="BN6" s="51" t="n">
        <f aca="false">(SUM(H22:H25)+SUM(J22:J25))/AVERAGE(AG22:AG25)</f>
        <v>0.000542822051953923</v>
      </c>
      <c r="BO6" s="52" t="n">
        <f aca="false">AL6-BN6</f>
        <v>-0.0370486779085526</v>
      </c>
      <c r="BP6" s="32" t="n">
        <f aca="false">BN6+BM6</f>
        <v>0.0813936538711351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-0.0376339591942611</v>
      </c>
      <c r="AM7" s="4" t="n">
        <f aca="false">'Central scenario'!AM7</f>
        <v>20644316.2443057</v>
      </c>
      <c r="AN7" s="52" t="n">
        <f aca="false">AM6/AVERAGE(AG26:AG29)</f>
        <v>0.00430801881145177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23175400.3652584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0.0131887574816751</v>
      </c>
      <c r="BJ7" s="1" t="n">
        <f aca="false">BJ6+1</f>
        <v>2018</v>
      </c>
      <c r="BK7" s="51" t="n">
        <f aca="false">SUM(T26:T29)/AVERAGE(AG26:AG29)</f>
        <v>0.0586786294091371</v>
      </c>
      <c r="BL7" s="51" t="n">
        <f aca="false">SUM(P26:P29)/AVERAGE(AG26:AG29)</f>
        <v>0.0176319076287644</v>
      </c>
      <c r="BM7" s="51" t="n">
        <f aca="false">SUM(D26:D29)/AVERAGE(AG26:AG29)</f>
        <v>0.0786806809746338</v>
      </c>
      <c r="BN7" s="51" t="n">
        <f aca="false">(SUM(H26:H29)+SUM(J26:J29))/AVERAGE(AG26:AG29)</f>
        <v>0.000951174085141824</v>
      </c>
      <c r="BO7" s="52" t="n">
        <f aca="false">AL7-BN7</f>
        <v>-0.038585133279403</v>
      </c>
      <c r="BP7" s="32" t="n">
        <f aca="false">BN7+BM7</f>
        <v>0.0796318550597756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-0.0385319955234699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0.0158806658660151</v>
      </c>
      <c r="BJ8" s="1" t="n">
        <f aca="false">BJ7+1</f>
        <v>2019</v>
      </c>
      <c r="BK8" s="51" t="n">
        <f aca="false">SUM(T30:T33)/AVERAGE(AG30:AG33)</f>
        <v>0.0514976040944436</v>
      </c>
      <c r="BL8" s="51" t="n">
        <f aca="false">SUM(P30:P33)/AVERAGE(AG30:AG33)</f>
        <v>0.0166866506905901</v>
      </c>
      <c r="BM8" s="51" t="n">
        <f aca="false">SUM(D30:D33)/AVERAGE(AG30:AG33)</f>
        <v>0.0733429489273235</v>
      </c>
      <c r="BN8" s="51" t="n">
        <f aca="false">(SUM(H30:H33)+SUM(J30:J33))/AVERAGE(AG30:AG33)</f>
        <v>0.000860209160361904</v>
      </c>
      <c r="BO8" s="52" t="n">
        <f aca="false">AL8-BN8</f>
        <v>-0.0393922046838318</v>
      </c>
      <c r="BP8" s="32" t="n">
        <f aca="false">BN8+BM8</f>
        <v>0.0742031580876854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-0.0536523478786273</v>
      </c>
      <c r="AM9" s="4" t="n">
        <f aca="false">'Central scenario'!AM9</f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2"/>
      <c r="AQ9" s="4" t="n">
        <f aca="false">AQ8*(1+AO9)</f>
        <v>366565172.263823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348776902.792216</v>
      </c>
      <c r="AS9" s="53" t="n">
        <f aca="false">AQ9/AG37</f>
        <v>0.0809728654791789</v>
      </c>
      <c r="AT9" s="53" t="n">
        <f aca="false">AR9/AG37</f>
        <v>0.0770435037721284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0.0145097229046304</v>
      </c>
      <c r="BJ9" s="1" t="n">
        <f aca="false">BJ8+1</f>
        <v>2020</v>
      </c>
      <c r="BK9" s="51" t="n">
        <f aca="false">SUM(T34:T37)/AVERAGE(AG34:AG37)</f>
        <v>0.0543339943808286</v>
      </c>
      <c r="BL9" s="51" t="n">
        <f aca="false">SUM(P34:P37)/AVERAGE(AG34:AG37)</f>
        <v>0.0186992918462054</v>
      </c>
      <c r="BM9" s="51" t="n">
        <f aca="false">SUM(D34:D37)/AVERAGE(AG34:AG37)</f>
        <v>0.0892870504132505</v>
      </c>
      <c r="BN9" s="51" t="n">
        <f aca="false">(SUM(H34:H37)+SUM(J34:J37))/AVERAGE(AG34:AG37)</f>
        <v>0.00135377975687909</v>
      </c>
      <c r="BO9" s="52" t="n">
        <f aca="false">AL9-BN9</f>
        <v>-0.0550061276355064</v>
      </c>
      <c r="BP9" s="32" t="n">
        <f aca="false">BN9+BM9</f>
        <v>0.0906408301701296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-0.0500940400648456</v>
      </c>
      <c r="AM10" s="4" t="n">
        <f aca="false">'Central scenario'!AM10</f>
        <v>17835539.214349</v>
      </c>
      <c r="AN10" s="52" t="n">
        <f aca="false">AM10/AVERAGE(AG38:AG41)</f>
        <v>0.00378770961887878</v>
      </c>
      <c r="AO10" s="52" t="n">
        <f aca="false">AVERAGE(AG38:AG41)/AVERAGE(AG34:AG37)-1</f>
        <v>0.0599999999999992</v>
      </c>
      <c r="AP10" s="52"/>
      <c r="AQ10" s="4" t="n">
        <f aca="false">AQ9*(1+AO10)</f>
        <v>388559082.599652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351382660.32465</v>
      </c>
      <c r="AS10" s="53" t="n">
        <f aca="false">AQ10/AG41</f>
        <v>0.0830758314825667</v>
      </c>
      <c r="AT10" s="53" t="n">
        <f aca="false">AR10/AG41</f>
        <v>0.075127330648718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0.0172064978775071</v>
      </c>
      <c r="BJ10" s="1" t="n">
        <f aca="false">BJ9+1</f>
        <v>2021</v>
      </c>
      <c r="BK10" s="51" t="n">
        <f aca="false">SUM(T38:T41)/AVERAGE(AG38:AG41)</f>
        <v>0.0540671019234698</v>
      </c>
      <c r="BL10" s="51" t="n">
        <f aca="false">SUM(P38:P41)/AVERAGE(AG38:AG41)</f>
        <v>0.0176838072048203</v>
      </c>
      <c r="BM10" s="51" t="n">
        <f aca="false">SUM(D38:D41)/AVERAGE(AG38:AG41)</f>
        <v>0.0864773347834951</v>
      </c>
      <c r="BN10" s="51" t="n">
        <f aca="false">(SUM(H38:H41)+SUM(J38:J41))/AVERAGE(AG38:AG41)</f>
        <v>0.00175358873296357</v>
      </c>
      <c r="BO10" s="52" t="n">
        <f aca="false">AL10-BN10</f>
        <v>-0.0518476287978092</v>
      </c>
      <c r="BP10" s="32" t="n">
        <f aca="false">BN10+BM10</f>
        <v>0.0882309235164587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-0.049391021927683</v>
      </c>
      <c r="AM11" s="4" t="n">
        <f aca="false">'Central scenario'!AM11</f>
        <v>16827143.6015023</v>
      </c>
      <c r="AN11" s="52" t="n">
        <f aca="false">AM11/AVERAGE(AG42:AG45)</f>
        <v>0.00340338856255993</v>
      </c>
      <c r="AO11" s="52" t="n">
        <f aca="false">AVERAGE(AG42:AG45)/AVERAGE(AG38:AG41)-1</f>
        <v>0.05</v>
      </c>
      <c r="AP11" s="52"/>
      <c r="AQ11" s="4" t="n">
        <f aca="false">AQ10*(1+AO11)</f>
        <v>407987036.729634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351742424.636623</v>
      </c>
      <c r="AS11" s="53" t="n">
        <f aca="false">AQ11/AG45</f>
        <v>0.0807727081918997</v>
      </c>
      <c r="AT11" s="53" t="n">
        <f aca="false">AR11/AG45</f>
        <v>0.0696374778268086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0.0141282416034182</v>
      </c>
      <c r="BJ11" s="1" t="n">
        <f aca="false">BJ10+1</f>
        <v>2022</v>
      </c>
      <c r="BK11" s="51" t="n">
        <f aca="false">SUM(T42:T45)/AVERAGE(AG42:AG45)</f>
        <v>0.0557804778902554</v>
      </c>
      <c r="BL11" s="51" t="n">
        <f aca="false">SUM(P42:P45)/AVERAGE(AG42:AG45)</f>
        <v>0.0173175187551053</v>
      </c>
      <c r="BM11" s="51" t="n">
        <f aca="false">SUM(D42:D45)/AVERAGE(AG42:AG45)</f>
        <v>0.0878539810628331</v>
      </c>
      <c r="BN11" s="51" t="n">
        <f aca="false">(SUM(H42:H45)+SUM(J42:J45))/AVERAGE(AG42:AG45)</f>
        <v>0.00214244202179535</v>
      </c>
      <c r="BO11" s="52" t="n">
        <f aca="false">AL11-BN11</f>
        <v>-0.0515334639494784</v>
      </c>
      <c r="BP11" s="32" t="n">
        <f aca="false">BN11+BM11</f>
        <v>0.0899964230846284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-0.0469162124331271</v>
      </c>
      <c r="AM12" s="4" t="n">
        <f aca="false">'Central scenario'!AM12</f>
        <v>15842663.6881786</v>
      </c>
      <c r="AN12" s="52" t="n">
        <f aca="false">AM12/AVERAGE(AG46:AG49)</f>
        <v>0.0030810305014947</v>
      </c>
      <c r="AO12" s="52" t="n">
        <f aca="false">AVERAGE(AG46:AG49)/AVERAGE(AG42:AG45)-1</f>
        <v>0.0400000000000016</v>
      </c>
      <c r="AP12" s="52"/>
      <c r="AQ12" s="4" t="n">
        <f aca="false">AQ11*(1+AO12)</f>
        <v>424306518.19882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349681065.865078</v>
      </c>
      <c r="AS12" s="53" t="n">
        <f aca="false">AQ12/AG49</f>
        <v>0.0805401366070183</v>
      </c>
      <c r="AT12" s="53" t="n">
        <f aca="false">AR12/AG49</f>
        <v>0.0663750369266408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0.0164055732246031</v>
      </c>
      <c r="BJ12" s="1" t="n">
        <f aca="false">BJ11+1</f>
        <v>2023</v>
      </c>
      <c r="BK12" s="51" t="n">
        <f aca="false">SUM(T46:T49)/AVERAGE(AG46:AG49)</f>
        <v>0.0571647101805114</v>
      </c>
      <c r="BL12" s="51" t="n">
        <f aca="false">SUM(P46:P49)/AVERAGE(AG46:AG49)</f>
        <v>0.0168227694117081</v>
      </c>
      <c r="BM12" s="51" t="n">
        <f aca="false">SUM(D46:D49)/AVERAGE(AG46:AG49)</f>
        <v>0.0872581532019304</v>
      </c>
      <c r="BN12" s="51" t="n">
        <f aca="false">(SUM(H46:H49)+SUM(J46:J49))/AVERAGE(AG46:AG49)</f>
        <v>0.00240885174914607</v>
      </c>
      <c r="BO12" s="52" t="n">
        <f aca="false">AL12-BN12</f>
        <v>-0.0493250641822732</v>
      </c>
      <c r="BP12" s="32" t="n">
        <f aca="false">BN12+BM12</f>
        <v>0.0896670049510765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-0.0441931202963944</v>
      </c>
      <c r="AM13" s="13" t="n">
        <f aca="false">'Central scenario'!AM13</f>
        <v>14900507.1403892</v>
      </c>
      <c r="AN13" s="59" t="n">
        <f aca="false">AM13/AVERAGE(AG50:AG53)</f>
        <v>0.00278634895492881</v>
      </c>
      <c r="AO13" s="59" t="n">
        <f aca="false">'GDP evolution by scenario'!M49</f>
        <v>0.0399999999999978</v>
      </c>
      <c r="AP13" s="59"/>
      <c r="AQ13" s="13" t="n">
        <f aca="false">AQ12*(1+AO13)</f>
        <v>441278778.926772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348496559.845524</v>
      </c>
      <c r="AS13" s="60" t="n">
        <f aca="false">AQ13/AG53</f>
        <v>0.0794311045346303</v>
      </c>
      <c r="AT13" s="60" t="n">
        <f aca="false">AR13/AG53</f>
        <v>0.0627301107530541</v>
      </c>
      <c r="BI13" s="32" t="n">
        <f aca="false">T20/AG20</f>
        <v>0.0142523780164942</v>
      </c>
      <c r="BJ13" s="0" t="n">
        <f aca="false">BJ12+1</f>
        <v>2024</v>
      </c>
      <c r="BK13" s="32" t="n">
        <f aca="false">SUM(T50:T53)/AVERAGE(AG50:AG53)</f>
        <v>0.0580230947746486</v>
      </c>
      <c r="BL13" s="32" t="n">
        <f aca="false">SUM(P50:P53)/AVERAGE(AG50:AG53)</f>
        <v>0.0162239101574613</v>
      </c>
      <c r="BM13" s="32" t="n">
        <f aca="false">SUM(D50:D53)/AVERAGE(AG50:AG53)</f>
        <v>0.0859923049135818</v>
      </c>
      <c r="BN13" s="32" t="n">
        <f aca="false">(SUM(H50:H53)+SUM(J50:J53))/AVERAGE(AG50:AG53)</f>
        <v>0.00271682146063936</v>
      </c>
      <c r="BO13" s="59" t="n">
        <f aca="false">AL13-BN13</f>
        <v>-0.0469099417570338</v>
      </c>
      <c r="BP13" s="32" t="n">
        <f aca="false">BN13+BM13</f>
        <v>0.0887091263742211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'High pensions'!Q14</f>
        <v>93656358.855066</v>
      </c>
      <c r="E14" s="64"/>
      <c r="F14" s="80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0" t="n">
        <f aca="false">'High pensions'!N14</f>
        <v>2735454.99361358</v>
      </c>
      <c r="M14" s="8"/>
      <c r="N14" s="80" t="n">
        <f aca="false">'High pensions'!L14</f>
        <v>691939.443819586</v>
      </c>
      <c r="O14" s="6"/>
      <c r="P14" s="80" t="n">
        <f aca="false">'High pensions'!X14</f>
        <v>18001135.6304207</v>
      </c>
      <c r="Q14" s="8"/>
      <c r="R14" s="80" t="n">
        <f aca="false">'High SIPA income'!G9</f>
        <v>17909219.7770895</v>
      </c>
      <c r="S14" s="8"/>
      <c r="T14" s="80" t="n">
        <f aca="false">'High SIPA income'!J9</f>
        <v>68477454.0402253</v>
      </c>
      <c r="U14" s="6"/>
      <c r="V14" s="80" t="n">
        <f aca="false">'High SIPA income'!F9</f>
        <v>135449.214417351</v>
      </c>
      <c r="W14" s="8"/>
      <c r="X14" s="80" t="n">
        <f aca="false">'High SIPA income'!M9</f>
        <v>340209.375524274</v>
      </c>
      <c r="Y14" s="6"/>
      <c r="Z14" s="6" t="n">
        <f aca="false">R14+V14-N14-L14-F14</f>
        <v>-2405877.29922827</v>
      </c>
      <c r="AA14" s="6"/>
      <c r="AB14" s="6" t="n">
        <f aca="false">T14-P14-D14</f>
        <v>-43180040.4452615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-0.00831647568478439</v>
      </c>
      <c r="AK14" s="62" t="n">
        <f aca="false">AK13+1</f>
        <v>2025</v>
      </c>
      <c r="AL14" s="63" t="n">
        <f aca="false">SUM(AB54:AB57)/AVERAGE(AG54:AG57)</f>
        <v>-0.0418588395884121</v>
      </c>
      <c r="AM14" s="6" t="n">
        <f aca="false">'Central scenario'!AM14</f>
        <v>13946867.9480024</v>
      </c>
      <c r="AN14" s="63" t="n">
        <f aca="false">AM14/AVERAGE(AG54:AG57)</f>
        <v>0.00246417464069858</v>
      </c>
      <c r="AO14" s="63" t="n">
        <f aca="false">'GDP evolution by scenario'!M53</f>
        <v>0.0583752138503426</v>
      </c>
      <c r="AP14" s="63"/>
      <c r="AQ14" s="6" t="n">
        <f aca="false">AQ13*(1+AO14)</f>
        <v>467038522.01424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354523922.677003</v>
      </c>
      <c r="AS14" s="64" t="n">
        <f aca="false">AQ14/AG57</f>
        <v>0.0812068871147163</v>
      </c>
      <c r="AT14" s="64" t="n">
        <f aca="false">AR14/AG57</f>
        <v>0.0616432752573244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0.0166243738929039</v>
      </c>
      <c r="BJ14" s="5" t="n">
        <f aca="false">BJ13+1</f>
        <v>2025</v>
      </c>
      <c r="BK14" s="61" t="n">
        <f aca="false">SUM(T54:T57)/AVERAGE(AG54:AG57)</f>
        <v>0.0567657999915244</v>
      </c>
      <c r="BL14" s="61" t="n">
        <f aca="false">SUM(P54:P57)/AVERAGE(AG54:AG57)</f>
        <v>0.015447008224028</v>
      </c>
      <c r="BM14" s="61" t="n">
        <f aca="false">SUM(D54:D57)/AVERAGE(AG54:AG57)</f>
        <v>0.0831776313559086</v>
      </c>
      <c r="BN14" s="61" t="n">
        <f aca="false">(SUM(H54:H57)+SUM(J54:J57))/AVERAGE(AG54:AG57)</f>
        <v>0.0035337832380265</v>
      </c>
      <c r="BO14" s="63" t="n">
        <f aca="false">AL14-BN14</f>
        <v>-0.0453926228264386</v>
      </c>
      <c r="BP14" s="32" t="n">
        <f aca="false">BN14+BM14</f>
        <v>0.0867114145939351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'High pensions'!Q15</f>
        <v>107958694.759278</v>
      </c>
      <c r="E15" s="9"/>
      <c r="F15" s="81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1" t="n">
        <f aca="false">'High pensions'!N15</f>
        <v>2478245.90902603</v>
      </c>
      <c r="M15" s="67"/>
      <c r="N15" s="81" t="n">
        <f aca="false">'High pensions'!L15</f>
        <v>799976.431236576</v>
      </c>
      <c r="O15" s="9"/>
      <c r="P15" s="81" t="n">
        <f aca="false">'High pensions'!X15</f>
        <v>17260864.096479</v>
      </c>
      <c r="Q15" s="67"/>
      <c r="R15" s="81" t="n">
        <f aca="false">'High SIPA income'!G10</f>
        <v>22054908.218739</v>
      </c>
      <c r="S15" s="67"/>
      <c r="T15" s="81" t="n">
        <f aca="false">'High SIPA income'!J10</f>
        <v>84328853.1107371</v>
      </c>
      <c r="U15" s="9"/>
      <c r="V15" s="81" t="n">
        <f aca="false">'High SIPA income'!F10</f>
        <v>151084.142402353</v>
      </c>
      <c r="W15" s="67"/>
      <c r="X15" s="81" t="n">
        <f aca="false">'High SIPA income'!M10</f>
        <v>379479.806947782</v>
      </c>
      <c r="Y15" s="9"/>
      <c r="Z15" s="9" t="n">
        <f aca="false">R15+V15-N15-L15-F15</f>
        <v>-695000.682982083</v>
      </c>
      <c r="AA15" s="9"/>
      <c r="AB15" s="9" t="n">
        <f aca="false">T15-P15-D15</f>
        <v>-40890705.7450202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-0.00770046800126027</v>
      </c>
      <c r="AK15" s="68" t="n">
        <f aca="false">AK14+1</f>
        <v>2026</v>
      </c>
      <c r="AL15" s="69" t="n">
        <f aca="false">SUM(AB58:AB61)/AVERAGE(AG58:AG61)</f>
        <v>-0.0393308391176601</v>
      </c>
      <c r="AM15" s="9" t="n">
        <f aca="false">'Central scenario'!AM15</f>
        <v>13032040.9288315</v>
      </c>
      <c r="AN15" s="69" t="n">
        <f aca="false">AM15/AVERAGE(AG58:AG61)</f>
        <v>0.00220995585385242</v>
      </c>
      <c r="AO15" s="69" t="n">
        <f aca="false">'GDP evolution by scenario'!M57</f>
        <v>0.0418942275418448</v>
      </c>
      <c r="AP15" s="69"/>
      <c r="AQ15" s="9" t="n">
        <f aca="false">AQ14*(1+AO15)</f>
        <v>486604740.126312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356096006.835203</v>
      </c>
      <c r="AS15" s="70" t="n">
        <f aca="false">AQ15/AG61</f>
        <v>0.0810787593529762</v>
      </c>
      <c r="AT15" s="70" t="n">
        <f aca="false">AR15/AG61</f>
        <v>0.0593332124903936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0.0142292969568181</v>
      </c>
      <c r="BJ15" s="7" t="n">
        <f aca="false">BJ14+1</f>
        <v>2026</v>
      </c>
      <c r="BK15" s="40" t="n">
        <f aca="false">SUM(T58:T61)/AVERAGE(AG58:AG61)</f>
        <v>0.0571238599413334</v>
      </c>
      <c r="BL15" s="40" t="n">
        <f aca="false">SUM(P58:P61)/AVERAGE(AG58:AG61)</f>
        <v>0.0145718066166221</v>
      </c>
      <c r="BM15" s="40" t="n">
        <f aca="false">SUM(D58:D61)/AVERAGE(AG58:AG61)</f>
        <v>0.0818828924423714</v>
      </c>
      <c r="BN15" s="40" t="n">
        <f aca="false">(SUM(H58:H61)+SUM(J58:J61))/AVERAGE(AG58:AG61)</f>
        <v>0.00473294554228466</v>
      </c>
      <c r="BO15" s="69" t="n">
        <f aca="false">AL15-BN15</f>
        <v>-0.0440637846599448</v>
      </c>
      <c r="BP15" s="32" t="n">
        <f aca="false">BN15+BM15</f>
        <v>0.0866158379846561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'High pensions'!Q16</f>
        <v>104676876.044301</v>
      </c>
      <c r="E16" s="9"/>
      <c r="F16" s="81" t="n">
        <f aca="false">'High pensions'!I16</f>
        <v>19026261.3047871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1" t="n">
        <f aca="false">'High pensions'!N16</f>
        <v>2919136.76234831</v>
      </c>
      <c r="M16" s="67"/>
      <c r="N16" s="81" t="n">
        <f aca="false">'High pensions'!L16</f>
        <v>777485.531692129</v>
      </c>
      <c r="O16" s="9"/>
      <c r="P16" s="81" t="n">
        <f aca="false">'High pensions'!X16</f>
        <v>19424910.5368699</v>
      </c>
      <c r="Q16" s="67"/>
      <c r="R16" s="81" t="n">
        <f aca="false">'High SIPA income'!G11</f>
        <v>20136935.0845649</v>
      </c>
      <c r="S16" s="67"/>
      <c r="T16" s="81" t="n">
        <f aca="false">'High SIPA income'!J11</f>
        <v>76995316.5982305</v>
      </c>
      <c r="U16" s="9"/>
      <c r="V16" s="81" t="n">
        <f aca="false">'High SIPA income'!F11</f>
        <v>149343.027816335</v>
      </c>
      <c r="W16" s="67"/>
      <c r="X16" s="81" t="n">
        <f aca="false">'High SIPA income'!M11</f>
        <v>375106.629084969</v>
      </c>
      <c r="Y16" s="9"/>
      <c r="Z16" s="9" t="n">
        <f aca="false">R16+V16-N16-L16-F16</f>
        <v>-2436605.48644632</v>
      </c>
      <c r="AA16" s="9"/>
      <c r="AB16" s="9" t="n">
        <f aca="false">T16-P16-D16</f>
        <v>-47106469.9829406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-0.00887718703767842</v>
      </c>
      <c r="AK16" s="68" t="n">
        <f aca="false">AK15+1</f>
        <v>2027</v>
      </c>
      <c r="AL16" s="69" t="n">
        <f aca="false">SUM(AB62:AB65)/AVERAGE(AG62:AG65)</f>
        <v>-0.0372919649411513</v>
      </c>
      <c r="AM16" s="9" t="n">
        <f aca="false">'Central scenario'!AM16</f>
        <v>12139889.4651339</v>
      </c>
      <c r="AN16" s="69" t="n">
        <f aca="false">AM16/AVERAGE(AG62:AG65)</f>
        <v>0.0019804527706806</v>
      </c>
      <c r="AO16" s="69" t="n">
        <f aca="false">'GDP evolution by scenario'!M61</f>
        <v>0.0394926085539482</v>
      </c>
      <c r="AP16" s="69"/>
      <c r="AQ16" s="9" t="n">
        <f aca="false">AQ15*(1+AO16)</f>
        <v>505822030.648616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357801072.82313</v>
      </c>
      <c r="AS16" s="70" t="n">
        <f aca="false">AQ16/AG65</f>
        <v>0.0812869920527659</v>
      </c>
      <c r="AT16" s="70" t="n">
        <f aca="false">AR16/AG65</f>
        <v>0.0574996168627723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0.0169058745711898</v>
      </c>
      <c r="BJ16" s="7" t="n">
        <f aca="false">BJ15+1</f>
        <v>2027</v>
      </c>
      <c r="BK16" s="40" t="n">
        <f aca="false">SUM(T62:T65)/AVERAGE(AG62:AG65)</f>
        <v>0.057506757784082</v>
      </c>
      <c r="BL16" s="40" t="n">
        <f aca="false">SUM(P62:P65)/AVERAGE(AG62:AG65)</f>
        <v>0.01407645559704</v>
      </c>
      <c r="BM16" s="40" t="n">
        <f aca="false">SUM(D62:D65)/AVERAGE(AG62:AG65)</f>
        <v>0.0807222671281933</v>
      </c>
      <c r="BN16" s="40" t="n">
        <f aca="false">(SUM(H62:H65)+SUM(J62:J65))/AVERAGE(AG62:AG65)</f>
        <v>0.00562239179425882</v>
      </c>
      <c r="BO16" s="69" t="n">
        <f aca="false">AL16-BN16</f>
        <v>-0.0429143567354101</v>
      </c>
      <c r="BP16" s="32" t="n">
        <f aca="false">BN16+BM16</f>
        <v>0.0863446589224522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'High pensions'!Q17</f>
        <v>113223147.986281</v>
      </c>
      <c r="E17" s="9"/>
      <c r="F17" s="81" t="n">
        <f aca="false">'High pensions'!I17</f>
        <v>20579647.3943859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1" t="n">
        <f aca="false">'High pensions'!N17</f>
        <v>2757062.56989139</v>
      </c>
      <c r="M17" s="67"/>
      <c r="N17" s="81" t="n">
        <f aca="false">'High pensions'!L17</f>
        <v>842157.000662804</v>
      </c>
      <c r="O17" s="9"/>
      <c r="P17" s="81" t="n">
        <f aca="false">'High pensions'!X17</f>
        <v>18939710.1228511</v>
      </c>
      <c r="Q17" s="67"/>
      <c r="R17" s="81" t="n">
        <f aca="false">'High SIPA income'!G12</f>
        <v>23620050.0418994</v>
      </c>
      <c r="S17" s="67"/>
      <c r="T17" s="81" t="n">
        <f aca="false">'High SIPA income'!J12</f>
        <v>90313308.5250934</v>
      </c>
      <c r="U17" s="9"/>
      <c r="V17" s="81" t="n">
        <f aca="false">'High SIPA income'!F12</f>
        <v>146563.952510206</v>
      </c>
      <c r="W17" s="67"/>
      <c r="X17" s="81" t="n">
        <f aca="false">'High SIPA income'!M12</f>
        <v>368126.393145617</v>
      </c>
      <c r="Y17" s="9"/>
      <c r="Z17" s="9" t="n">
        <f aca="false">R17+V17-N17-L17-F17</f>
        <v>-412252.970530495</v>
      </c>
      <c r="AA17" s="9"/>
      <c r="AB17" s="9" t="n">
        <f aca="false">T17-P17-D17</f>
        <v>-41849549.5840382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-0.00797317912334379</v>
      </c>
      <c r="AK17" s="68" t="n">
        <f aca="false">AK16+1</f>
        <v>2028</v>
      </c>
      <c r="AL17" s="69" t="n">
        <f aca="false">SUM(AB66:AB69)/AVERAGE(AG66:AG69)</f>
        <v>-0.0339215088182162</v>
      </c>
      <c r="AM17" s="9" t="n">
        <f aca="false">'Central scenario'!AM17</f>
        <v>11273018.6820578</v>
      </c>
      <c r="AN17" s="69" t="n">
        <f aca="false">AM17/AVERAGE(AG66:AG69)</f>
        <v>0.00176869871168759</v>
      </c>
      <c r="AO17" s="69" t="n">
        <f aca="false">'GDP evolution by scenario'!M65</f>
        <v>0.0397672273921628</v>
      </c>
      <c r="AP17" s="69"/>
      <c r="AQ17" s="9" t="n">
        <f aca="false">AQ16*(1+AO17)</f>
        <v>525937170.361385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360552788.138937</v>
      </c>
      <c r="AS17" s="70" t="n">
        <f aca="false">AQ17/AG69</f>
        <v>0.0811280121220467</v>
      </c>
      <c r="AT17" s="70" t="n">
        <f aca="false">AR17/AG69</f>
        <v>0.0556167782297538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0.0147727015278229</v>
      </c>
      <c r="BJ17" s="7" t="n">
        <f aca="false">BJ16+1</f>
        <v>2028</v>
      </c>
      <c r="BK17" s="40" t="n">
        <f aca="false">SUM(T66:T69)/AVERAGE(AG66:AG69)</f>
        <v>0.0582347275934249</v>
      </c>
      <c r="BL17" s="40" t="n">
        <f aca="false">SUM(P66:P69)/AVERAGE(AG66:AG69)</f>
        <v>0.0135626906006808</v>
      </c>
      <c r="BM17" s="40" t="n">
        <f aca="false">SUM(D66:D69)/AVERAGE(AG66:AG69)</f>
        <v>0.0785935458109603</v>
      </c>
      <c r="BN17" s="40" t="n">
        <f aca="false">(SUM(H66:H69)+SUM(J66:J69))/AVERAGE(AG66:AG69)</f>
        <v>0.00626916863214793</v>
      </c>
      <c r="BO17" s="69" t="n">
        <f aca="false">AL17-BN17</f>
        <v>-0.0401906774503641</v>
      </c>
      <c r="BP17" s="32" t="n">
        <f aca="false">BN17+BM17</f>
        <v>0.0848627144431082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'High pensions'!Q18</f>
        <v>99367076.7664315</v>
      </c>
      <c r="E18" s="6"/>
      <c r="F18" s="80" t="n">
        <f aca="false">'High pensions'!I18</f>
        <v>18061142.4327455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0" t="n">
        <f aca="false">'High pensions'!N18</f>
        <v>2795658.97722293</v>
      </c>
      <c r="M18" s="8"/>
      <c r="N18" s="80" t="n">
        <f aca="false">'High pensions'!L18</f>
        <v>737510.400040284</v>
      </c>
      <c r="O18" s="6"/>
      <c r="P18" s="80" t="n">
        <f aca="false">'High pensions'!X18</f>
        <v>18564252.3430878</v>
      </c>
      <c r="Q18" s="8"/>
      <c r="R18" s="80" t="n">
        <f aca="false">'High SIPA income'!G13</f>
        <v>19233054.6593063</v>
      </c>
      <c r="S18" s="8"/>
      <c r="T18" s="80" t="n">
        <f aca="false">'High SIPA income'!J13</f>
        <v>73539251.4514011</v>
      </c>
      <c r="U18" s="6"/>
      <c r="V18" s="80" t="n">
        <f aca="false">'High SIPA income'!F13</f>
        <v>140377.525227439</v>
      </c>
      <c r="W18" s="8"/>
      <c r="X18" s="80" t="n">
        <f aca="false">'High SIPA income'!M13</f>
        <v>352587.871407783</v>
      </c>
      <c r="Y18" s="6"/>
      <c r="Z18" s="6" t="n">
        <f aca="false">R18+V18-N18-L18-F18</f>
        <v>-2220879.62547496</v>
      </c>
      <c r="AA18" s="6"/>
      <c r="AB18" s="6" t="n">
        <f aca="false">T18-P18-D18</f>
        <v>-44392077.6581181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-0.00852853389248968</v>
      </c>
      <c r="AK18" s="62" t="n">
        <f aca="false">AK17+1</f>
        <v>2029</v>
      </c>
      <c r="AL18" s="63" t="n">
        <f aca="false">SUM(AB70:AB73)/AVERAGE(AG70:AG73)</f>
        <v>-0.0305992793756779</v>
      </c>
      <c r="AM18" s="6" t="n">
        <f aca="false">'Central scenario'!AM18</f>
        <v>10452476.7322336</v>
      </c>
      <c r="AN18" s="63" t="n">
        <f aca="false">AM18/AVERAGE(AG70:AG73)</f>
        <v>0.00158241408529089</v>
      </c>
      <c r="AO18" s="63" t="n">
        <f aca="false">'GDP evolution by scenario'!M69</f>
        <v>0.0363649155399088</v>
      </c>
      <c r="AP18" s="63"/>
      <c r="AQ18" s="6" t="n">
        <f aca="false">AQ17*(1+AO18)</f>
        <v>545062831.140875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363038692.55979</v>
      </c>
      <c r="AS18" s="64" t="n">
        <f aca="false">AQ18/AG73</f>
        <v>0.0815014779418326</v>
      </c>
      <c r="AT18" s="64" t="n">
        <f aca="false">AR18/AG73</f>
        <v>0.0542839986571129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0.0172693144790149</v>
      </c>
      <c r="BJ18" s="5" t="n">
        <f aca="false">BJ17+1</f>
        <v>2029</v>
      </c>
      <c r="BK18" s="61" t="n">
        <f aca="false">SUM(T70:T73)/AVERAGE(AG70:AG73)</f>
        <v>0.0586146063590331</v>
      </c>
      <c r="BL18" s="61" t="n">
        <f aca="false">SUM(P70:P73)/AVERAGE(AG70:AG73)</f>
        <v>0.0127308825501515</v>
      </c>
      <c r="BM18" s="61" t="n">
        <f aca="false">SUM(D70:D73)/AVERAGE(AG70:AG73)</f>
        <v>0.0764830031845596</v>
      </c>
      <c r="BN18" s="61" t="n">
        <f aca="false">(SUM(H70:H73)+SUM(J70:J73))/AVERAGE(AG70:AG73)</f>
        <v>0.00688687873654231</v>
      </c>
      <c r="BO18" s="63" t="n">
        <f aca="false">AL18-BN18</f>
        <v>-0.0374861581122203</v>
      </c>
      <c r="BP18" s="32" t="n">
        <f aca="false">BN18+BM18</f>
        <v>0.0833698819211019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'High pensions'!Q19</f>
        <v>102439962.15979</v>
      </c>
      <c r="E19" s="9"/>
      <c r="F19" s="81" t="n">
        <f aca="false">'High pensions'!I19</f>
        <v>18619675.7274242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1" t="n">
        <f aca="false">'High pensions'!N19</f>
        <v>2828183.68633319</v>
      </c>
      <c r="M19" s="67"/>
      <c r="N19" s="81" t="n">
        <f aca="false">'High pensions'!L19</f>
        <v>762298.459394895</v>
      </c>
      <c r="O19" s="9"/>
      <c r="P19" s="81" t="n">
        <f aca="false">'High pensions'!X19</f>
        <v>18869399.8021861</v>
      </c>
      <c r="Q19" s="67"/>
      <c r="R19" s="81" t="n">
        <f aca="false">'High SIPA income'!G14</f>
        <v>21943117.5095875</v>
      </c>
      <c r="S19" s="67"/>
      <c r="T19" s="81" t="n">
        <f aca="false">'High SIPA income'!J14</f>
        <v>83901411.6452056</v>
      </c>
      <c r="U19" s="9"/>
      <c r="V19" s="81" t="n">
        <f aca="false">'High SIPA income'!F14</f>
        <v>141764.810127232</v>
      </c>
      <c r="W19" s="67"/>
      <c r="X19" s="81" t="n">
        <f aca="false">'High SIPA income'!M14</f>
        <v>356072.331110729</v>
      </c>
      <c r="Y19" s="9"/>
      <c r="Z19" s="9" t="n">
        <f aca="false">R19+V19-N19-L19-F19</f>
        <v>-125275.553437624</v>
      </c>
      <c r="AA19" s="9"/>
      <c r="AB19" s="9" t="n">
        <f aca="false">T19-P19-D19</f>
        <v>-37407950.3167706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-0.00731452374960326</v>
      </c>
      <c r="AK19" s="68" t="n">
        <f aca="false">AK18+1</f>
        <v>2030</v>
      </c>
      <c r="AL19" s="69" t="n">
        <f aca="false">SUM(AB74:AB77)/AVERAGE(AG74:AG77)</f>
        <v>-0.0273575848141157</v>
      </c>
      <c r="AM19" s="9" t="n">
        <f aca="false">'Central scenario'!AM19</f>
        <v>9649081.86791266</v>
      </c>
      <c r="AN19" s="69" t="n">
        <f aca="false">AM19/AVERAGE(AG74:AG77)</f>
        <v>0.00141125962392021</v>
      </c>
      <c r="AO19" s="69" t="n">
        <f aca="false">'GDP evolution by scenario'!M73</f>
        <v>0.0350945100263518</v>
      </c>
      <c r="AP19" s="69"/>
      <c r="AQ19" s="9" t="n">
        <f aca="false">AQ18*(1+AO19)</f>
        <v>564191544.13334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365976036.9797</v>
      </c>
      <c r="AS19" s="70" t="n">
        <f aca="false">AQ19/AG77</f>
        <v>0.0812003045286844</v>
      </c>
      <c r="AT19" s="70" t="n">
        <f aca="false">AR19/AG77</f>
        <v>0.0526724761509884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0.0137325855947775</v>
      </c>
      <c r="BJ19" s="7" t="n">
        <f aca="false">BJ18+1</f>
        <v>2030</v>
      </c>
      <c r="BK19" s="40" t="n">
        <f aca="false">SUM(T74:T77)/AVERAGE(AG74:AG77)</f>
        <v>0.0590427729628249</v>
      </c>
      <c r="BL19" s="40" t="n">
        <f aca="false">SUM(P74:P77)/AVERAGE(AG74:AG77)</f>
        <v>0.0121108433000346</v>
      </c>
      <c r="BM19" s="40" t="n">
        <f aca="false">SUM(D74:D77)/AVERAGE(AG74:AG77)</f>
        <v>0.0742895144769059</v>
      </c>
      <c r="BN19" s="40" t="n">
        <f aca="false">(SUM(H74:H77)+SUM(J74:J77))/AVERAGE(AG74:AG77)</f>
        <v>0.00743159373382155</v>
      </c>
      <c r="BO19" s="69" t="n">
        <f aca="false">AL19-BN19</f>
        <v>-0.0347891785479372</v>
      </c>
      <c r="BP19" s="32" t="n">
        <f aca="false">BN19+BM19</f>
        <v>0.0817211082107275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'High pensions'!Q20</f>
        <v>97784354.1565611</v>
      </c>
      <c r="E20" s="9"/>
      <c r="F20" s="81" t="n">
        <f aca="false">'High pensions'!I20</f>
        <v>17773463.8633579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1" t="n">
        <f aca="false">'High pensions'!N20</f>
        <v>2477813.00409058</v>
      </c>
      <c r="M20" s="67"/>
      <c r="N20" s="81" t="n">
        <f aca="false">'High pensions'!L20</f>
        <v>730249.346840963</v>
      </c>
      <c r="O20" s="9"/>
      <c r="P20" s="81" t="n">
        <f aca="false">'High pensions'!X20</f>
        <v>16874999.9051822</v>
      </c>
      <c r="Q20" s="67"/>
      <c r="R20" s="81" t="n">
        <f aca="false">'High SIPA income'!G15</f>
        <v>19131719.0897983</v>
      </c>
      <c r="S20" s="67"/>
      <c r="T20" s="81" t="n">
        <f aca="false">'High SIPA income'!J15</f>
        <v>73151786.1184611</v>
      </c>
      <c r="U20" s="9"/>
      <c r="V20" s="81" t="n">
        <f aca="false">'High SIPA income'!F15</f>
        <v>144189.0349691</v>
      </c>
      <c r="W20" s="67"/>
      <c r="X20" s="81" t="n">
        <f aca="false">'High SIPA income'!M15</f>
        <v>362161.284990086</v>
      </c>
      <c r="Y20" s="9"/>
      <c r="Z20" s="9" t="n">
        <f aca="false">R20+V20-N20-L20-F20</f>
        <v>-1705618.08952207</v>
      </c>
      <c r="AA20" s="9"/>
      <c r="AB20" s="9" t="n">
        <f aca="false">T20-P20-D20</f>
        <v>-41507567.9432823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-0.00808704175609569</v>
      </c>
      <c r="AK20" s="68" t="n">
        <f aca="false">AK19+1</f>
        <v>2031</v>
      </c>
      <c r="AL20" s="69" t="n">
        <f aca="false">SUM(AB78:AB81)/AVERAGE(AG78:AG81)</f>
        <v>-0.0253148227099575</v>
      </c>
      <c r="AM20" s="9" t="n">
        <f aca="false">'Central scenario'!AM20</f>
        <v>8873587.4679367</v>
      </c>
      <c r="AN20" s="69" t="n">
        <f aca="false">AM20/AVERAGE(AG78:AG81)</f>
        <v>0.00126264205193935</v>
      </c>
      <c r="AO20" s="69" t="n">
        <f aca="false">'GDP evolution by scenario'!M77</f>
        <v>0.0278740707015801</v>
      </c>
      <c r="AP20" s="69"/>
      <c r="AQ20" s="9" t="n">
        <f aca="false">AQ19*(1+AO20)</f>
        <v>579917859.123747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367190888.631951</v>
      </c>
      <c r="AS20" s="70" t="n">
        <f aca="false">AQ20/AG81</f>
        <v>0.0817906223432435</v>
      </c>
      <c r="AT20" s="70" t="n">
        <f aca="false">AR20/AG81</f>
        <v>0.0517879744992769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0.0164936374235454</v>
      </c>
      <c r="BJ20" s="7" t="n">
        <f aca="false">BJ19+1</f>
        <v>2031</v>
      </c>
      <c r="BK20" s="40" t="n">
        <f aca="false">SUM(T78:T81)/AVERAGE(AG78:AG81)</f>
        <v>0.0594325806916128</v>
      </c>
      <c r="BL20" s="40" t="n">
        <f aca="false">SUM(P78:P81)/AVERAGE(AG78:AG81)</f>
        <v>0.0116624190909119</v>
      </c>
      <c r="BM20" s="40" t="n">
        <f aca="false">SUM(D78:D81)/AVERAGE(AG78:AG81)</f>
        <v>0.0730849843106585</v>
      </c>
      <c r="BN20" s="40" t="n">
        <f aca="false">(SUM(H78:H81)+SUM(J78:J81))/AVERAGE(AG78:AG81)</f>
        <v>0.00792122867247936</v>
      </c>
      <c r="BO20" s="69" t="n">
        <f aca="false">AL20-BN20</f>
        <v>-0.0332360513824369</v>
      </c>
      <c r="BP20" s="32" t="n">
        <f aca="false">BN20+BM20</f>
        <v>0.0810062129831378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'High pensions'!Q21</f>
        <v>106824539.398651</v>
      </c>
      <c r="E21" s="9"/>
      <c r="F21" s="81" t="n">
        <f aca="false">'High pensions'!I21</f>
        <v>19416624.5418146</v>
      </c>
      <c r="G21" s="81" t="n">
        <f aca="false">'High pensions'!K21</f>
        <v>36324.8440125154</v>
      </c>
      <c r="H21" s="81" t="n">
        <f aca="false">'High pensions'!V21</f>
        <v>199848.574195181</v>
      </c>
      <c r="I21" s="82" t="n">
        <f aca="false">'High pensions'!M21</f>
        <v>1123.44878389224</v>
      </c>
      <c r="J21" s="81" t="n">
        <f aca="false">'High pensions'!W21</f>
        <v>6180.88373799533</v>
      </c>
      <c r="K21" s="9"/>
      <c r="L21" s="81" t="n">
        <f aca="false">'High pensions'!N21</f>
        <v>3910348.4398605</v>
      </c>
      <c r="M21" s="67"/>
      <c r="N21" s="81" t="n">
        <f aca="false">'High pensions'!L21</f>
        <v>800543.016671553</v>
      </c>
      <c r="O21" s="9"/>
      <c r="P21" s="81" t="n">
        <f aca="false">'High pensions'!X21</f>
        <v>24695168.1228016</v>
      </c>
      <c r="Q21" s="67"/>
      <c r="R21" s="81" t="n">
        <f aca="false">'High SIPA income'!G16</f>
        <v>22467624.3804735</v>
      </c>
      <c r="S21" s="67"/>
      <c r="T21" s="81" t="n">
        <f aca="false">'High SIPA income'!J16</f>
        <v>85906909.1259406</v>
      </c>
      <c r="U21" s="9"/>
      <c r="V21" s="81" t="n">
        <f aca="false">'High SIPA income'!F16</f>
        <v>151268.17202623</v>
      </c>
      <c r="W21" s="67"/>
      <c r="X21" s="81" t="n">
        <f aca="false">'High SIPA income'!M16</f>
        <v>379942.036305749</v>
      </c>
      <c r="Y21" s="9"/>
      <c r="Z21" s="9" t="n">
        <f aca="false">R21+V21-N21-L21-F21</f>
        <v>-1508623.44584692</v>
      </c>
      <c r="AA21" s="9"/>
      <c r="AB21" s="9" t="n">
        <f aca="false">T21-P21-D21</f>
        <v>-45612798.3955123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-0.00882681291346414</v>
      </c>
      <c r="AK21" s="68" t="n">
        <f aca="false">AK20+1</f>
        <v>2032</v>
      </c>
      <c r="AL21" s="69" t="n">
        <f aca="false">SUM(AB82:AB85)/AVERAGE(AG82:AG85)</f>
        <v>-0.0240775532981895</v>
      </c>
      <c r="AM21" s="9" t="n">
        <f aca="false">'Central scenario'!AM21</f>
        <v>8126011.66426731</v>
      </c>
      <c r="AN21" s="69" t="n">
        <f aca="false">AM21/AVERAGE(AG82:AG85)</f>
        <v>0.00112425556876149</v>
      </c>
      <c r="AO21" s="69" t="n">
        <f aca="false">'GDP evolution by scenario'!M81</f>
        <v>0.0284742168398948</v>
      </c>
      <c r="AP21" s="69"/>
      <c r="AQ21" s="9" t="n">
        <f aca="false">AQ20*(1+AO21)</f>
        <v>596430565.993764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369414837.548939</v>
      </c>
      <c r="AS21" s="70" t="n">
        <f aca="false">AQ21/AG85</f>
        <v>0.0813788641744786</v>
      </c>
      <c r="AT21" s="70" t="n">
        <f aca="false">AR21/AG85</f>
        <v>0.0504041234688272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0.0135304064524485</v>
      </c>
      <c r="BJ21" s="7" t="n">
        <f aca="false">BJ20+1</f>
        <v>2032</v>
      </c>
      <c r="BK21" s="40" t="n">
        <f aca="false">SUM(T82:T85)/AVERAGE(AG82:AG85)</f>
        <v>0.059640127020378</v>
      </c>
      <c r="BL21" s="40" t="n">
        <f aca="false">SUM(P82:P85)/AVERAGE(AG82:AG85)</f>
        <v>0.0112295085087816</v>
      </c>
      <c r="BM21" s="40" t="n">
        <f aca="false">SUM(D82:D85)/AVERAGE(AG82:AG85)</f>
        <v>0.072488171809786</v>
      </c>
      <c r="BN21" s="40" t="n">
        <f aca="false">(SUM(H82:H85)+SUM(J82:J85))/AVERAGE(AG82:AG85)</f>
        <v>0.00854806353224788</v>
      </c>
      <c r="BO21" s="69" t="n">
        <f aca="false">AL21-BN21</f>
        <v>-0.0326256168304374</v>
      </c>
      <c r="BP21" s="32" t="n">
        <f aca="false">BN21+BM21</f>
        <v>0.0810362353420338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'High pensions'!Q22</f>
        <v>102020428.177735</v>
      </c>
      <c r="E22" s="6"/>
      <c r="F22" s="80" t="n">
        <f aca="false">'High pensions'!I22</f>
        <v>18543420.4600676</v>
      </c>
      <c r="G22" s="80" t="n">
        <f aca="false">'High pensions'!K22</f>
        <v>66682.1496075563</v>
      </c>
      <c r="H22" s="80" t="n">
        <f aca="false">'High pensions'!V22</f>
        <v>366865.512725902</v>
      </c>
      <c r="I22" s="80" t="n">
        <f aca="false">'High pensions'!M22</f>
        <v>2062.33452394504</v>
      </c>
      <c r="J22" s="80" t="n">
        <f aca="false">'High pensions'!W22</f>
        <v>11346.3560636877</v>
      </c>
      <c r="K22" s="6"/>
      <c r="L22" s="80" t="n">
        <f aca="false">'High pensions'!N22</f>
        <v>4299591.36744104</v>
      </c>
      <c r="M22" s="8"/>
      <c r="N22" s="80" t="n">
        <f aca="false">'High pensions'!L22</f>
        <v>765007.806871563</v>
      </c>
      <c r="O22" s="6"/>
      <c r="P22" s="80" t="n">
        <f aca="false">'High pensions'!X22</f>
        <v>26519447.2846624</v>
      </c>
      <c r="Q22" s="8"/>
      <c r="R22" s="80" t="n">
        <f aca="false">'High SIPA income'!G17</f>
        <v>19431210.5031188</v>
      </c>
      <c r="S22" s="8"/>
      <c r="T22" s="80" t="n">
        <f aca="false">'High SIPA income'!J17</f>
        <v>74296917.4947223</v>
      </c>
      <c r="U22" s="6"/>
      <c r="V22" s="80" t="n">
        <f aca="false">'High SIPA income'!F17</f>
        <v>123378.287154311</v>
      </c>
      <c r="W22" s="8"/>
      <c r="X22" s="80" t="n">
        <f aca="false">'High SIPA income'!M17</f>
        <v>309890.686384417</v>
      </c>
      <c r="Y22" s="6"/>
      <c r="Z22" s="6" t="n">
        <f aca="false">R22+V22-N22-L22-F22</f>
        <v>-4053430.84410704</v>
      </c>
      <c r="AA22" s="6"/>
      <c r="AB22" s="6" t="n">
        <f aca="false">T22-P22-D22</f>
        <v>-54242957.9676752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-0.0103885757682084</v>
      </c>
      <c r="AK22" s="62" t="n">
        <f aca="false">AK21+1</f>
        <v>2033</v>
      </c>
      <c r="AL22" s="63" t="n">
        <f aca="false">SUM(AB86:AB89)/AVERAGE(AG86:AG89)</f>
        <v>-0.0223637538699183</v>
      </c>
      <c r="AM22" s="6" t="n">
        <f aca="false">'Central scenario'!AM22</f>
        <v>7406781.38079157</v>
      </c>
      <c r="AN22" s="63" t="n">
        <f aca="false">AM22/AVERAGE(AG86:AG89)</f>
        <v>0.000994898558904342</v>
      </c>
      <c r="AO22" s="63" t="n">
        <f aca="false">'GDP evolution by scenario'!M85</f>
        <v>0.0300026223701615</v>
      </c>
      <c r="AP22" s="63"/>
      <c r="AQ22" s="6" t="n">
        <f aca="false">AQ21*(1+AO22)</f>
        <v>614325047.035297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372990161.515081</v>
      </c>
      <c r="AS22" s="64" t="n">
        <f aca="false">AQ22/AG89</f>
        <v>0.0815577383951002</v>
      </c>
      <c r="AT22" s="64" t="n">
        <f aca="false">AR22/AG89</f>
        <v>0.0495181405407443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0.0149747971320082</v>
      </c>
      <c r="BJ22" s="5" t="n">
        <f aca="false">BJ21+1</f>
        <v>2033</v>
      </c>
      <c r="BK22" s="61" t="n">
        <f aca="false">SUM(T86:T89)/AVERAGE(AG86:AG89)</f>
        <v>0.0599722936476117</v>
      </c>
      <c r="BL22" s="61" t="n">
        <f aca="false">SUM(P86:P89)/AVERAGE(AG86:AG89)</f>
        <v>0.0107506451804881</v>
      </c>
      <c r="BM22" s="61" t="n">
        <f aca="false">SUM(D86:D89)/AVERAGE(AG86:AG89)</f>
        <v>0.0715854023370419</v>
      </c>
      <c r="BN22" s="61" t="n">
        <f aca="false">(SUM(H86:H89)+SUM(J86:J89))/AVERAGE(AG86:AG89)</f>
        <v>0.00898195340505578</v>
      </c>
      <c r="BO22" s="63" t="n">
        <f aca="false">AL22-BN22</f>
        <v>-0.031345707274974</v>
      </c>
      <c r="BP22" s="32" t="n">
        <f aca="false">BN22+BM22</f>
        <v>0.0805673557420976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'High pensions'!Q23</f>
        <v>108855914.208479</v>
      </c>
      <c r="E23" s="9"/>
      <c r="F23" s="81" t="n">
        <f aca="false">'High pensions'!I23</f>
        <v>19785850.9593415</v>
      </c>
      <c r="G23" s="81" t="n">
        <f aca="false">'High pensions'!K23</f>
        <v>102244.218065323</v>
      </c>
      <c r="H23" s="81" t="n">
        <f aca="false">'High pensions'!V23</f>
        <v>562517.520874031</v>
      </c>
      <c r="I23" s="81" t="n">
        <f aca="false">'High pensions'!M23</f>
        <v>3162.19231129867</v>
      </c>
      <c r="J23" s="81" t="n">
        <f aca="false">'High pensions'!W23</f>
        <v>17397.4490991969</v>
      </c>
      <c r="K23" s="9"/>
      <c r="L23" s="81" t="n">
        <f aca="false">'High pensions'!N23</f>
        <v>3939404.98436416</v>
      </c>
      <c r="M23" s="67"/>
      <c r="N23" s="81" t="n">
        <f aca="false">'High pensions'!L23</f>
        <v>818497.026508227</v>
      </c>
      <c r="O23" s="9"/>
      <c r="P23" s="81" t="n">
        <f aca="false">'High pensions'!X23</f>
        <v>24944720.3351922</v>
      </c>
      <c r="Q23" s="67"/>
      <c r="R23" s="81" t="n">
        <f aca="false">'High SIPA income'!G18</f>
        <v>23254020.5835422</v>
      </c>
      <c r="S23" s="67"/>
      <c r="T23" s="81" t="n">
        <f aca="false">'High SIPA income'!J18</f>
        <v>88913763.1666696</v>
      </c>
      <c r="U23" s="9"/>
      <c r="V23" s="81" t="n">
        <f aca="false">'High SIPA income'!F18</f>
        <v>131002.673091904</v>
      </c>
      <c r="W23" s="67"/>
      <c r="X23" s="81" t="n">
        <f aca="false">'High SIPA income'!M18</f>
        <v>329040.94568819</v>
      </c>
      <c r="Y23" s="9"/>
      <c r="Z23" s="9" t="n">
        <f aca="false">R23+V23-N23-L23-F23</f>
        <v>-1158729.71357979</v>
      </c>
      <c r="AA23" s="9"/>
      <c r="AB23" s="9" t="n">
        <f aca="false">T23-P23-D23</f>
        <v>-44886871.3770017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-0.00853469463406069</v>
      </c>
      <c r="AK23" s="68" t="n">
        <f aca="false">AK22+1</f>
        <v>2034</v>
      </c>
      <c r="AL23" s="69" t="n">
        <f aca="false">SUM(AB90:AB93)/AVERAGE(AG90:AG93)</f>
        <v>-0.0202685008287554</v>
      </c>
      <c r="AM23" s="9" t="n">
        <f aca="false">'Central scenario'!AM23</f>
        <v>6738583.40306814</v>
      </c>
      <c r="AN23" s="69" t="n">
        <f aca="false">AM23/AVERAGE(AG90:AG93)</f>
        <v>0.000877736545037229</v>
      </c>
      <c r="AO23" s="69" t="n">
        <f aca="false">'GDP evolution by scenario'!M89</f>
        <v>0.0312256404153763</v>
      </c>
      <c r="AP23" s="69"/>
      <c r="AQ23" s="9" t="n">
        <f aca="false">AQ22*(1+AO23)</f>
        <v>633507740.05218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377802529.245847</v>
      </c>
      <c r="AS23" s="70" t="n">
        <f aca="false">AQ23/AG93</f>
        <v>0.0815928349210288</v>
      </c>
      <c r="AT23" s="70" t="n">
        <f aca="false">AR23/AG93</f>
        <v>0.0486591993319047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0.0119160623688566</v>
      </c>
      <c r="BJ23" s="7" t="n">
        <f aca="false">BJ22+1</f>
        <v>2034</v>
      </c>
      <c r="BK23" s="40" t="n">
        <f aca="false">SUM(T90:T93)/AVERAGE(AG90:AG93)</f>
        <v>0.0601167521211702</v>
      </c>
      <c r="BL23" s="40" t="n">
        <f aca="false">SUM(P90:P93)/AVERAGE(AG90:AG93)</f>
        <v>0.0101487952430408</v>
      </c>
      <c r="BM23" s="40" t="n">
        <f aca="false">SUM(D90:D93)/AVERAGE(AG90:AG93)</f>
        <v>0.0702364577068848</v>
      </c>
      <c r="BN23" s="40" t="n">
        <f aca="false">(SUM(H90:H93)+SUM(J90:J93))/AVERAGE(AG90:AG93)</f>
        <v>0.0095242050915157</v>
      </c>
      <c r="BO23" s="69" t="n">
        <f aca="false">AL23-BN23</f>
        <v>-0.0297927059202711</v>
      </c>
      <c r="BP23" s="32" t="n">
        <f aca="false">BN23+BM23</f>
        <v>0.0797606627984005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'High pensions'!Q24</f>
        <v>104302964.881111</v>
      </c>
      <c r="E24" s="9"/>
      <c r="F24" s="81" t="n">
        <f aca="false">'High pensions'!I24</f>
        <v>18958298.5248067</v>
      </c>
      <c r="G24" s="81" t="n">
        <f aca="false">'High pensions'!K24</f>
        <v>148476.22300635</v>
      </c>
      <c r="H24" s="81" t="n">
        <f aca="false">'High pensions'!V24</f>
        <v>816872.371412834</v>
      </c>
      <c r="I24" s="81" t="n">
        <f aca="false">'High pensions'!M24</f>
        <v>4592.04813421701</v>
      </c>
      <c r="J24" s="81" t="n">
        <f aca="false">'High pensions'!W24</f>
        <v>25264.0939612217</v>
      </c>
      <c r="K24" s="9"/>
      <c r="L24" s="81" t="n">
        <f aca="false">'High pensions'!N24</f>
        <v>3599614.55233288</v>
      </c>
      <c r="M24" s="67"/>
      <c r="N24" s="81" t="n">
        <f aca="false">'High pensions'!L24</f>
        <v>785462.557474632</v>
      </c>
      <c r="O24" s="9"/>
      <c r="P24" s="81" t="n">
        <f aca="false">'High pensions'!X24</f>
        <v>22999800.2662074</v>
      </c>
      <c r="Q24" s="67"/>
      <c r="R24" s="81" t="n">
        <f aca="false">'High SIPA income'!G19</f>
        <v>20589537.4390246</v>
      </c>
      <c r="S24" s="67"/>
      <c r="T24" s="81" t="n">
        <f aca="false">'High SIPA income'!J19</f>
        <v>78725880.9283224</v>
      </c>
      <c r="U24" s="9"/>
      <c r="V24" s="81" t="n">
        <f aca="false">'High SIPA income'!F19</f>
        <v>137459.026655012</v>
      </c>
      <c r="W24" s="67"/>
      <c r="X24" s="81" t="n">
        <f aca="false">'High SIPA income'!M19</f>
        <v>345257.444420333</v>
      </c>
      <c r="Y24" s="9"/>
      <c r="Z24" s="9" t="n">
        <f aca="false">R24+V24-N24-L24-F24</f>
        <v>-2616379.1689346</v>
      </c>
      <c r="AA24" s="9"/>
      <c r="AB24" s="9" t="n">
        <f aca="false">T24-P24-D24</f>
        <v>-48576884.2189955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-0.00911532272814062</v>
      </c>
      <c r="AK24" s="68" t="n">
        <f aca="false">AK23+1</f>
        <v>2035</v>
      </c>
      <c r="AL24" s="69" t="n">
        <f aca="false">SUM(AB94:AB97)/AVERAGE(AG94:AG97)</f>
        <v>-0.0183645892709527</v>
      </c>
      <c r="AM24" s="9" t="n">
        <f aca="false">'Central scenario'!AM24</f>
        <v>6098422.29766839</v>
      </c>
      <c r="AN24" s="69" t="n">
        <f aca="false">AM24/AVERAGE(AG94:AG97)</f>
        <v>0.000773319032939273</v>
      </c>
      <c r="AO24" s="69" t="n">
        <f aca="false">'GDP evolution by scenario'!M93</f>
        <v>0.0271984806425589</v>
      </c>
      <c r="AP24" s="69"/>
      <c r="AQ24" s="9" t="n">
        <f aca="false">AQ23*(1+AO24)</f>
        <v>650738188.056901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381904107.319391</v>
      </c>
      <c r="AS24" s="70" t="n">
        <f aca="false">AQ24/AG97</f>
        <v>0.0815413460424599</v>
      </c>
      <c r="AT24" s="70" t="n">
        <f aca="false">AR24/AG97</f>
        <v>0.0478548447616912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0.0141925089756339</v>
      </c>
      <c r="BJ24" s="7" t="n">
        <f aca="false">BJ23+1</f>
        <v>2035</v>
      </c>
      <c r="BK24" s="40" t="n">
        <f aca="false">SUM(T94:T97)/AVERAGE(AG94:AG97)</f>
        <v>0.0606979228381972</v>
      </c>
      <c r="BL24" s="40" t="n">
        <f aca="false">SUM(P94:P97)/AVERAGE(AG94:AG97)</f>
        <v>0.00983297135009637</v>
      </c>
      <c r="BM24" s="40" t="n">
        <f aca="false">SUM(D94:D97)/AVERAGE(AG94:AG97)</f>
        <v>0.0692295407590536</v>
      </c>
      <c r="BN24" s="40" t="n">
        <f aca="false">(SUM(H94:H97)+SUM(J94:J97))/AVERAGE(AG94:AG97)</f>
        <v>0.00995685937520814</v>
      </c>
      <c r="BO24" s="69" t="n">
        <f aca="false">AL24-BN24</f>
        <v>-0.0283214486461609</v>
      </c>
      <c r="BP24" s="32" t="n">
        <f aca="false">BN24+BM24</f>
        <v>0.0791864001342617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'High pensions'!Q25</f>
        <v>113342542.856426</v>
      </c>
      <c r="E25" s="9"/>
      <c r="F25" s="81" t="n">
        <f aca="false">'High pensions'!I25</f>
        <v>20601348.8253387</v>
      </c>
      <c r="G25" s="81" t="n">
        <f aca="false">'High pensions'!K25</f>
        <v>189845.474762486</v>
      </c>
      <c r="H25" s="81" t="n">
        <f aca="false">'High pensions'!V25</f>
        <v>1044473.78867251</v>
      </c>
      <c r="I25" s="81" t="n">
        <f aca="false">'High pensions'!M25</f>
        <v>5871.50952873667</v>
      </c>
      <c r="J25" s="81" t="n">
        <f aca="false">'High pensions'!W25</f>
        <v>32303.3130517272</v>
      </c>
      <c r="K25" s="9"/>
      <c r="L25" s="81" t="n">
        <f aca="false">'High pensions'!N25</f>
        <v>4012507.36812272</v>
      </c>
      <c r="M25" s="67"/>
      <c r="N25" s="81" t="n">
        <f aca="false">'High pensions'!L25</f>
        <v>856204.006193865</v>
      </c>
      <c r="O25" s="9"/>
      <c r="P25" s="81" t="n">
        <f aca="false">'High pensions'!X25</f>
        <v>25531501.6289022</v>
      </c>
      <c r="Q25" s="67"/>
      <c r="R25" s="81" t="n">
        <f aca="false">'High SIPA income'!G20</f>
        <v>24347324.2300166</v>
      </c>
      <c r="S25" s="67"/>
      <c r="T25" s="81" t="n">
        <f aca="false">'High SIPA income'!J20</f>
        <v>93094104.4174501</v>
      </c>
      <c r="U25" s="9"/>
      <c r="V25" s="81" t="n">
        <f aca="false">'High SIPA income'!F20</f>
        <v>143698.094559182</v>
      </c>
      <c r="W25" s="67"/>
      <c r="X25" s="81" t="n">
        <f aca="false">'High SIPA income'!M20</f>
        <v>360928.184222419</v>
      </c>
      <c r="Y25" s="9"/>
      <c r="Z25" s="9" t="n">
        <f aca="false">R25+V25-N25-L25-F25</f>
        <v>-979037.875079483</v>
      </c>
      <c r="AA25" s="9"/>
      <c r="AB25" s="9" t="n">
        <f aca="false">T25-P25-D25</f>
        <v>-45779940.0678779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-0.00849235498649305</v>
      </c>
      <c r="AK25" s="68" t="n">
        <f aca="false">AK24+1</f>
        <v>2036</v>
      </c>
      <c r="AL25" s="69" t="n">
        <f aca="false">SUM(AB98:AB101)/AVERAGE(AG98:AG101)</f>
        <v>-0.0160674344028009</v>
      </c>
      <c r="AM25" s="9" t="n">
        <f aca="false">'Central scenario'!AM25</f>
        <v>5493111.4769607</v>
      </c>
      <c r="AN25" s="69" t="n">
        <f aca="false">AM25/AVERAGE(AG98:AG101)</f>
        <v>0.000674424199877399</v>
      </c>
      <c r="AO25" s="69" t="n">
        <f aca="false">'GDP evolution by scenario'!M97</f>
        <v>0.032824358145912</v>
      </c>
      <c r="AP25" s="69"/>
      <c r="AQ25" s="9" t="n">
        <f aca="false">AQ24*(1+AO25)</f>
        <v>672098251.400902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388864593.843961</v>
      </c>
      <c r="AS25" s="70" t="n">
        <f aca="false">AQ25/AG101</f>
        <v>0.0817050967962127</v>
      </c>
      <c r="AT25" s="70" t="n">
        <f aca="false">AR25/AG101</f>
        <v>0.0472731765250329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0.0118814252777154</v>
      </c>
      <c r="BJ25" s="7" t="n">
        <f aca="false">BJ24+1</f>
        <v>2036</v>
      </c>
      <c r="BK25" s="40" t="n">
        <f aca="false">SUM(T98:T101)/AVERAGE(AG98:AG101)</f>
        <v>0.0612940923742801</v>
      </c>
      <c r="BL25" s="40" t="n">
        <f aca="false">SUM(P98:P101)/AVERAGE(AG98:AG101)</f>
        <v>0.00937937229898927</v>
      </c>
      <c r="BM25" s="40" t="n">
        <f aca="false">SUM(D98:D101)/AVERAGE(AG98:AG101)</f>
        <v>0.0679821544780917</v>
      </c>
      <c r="BN25" s="40" t="n">
        <f aca="false">(SUM(H98:H101)+SUM(J98:J101))/AVERAGE(AG98:AG101)</f>
        <v>0.0102903490426613</v>
      </c>
      <c r="BO25" s="69" t="n">
        <f aca="false">AL25-BN25</f>
        <v>-0.0263577834454622</v>
      </c>
      <c r="BP25" s="32" t="n">
        <f aca="false">BN25+BM25</f>
        <v>0.078272503520753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8642270.06873783</v>
      </c>
      <c r="D26" s="80" t="n">
        <f aca="false">'High pensions'!Q26</f>
        <v>106694692.20664</v>
      </c>
      <c r="E26" s="6"/>
      <c r="F26" s="80" t="n">
        <f aca="false">'High pensions'!I26</f>
        <v>19393023.2776361</v>
      </c>
      <c r="G26" s="80" t="n">
        <f aca="false">'High pensions'!K26</f>
        <v>193632.468036018</v>
      </c>
      <c r="H26" s="80" t="n">
        <f aca="false">'High pensions'!V26</f>
        <v>1065308.70831983</v>
      </c>
      <c r="I26" s="80" t="n">
        <f aca="false">'High pensions'!M26</f>
        <v>5988.63303204181</v>
      </c>
      <c r="J26" s="80" t="n">
        <f aca="false">'High pensions'!W26</f>
        <v>32947.6920098918</v>
      </c>
      <c r="K26" s="6"/>
      <c r="L26" s="80" t="n">
        <f aca="false">'High pensions'!N26</f>
        <v>4266105.69710447</v>
      </c>
      <c r="M26" s="8"/>
      <c r="N26" s="80" t="n">
        <f aca="false">'High pensions'!L26</f>
        <v>808953.540091537</v>
      </c>
      <c r="O26" s="6"/>
      <c r="P26" s="80" t="n">
        <f aca="false">'High pensions'!X26</f>
        <v>26587466.4401906</v>
      </c>
      <c r="Q26" s="8"/>
      <c r="R26" s="80" t="n">
        <f aca="false">'High SIPA income'!G21</f>
        <v>19338422.1606107</v>
      </c>
      <c r="S26" s="8"/>
      <c r="T26" s="80" t="n">
        <f aca="false">'High SIPA income'!J21</f>
        <v>73942133.2250191</v>
      </c>
      <c r="U26" s="6"/>
      <c r="V26" s="80" t="n">
        <f aca="false">'High SIPA income'!F21</f>
        <v>129450.461885458</v>
      </c>
      <c r="W26" s="8"/>
      <c r="X26" s="80" t="n">
        <f aca="false">'High SIPA income'!M21</f>
        <v>325142.238652504</v>
      </c>
      <c r="Y26" s="6"/>
      <c r="Z26" s="6" t="n">
        <f aca="false">R26+V26-N26-L26-F26</f>
        <v>-5000209.89233596</v>
      </c>
      <c r="AA26" s="6"/>
      <c r="AB26" s="6" t="n">
        <f aca="false">T26-P26-D26</f>
        <v>-59340025.4218114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-0.0110206717436923</v>
      </c>
      <c r="AK26" s="62" t="n">
        <f aca="false">AK25+1</f>
        <v>2037</v>
      </c>
      <c r="AL26" s="63" t="n">
        <f aca="false">SUM(AB102:AB105)/AVERAGE(AG102:AG105)</f>
        <v>-0.0151368967062295</v>
      </c>
      <c r="AM26" s="6" t="n">
        <f aca="false">'Central scenario'!AM26</f>
        <v>4920541.96276278</v>
      </c>
      <c r="AN26" s="63" t="n">
        <f aca="false">AM26/AVERAGE(AG102:AG105)</f>
        <v>0.000591212975927544</v>
      </c>
      <c r="AO26" s="63" t="n">
        <f aca="false">'GDP evolution by scenario'!M101</f>
        <v>0.0218419199953035</v>
      </c>
      <c r="AP26" s="63"/>
      <c r="AQ26" s="6" t="n">
        <f aca="false">AQ25*(1+AO26)</f>
        <v>686778167.636984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392388534.442754</v>
      </c>
      <c r="AS26" s="64" t="n">
        <f aca="false">AQ26/AG105</f>
        <v>0.0818208720581429</v>
      </c>
      <c r="AT26" s="64" t="n">
        <f aca="false">AR26/AG105</f>
        <v>0.046748096527572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0.0135199456197255</v>
      </c>
      <c r="BJ26" s="5" t="n">
        <f aca="false">BJ25+1</f>
        <v>2037</v>
      </c>
      <c r="BK26" s="61" t="n">
        <f aca="false">SUM(T102:T105)/AVERAGE(AG102:AG105)</f>
        <v>0.0614848741089889</v>
      </c>
      <c r="BL26" s="61" t="n">
        <f aca="false">SUM(P102:P105)/AVERAGE(AG102:AG105)</f>
        <v>0.00930884972205277</v>
      </c>
      <c r="BM26" s="61" t="n">
        <f aca="false">SUM(D102:D105)/AVERAGE(AG102:AG105)</f>
        <v>0.0673129210931656</v>
      </c>
      <c r="BN26" s="61" t="n">
        <f aca="false">(SUM(H102:H105)+SUM(J102:J105))/AVERAGE(AG102:AG105)</f>
        <v>0.0109308281621257</v>
      </c>
      <c r="BO26" s="63" t="n">
        <f aca="false">AL26-BN26</f>
        <v>-0.0260677248683552</v>
      </c>
      <c r="BP26" s="32" t="n">
        <f aca="false">BN26+BM26</f>
        <v>0.0782437492552913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8696291.61490013</v>
      </c>
      <c r="D27" s="81" t="n">
        <f aca="false">'High pensions'!Q27</f>
        <v>107361624.87531</v>
      </c>
      <c r="E27" s="9"/>
      <c r="F27" s="81" t="n">
        <f aca="false">'High pensions'!I27</f>
        <v>19514246.184799</v>
      </c>
      <c r="G27" s="81" t="n">
        <f aca="false">'High pensions'!K27</f>
        <v>211229.041623464</v>
      </c>
      <c r="H27" s="81" t="n">
        <f aca="false">'High pensions'!V27</f>
        <v>1162119.8643694</v>
      </c>
      <c r="I27" s="81" t="n">
        <f aca="false">'High pensions'!M27</f>
        <v>6532.85695742682</v>
      </c>
      <c r="J27" s="81" t="n">
        <f aca="false">'High pensions'!W27</f>
        <v>35941.8514753426</v>
      </c>
      <c r="K27" s="9"/>
      <c r="L27" s="81" t="n">
        <f aca="false">'High pensions'!N27</f>
        <v>3669626.15930423</v>
      </c>
      <c r="M27" s="67"/>
      <c r="N27" s="81" t="n">
        <f aca="false">'High pensions'!L27</f>
        <v>802325.932344422</v>
      </c>
      <c r="O27" s="9"/>
      <c r="P27" s="81" t="n">
        <f aca="false">'High pensions'!X27</f>
        <v>23455868.1406365</v>
      </c>
      <c r="Q27" s="67"/>
      <c r="R27" s="81" t="n">
        <f aca="false">'High SIPA income'!G22</f>
        <v>22045222.3710629</v>
      </c>
      <c r="S27" s="67"/>
      <c r="T27" s="81" t="n">
        <f aca="false">'High SIPA income'!J22</f>
        <v>84291818.432659</v>
      </c>
      <c r="U27" s="9"/>
      <c r="V27" s="81" t="n">
        <f aca="false">'High SIPA income'!F22</f>
        <v>124241.716375217</v>
      </c>
      <c r="W27" s="67"/>
      <c r="X27" s="81" t="n">
        <f aca="false">'High SIPA income'!M22</f>
        <v>312059.371653781</v>
      </c>
      <c r="Y27" s="9"/>
      <c r="Z27" s="9" t="n">
        <f aca="false">R27+V27-N27-L27-F27</f>
        <v>-1816734.18900954</v>
      </c>
      <c r="AA27" s="9"/>
      <c r="AB27" s="9" t="n">
        <f aca="false">T27-P27-D27</f>
        <v>-46525674.5832878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-0.00910382077088146</v>
      </c>
      <c r="AK27" s="68" t="n">
        <f aca="false">AK26+1</f>
        <v>2038</v>
      </c>
      <c r="AL27" s="69" t="n">
        <f aca="false">SUM(AB106:AB109)/AVERAGE(AG106:AG109)</f>
        <v>-0.0132110538530712</v>
      </c>
      <c r="AM27" s="9" t="n">
        <f aca="false">'Central scenario'!AM27</f>
        <v>4379286.21321994</v>
      </c>
      <c r="AN27" s="69" t="n">
        <f aca="false">AM27/AVERAGE(AG106:AG109)</f>
        <v>0.000511367127822084</v>
      </c>
      <c r="AO27" s="69" t="n">
        <f aca="false">'GDP evolution by scenario'!M105</f>
        <v>0.0289672223702506</v>
      </c>
      <c r="AP27" s="69"/>
      <c r="AQ27" s="9" t="n">
        <f aca="false">AQ26*(1+AO27)</f>
        <v>706672223.537958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399317811.709851</v>
      </c>
      <c r="AS27" s="70" t="n">
        <f aca="false">AQ27/AG109</f>
        <v>0.0817643558066614</v>
      </c>
      <c r="AT27" s="70" t="n">
        <f aca="false">AR27/AG109</f>
        <v>0.0462024154184517</v>
      </c>
      <c r="AU27" s="7"/>
      <c r="AV27" s="7"/>
      <c r="AW27" s="7" t="n">
        <f aca="false">workers_and_wage_high!C15</f>
        <v>11422089</v>
      </c>
      <c r="AX27" s="7"/>
      <c r="AY27" s="40" t="n">
        <f aca="false">(AW27-AW26)/AW26</f>
        <v>-0.0052506540674193</v>
      </c>
      <c r="AZ27" s="12" t="n">
        <f aca="false">workers_and_wage_high!B15</f>
        <v>6722.87988857401</v>
      </c>
      <c r="BA27" s="40" t="n">
        <f aca="false">(AZ27-AZ26)/AZ26</f>
        <v>-0.0126261243941079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0.0118771580920789</v>
      </c>
      <c r="BJ27" s="7" t="n">
        <f aca="false">BJ26+1</f>
        <v>2038</v>
      </c>
      <c r="BK27" s="40" t="n">
        <f aca="false">SUM(T106:T109)/AVERAGE(AG106:AG109)</f>
        <v>0.0618602292944747</v>
      </c>
      <c r="BL27" s="40" t="n">
        <f aca="false">SUM(P106:P109)/AVERAGE(AG106:AG109)</f>
        <v>0.00886210399600703</v>
      </c>
      <c r="BM27" s="40" t="n">
        <f aca="false">SUM(D106:D109)/AVERAGE(AG106:AG109)</f>
        <v>0.0662091791515388</v>
      </c>
      <c r="BN27" s="40" t="n">
        <f aca="false">(SUM(H106:H109)+SUM(J106:J109))/AVERAGE(AG106:AG109)</f>
        <v>0.0113165085189885</v>
      </c>
      <c r="BO27" s="69" t="n">
        <f aca="false">AL27-BN27</f>
        <v>-0.0245275623720597</v>
      </c>
      <c r="BP27" s="32" t="n">
        <f aca="false">BN27+BM27</f>
        <v>0.0775256876705274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8132572.81673833</v>
      </c>
      <c r="D28" s="81" t="n">
        <f aca="false">'High pensions'!Q28</f>
        <v>100402133.539979</v>
      </c>
      <c r="E28" s="9"/>
      <c r="F28" s="81" t="n">
        <f aca="false">'High pensions'!I28</f>
        <v>18249276.2535377</v>
      </c>
      <c r="G28" s="81" t="n">
        <f aca="false">'High pensions'!K28</f>
        <v>227995.709527446</v>
      </c>
      <c r="H28" s="81" t="n">
        <f aca="false">'High pensions'!V28</f>
        <v>1254365.1242103</v>
      </c>
      <c r="I28" s="81" t="n">
        <f aca="false">'High pensions'!M28</f>
        <v>7051.41369672515</v>
      </c>
      <c r="J28" s="81" t="n">
        <f aca="false">'High pensions'!W28</f>
        <v>38794.7976559888</v>
      </c>
      <c r="K28" s="9"/>
      <c r="L28" s="81" t="n">
        <f aca="false">'High pensions'!N28</f>
        <v>3308011.82114977</v>
      </c>
      <c r="M28" s="67"/>
      <c r="N28" s="81" t="n">
        <f aca="false">'High pensions'!L28</f>
        <v>761230.521454193</v>
      </c>
      <c r="O28" s="9"/>
      <c r="P28" s="81" t="n">
        <f aca="false">'High pensions'!X28</f>
        <v>21353354.7952992</v>
      </c>
      <c r="Q28" s="67"/>
      <c r="R28" s="81" t="n">
        <f aca="false">'High SIPA income'!G23</f>
        <v>18072531.5260141</v>
      </c>
      <c r="S28" s="67"/>
      <c r="T28" s="81" t="n">
        <f aca="false">'High SIPA income'!J23</f>
        <v>69101890.6667456</v>
      </c>
      <c r="U28" s="9"/>
      <c r="V28" s="81" t="n">
        <f aca="false">'High SIPA income'!F23</f>
        <v>112437.805475858</v>
      </c>
      <c r="W28" s="67"/>
      <c r="X28" s="81" t="n">
        <f aca="false">'High SIPA income'!M23</f>
        <v>282411.350636535</v>
      </c>
      <c r="Y28" s="9"/>
      <c r="Z28" s="9" t="n">
        <f aca="false">R28+V28-N28-L28-F28</f>
        <v>-4133549.26465173</v>
      </c>
      <c r="AA28" s="9"/>
      <c r="AB28" s="9" t="n">
        <f aca="false">T28-P28-D28</f>
        <v>-52653597.6685329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-0.0103097696859659</v>
      </c>
      <c r="AK28" s="68" t="n">
        <f aca="false">AK27+1</f>
        <v>2039</v>
      </c>
      <c r="AL28" s="69" t="n">
        <f aca="false">SUM(AB110:AB113)/AVERAGE(AG110:AG113)</f>
        <v>-0.0120412202803761</v>
      </c>
      <c r="AM28" s="9" t="n">
        <f aca="false">'Central scenario'!AM28</f>
        <v>3887732.69163583</v>
      </c>
      <c r="AN28" s="69" t="n">
        <f aca="false">AM28/AVERAGE(AG110:AG113)</f>
        <v>0.000442689978104514</v>
      </c>
      <c r="AO28" s="69" t="n">
        <f aca="false">'GDP evolution by scenario'!M109</f>
        <v>0.0254776116235196</v>
      </c>
      <c r="AP28" s="69"/>
      <c r="AQ28" s="9" t="n">
        <f aca="false">AQ27*(1+AO28)</f>
        <v>724676543.994387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405558551.375008</v>
      </c>
      <c r="AS28" s="70" t="n">
        <f aca="false">AQ28/AG113</f>
        <v>0.0815904441092899</v>
      </c>
      <c r="AT28" s="70" t="n">
        <f aca="false">AR28/AG113</f>
        <v>0.0456613403500245</v>
      </c>
      <c r="AU28" s="9"/>
      <c r="AV28" s="7"/>
      <c r="AW28" s="7" t="n">
        <f aca="false">workers_and_wage_high!C16</f>
        <v>11521794</v>
      </c>
      <c r="AX28" s="7"/>
      <c r="AY28" s="40" t="n">
        <f aca="false">(AW28-AW27)/AW27</f>
        <v>0.00872913877662834</v>
      </c>
      <c r="AZ28" s="12" t="n">
        <f aca="false">workers_and_wage_high!B16</f>
        <v>6343.42583946065</v>
      </c>
      <c r="BA28" s="40" t="n">
        <f aca="false">(AZ28-AZ27)/AZ27</f>
        <v>-0.0564421877829858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0.0162743373893534</v>
      </c>
      <c r="BJ28" s="7" t="n">
        <f aca="false">BJ27+1</f>
        <v>2039</v>
      </c>
      <c r="BK28" s="40" t="n">
        <f aca="false">SUM(T110:T113)/AVERAGE(AG110:AG113)</f>
        <v>0.062261919223336</v>
      </c>
      <c r="BL28" s="40" t="n">
        <f aca="false">SUM(P110:P113)/AVERAGE(AG110:AG113)</f>
        <v>0.00863609028539357</v>
      </c>
      <c r="BM28" s="40" t="n">
        <f aca="false">SUM(D110:D113)/AVERAGE(AG110:AG113)</f>
        <v>0.0656670492183185</v>
      </c>
      <c r="BN28" s="40" t="n">
        <f aca="false">(SUM(H110:H113)+SUM(J110:J113))/AVERAGE(AG110:AG113)</f>
        <v>0.0118016956243915</v>
      </c>
      <c r="BO28" s="69" t="n">
        <f aca="false">AL28-BN28</f>
        <v>-0.0238429159047675</v>
      </c>
      <c r="BP28" s="32" t="n">
        <f aca="false">BN28+BM28</f>
        <v>0.07746874484271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7440922.6788634</v>
      </c>
      <c r="D29" s="81" t="n">
        <f aca="false">'High pensions'!Q29</f>
        <v>91863242.9489309</v>
      </c>
      <c r="E29" s="9"/>
      <c r="F29" s="81" t="n">
        <f aca="false">'High pensions'!I29</f>
        <v>16697231.8118454</v>
      </c>
      <c r="G29" s="81" t="n">
        <f aca="false">'High pensions'!K29</f>
        <v>233179.582375956</v>
      </c>
      <c r="H29" s="81" t="n">
        <f aca="false">'High pensions'!V29</f>
        <v>1282885.26313305</v>
      </c>
      <c r="I29" s="81" t="n">
        <f aca="false">'High pensions'!M29</f>
        <v>7211.73966111208</v>
      </c>
      <c r="J29" s="81" t="n">
        <f aca="false">'High pensions'!W29</f>
        <v>39676.8638082386</v>
      </c>
      <c r="K29" s="9"/>
      <c r="L29" s="81" t="n">
        <f aca="false">'High pensions'!N29</f>
        <v>3051608.62668183</v>
      </c>
      <c r="M29" s="67"/>
      <c r="N29" s="81" t="n">
        <f aca="false">'High pensions'!L29</f>
        <v>694867.234505067</v>
      </c>
      <c r="O29" s="9"/>
      <c r="P29" s="81" t="n">
        <f aca="false">'High pensions'!X29</f>
        <v>19657766.1758566</v>
      </c>
      <c r="Q29" s="67"/>
      <c r="R29" s="81" t="n">
        <f aca="false">'High SIPA income'!G24</f>
        <v>19795950.0809845</v>
      </c>
      <c r="S29" s="67"/>
      <c r="T29" s="81" t="n">
        <f aca="false">'High SIPA income'!J24</f>
        <v>75691530.883291</v>
      </c>
      <c r="U29" s="9"/>
      <c r="V29" s="81" t="n">
        <f aca="false">'High SIPA income'!F24</f>
        <v>111506.752176317</v>
      </c>
      <c r="W29" s="67"/>
      <c r="X29" s="81" t="n">
        <f aca="false">'High SIPA income'!M24</f>
        <v>280072.813178201</v>
      </c>
      <c r="Y29" s="9"/>
      <c r="Z29" s="9" t="n">
        <f aca="false">R29+V29-N29-L29-F29</f>
        <v>-536250.839871442</v>
      </c>
      <c r="AA29" s="9"/>
      <c r="AB29" s="9" t="n">
        <f aca="false">T29-P29-D29</f>
        <v>-35829478.2414965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-0.007088496714902</v>
      </c>
      <c r="AK29" s="68" t="n">
        <f aca="false">AK28+1</f>
        <v>2040</v>
      </c>
      <c r="AL29" s="69" t="n">
        <f aca="false">SUM(AB114:AB117)/AVERAGE(AG114:AG117)</f>
        <v>-0.0105711979787992</v>
      </c>
      <c r="AM29" s="9" t="n">
        <f aca="false">'Central scenario'!AM29</f>
        <v>3427469.19706586</v>
      </c>
      <c r="AN29" s="69" t="n">
        <f aca="false">AM29/AVERAGE(AG114:AG117)</f>
        <v>0.000379372679764245</v>
      </c>
      <c r="AO29" s="69" t="n">
        <f aca="false">'GDP evolution by scenario'!M113</f>
        <v>0.0287522589665816</v>
      </c>
      <c r="AP29" s="69"/>
      <c r="AQ29" s="9" t="n">
        <f aca="false">AQ28*(1+AO29)</f>
        <v>745512631.654321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413746870.248641</v>
      </c>
      <c r="AS29" s="70" t="n">
        <f aca="false">AQ29/AG117</f>
        <v>0.08197013622285</v>
      </c>
      <c r="AT29" s="70" t="n">
        <f aca="false">AR29/AG117</f>
        <v>0.0454920357832174</v>
      </c>
      <c r="AV29" s="7"/>
      <c r="AW29" s="7" t="n">
        <f aca="false">workers_and_wage_high!C17</f>
        <v>11541231</v>
      </c>
      <c r="AX29" s="7"/>
      <c r="AY29" s="40" t="n">
        <f aca="false">(AW29-AW28)/AW28</f>
        <v>0.0016869768718309</v>
      </c>
      <c r="AZ29" s="12" t="n">
        <f aca="false">workers_and_wage_high!B17</f>
        <v>6007.47172090445</v>
      </c>
      <c r="BA29" s="40" t="n">
        <f aca="false">(AZ29-AZ28)/AZ28</f>
        <v>-0.0529609909626959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0.012265123796803</v>
      </c>
      <c r="BJ29" s="7" t="n">
        <f aca="false">BJ28+1</f>
        <v>2040</v>
      </c>
      <c r="BK29" s="40" t="n">
        <f aca="false">SUM(T114:T117)/AVERAGE(AG114:AG117)</f>
        <v>0.0625125216005773</v>
      </c>
      <c r="BL29" s="40" t="n">
        <f aca="false">SUM(P114:P117)/AVERAGE(AG114:AG117)</f>
        <v>0.00831276298683006</v>
      </c>
      <c r="BM29" s="40" t="n">
        <f aca="false">SUM(D114:D117)/AVERAGE(AG114:AG117)</f>
        <v>0.0647709565925464</v>
      </c>
      <c r="BN29" s="40" t="n">
        <f aca="false">(SUM(H114:H117)+SUM(J114:J117))/AVERAGE(AG114:AG117)</f>
        <v>0.0120446408231931</v>
      </c>
      <c r="BO29" s="69" t="n">
        <f aca="false">AL29-BN29</f>
        <v>-0.0226158388019923</v>
      </c>
      <c r="BP29" s="32" t="n">
        <f aca="false">BN29+BM29</f>
        <v>0.0768155974157395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'High pensions'!Q30</f>
        <v>91332937.2576985</v>
      </c>
      <c r="E30" s="6"/>
      <c r="F30" s="80" t="n">
        <f aca="false">'High pensions'!I30</f>
        <v>16600842.4751161</v>
      </c>
      <c r="G30" s="80" t="n">
        <f aca="false">'High pensions'!K30</f>
        <v>188388.565652481</v>
      </c>
      <c r="H30" s="80" t="n">
        <f aca="false">'High pensions'!V30</f>
        <v>1036458.30460695</v>
      </c>
      <c r="I30" s="80" t="n">
        <f aca="false">'High pensions'!M30</f>
        <v>5826.4504840973</v>
      </c>
      <c r="J30" s="80" t="n">
        <f aca="false">'High pensions'!W30</f>
        <v>32055.4114826888</v>
      </c>
      <c r="K30" s="6"/>
      <c r="L30" s="80" t="n">
        <f aca="false">'High pensions'!N30</f>
        <v>3575526.78286279</v>
      </c>
      <c r="M30" s="8"/>
      <c r="N30" s="80" t="n">
        <f aca="false">'High pensions'!L30</f>
        <v>691277.192997376</v>
      </c>
      <c r="O30" s="6"/>
      <c r="P30" s="80" t="n">
        <f aca="false">'High pensions'!X30</f>
        <v>22356628.6297399</v>
      </c>
      <c r="Q30" s="8"/>
      <c r="R30" s="80" t="n">
        <f aca="false">'High SIPA income'!G25</f>
        <v>15774212.31763</v>
      </c>
      <c r="S30" s="8"/>
      <c r="T30" s="80" t="n">
        <f aca="false">'High SIPA income'!J25</f>
        <v>60314067.9742559</v>
      </c>
      <c r="U30" s="6"/>
      <c r="V30" s="80" t="n">
        <f aca="false">'High SIPA income'!F25</f>
        <v>110880.502040839</v>
      </c>
      <c r="W30" s="8"/>
      <c r="X30" s="80" t="n">
        <f aca="false">'High SIPA income'!M25</f>
        <v>278499.853390805</v>
      </c>
      <c r="Y30" s="6"/>
      <c r="Z30" s="6" t="n">
        <f aca="false">R30+V30-N30-L30-F30</f>
        <v>-4982553.63130546</v>
      </c>
      <c r="AA30" s="6"/>
      <c r="AB30" s="6" t="n">
        <f aca="false">T30-P30-D30</f>
        <v>-53375497.9131825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-0.0105452307142297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-0.287473199750799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11452454</v>
      </c>
      <c r="AX30" s="5"/>
      <c r="AY30" s="61" t="n">
        <f aca="false">(AW30-AW29)/AW29</f>
        <v>-0.00769216039432882</v>
      </c>
      <c r="AZ30" s="11" t="n">
        <f aca="false">workers_and_wage_high!B18</f>
        <v>5985.30123610738</v>
      </c>
      <c r="BA30" s="61" t="n">
        <f aca="false">(AZ30-AZ29)/AZ29</f>
        <v>-0.00369048508708281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0.0142905635891408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'High pensions'!Q31</f>
        <v>92213049.454406</v>
      </c>
      <c r="E31" s="9"/>
      <c r="F31" s="81" t="n">
        <f aca="false">'High pensions'!I31</f>
        <v>16760813.2849538</v>
      </c>
      <c r="G31" s="81" t="n">
        <f aca="false">'High pensions'!K31</f>
        <v>193337.894048511</v>
      </c>
      <c r="H31" s="81" t="n">
        <f aca="false">'High pensions'!V31</f>
        <v>1063688.04915395</v>
      </c>
      <c r="I31" s="81" t="n">
        <f aca="false">'High pensions'!M31</f>
        <v>5979.52249634572</v>
      </c>
      <c r="J31" s="81" t="n">
        <f aca="false">'High pensions'!W31</f>
        <v>32897.5685305345</v>
      </c>
      <c r="K31" s="9"/>
      <c r="L31" s="81" t="n">
        <f aca="false">'High pensions'!N31</f>
        <v>3241856.85627298</v>
      </c>
      <c r="M31" s="67"/>
      <c r="N31" s="81" t="n">
        <f aca="false">'High pensions'!L31</f>
        <v>698972.40299299</v>
      </c>
      <c r="O31" s="9"/>
      <c r="P31" s="81" t="n">
        <f aca="false">'High pensions'!X31</f>
        <v>20667550.5694072</v>
      </c>
      <c r="Q31" s="67"/>
      <c r="R31" s="81" t="n">
        <f aca="false">'High SIPA income'!G26</f>
        <v>18716874.2498186</v>
      </c>
      <c r="S31" s="67"/>
      <c r="T31" s="81" t="n">
        <f aca="false">'High SIPA income'!J26</f>
        <v>71565590.9174913</v>
      </c>
      <c r="U31" s="9"/>
      <c r="V31" s="81" t="n">
        <f aca="false">'High SIPA income'!F26</f>
        <v>107138.286006879</v>
      </c>
      <c r="W31" s="67"/>
      <c r="X31" s="81" t="n">
        <f aca="false">'High SIPA income'!M26</f>
        <v>269100.485624318</v>
      </c>
      <c r="Y31" s="9"/>
      <c r="Z31" s="9" t="n">
        <f aca="false">R31+V31-N31-L31-F31</f>
        <v>-1877630.00839431</v>
      </c>
      <c r="AA31" s="9"/>
      <c r="AB31" s="9" t="n">
        <f aca="false">T31-P31-D31</f>
        <v>-41315009.1063219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-0.00819337379951066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40" t="n">
        <f aca="false">(AW31-AW30)/AW30</f>
        <v>0.00287475505249792</v>
      </c>
      <c r="AZ31" s="12" t="n">
        <f aca="false">workers_and_wage_high!B19</f>
        <v>5961.97243607963</v>
      </c>
      <c r="BA31" s="40" t="n">
        <f aca="false">(AZ31-AZ30)/AZ30</f>
        <v>-0.0038976818555124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0.0115607623262773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32912057.1792397</v>
      </c>
      <c r="D32" s="81" t="n">
        <f aca="false">'High pensions'!Q32</f>
        <v>94281741.8247574</v>
      </c>
      <c r="E32" s="9"/>
      <c r="F32" s="81" t="n">
        <f aca="false">'High pensions'!I32</f>
        <v>17136822.6108422</v>
      </c>
      <c r="G32" s="81" t="n">
        <f aca="false">'High pensions'!K32</f>
        <v>184584.827388577</v>
      </c>
      <c r="H32" s="81" t="n">
        <f aca="false">'High pensions'!V32</f>
        <v>1015531.25896317</v>
      </c>
      <c r="I32" s="81" t="n">
        <f aca="false">'High pensions'!M32</f>
        <v>5708.809094492</v>
      </c>
      <c r="J32" s="81" t="n">
        <f aca="false">'High pensions'!W32</f>
        <v>31408.1832669019</v>
      </c>
      <c r="K32" s="9"/>
      <c r="L32" s="81" t="n">
        <f aca="false">'High pensions'!N32</f>
        <v>3172850.31297567</v>
      </c>
      <c r="M32" s="67"/>
      <c r="N32" s="81" t="n">
        <f aca="false">'High pensions'!L32</f>
        <v>716112.970465943</v>
      </c>
      <c r="O32" s="9"/>
      <c r="P32" s="81" t="n">
        <f aca="false">'High pensions'!X32</f>
        <v>20403777.6331453</v>
      </c>
      <c r="Q32" s="67"/>
      <c r="R32" s="81" t="n">
        <f aca="false">'High SIPA income'!G27</f>
        <v>15796889.8153088</v>
      </c>
      <c r="S32" s="67"/>
      <c r="T32" s="81" t="n">
        <f aca="false">'High SIPA income'!J27</f>
        <v>60400777.3521281</v>
      </c>
      <c r="U32" s="9"/>
      <c r="V32" s="81" t="n">
        <f aca="false">'High SIPA income'!F27</f>
        <v>108417.698425432</v>
      </c>
      <c r="W32" s="67"/>
      <c r="X32" s="81" t="n">
        <f aca="false">'High SIPA income'!M27</f>
        <v>272314.000754889</v>
      </c>
      <c r="Y32" s="9"/>
      <c r="Z32" s="9" t="n">
        <f aca="false">R32+V32-N32-L32-F32</f>
        <v>-5120478.38054966</v>
      </c>
      <c r="AA32" s="9"/>
      <c r="AB32" s="9" t="n">
        <f aca="false">T32-P32-D32</f>
        <v>-54284742.1057746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-0.0106783411625594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11558765</v>
      </c>
      <c r="AX32" s="7"/>
      <c r="AY32" s="40" t="n">
        <f aca="false">(AW32-AW31)/AW31</f>
        <v>0.0063896901251043</v>
      </c>
      <c r="AZ32" s="12" t="n">
        <f aca="false">workers_and_wage_high!B20</f>
        <v>5869.78477201805</v>
      </c>
      <c r="BA32" s="40" t="n">
        <f aca="false">(AZ32-AZ31)/AZ31</f>
        <v>-0.0154626115853361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0.014226172961383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'High pensions'!Q33</f>
        <v>93020427.7183875</v>
      </c>
      <c r="E33" s="9"/>
      <c r="F33" s="81" t="n">
        <f aca="false">'High pensions'!I33</f>
        <v>16907563.8415506</v>
      </c>
      <c r="G33" s="81" t="n">
        <f aca="false">'High pensions'!K33</f>
        <v>200549.017114826</v>
      </c>
      <c r="H33" s="81" t="n">
        <f aca="false">'High pensions'!V33</f>
        <v>1103361.52063953</v>
      </c>
      <c r="I33" s="81" t="n">
        <f aca="false">'High pensions'!M33</f>
        <v>6202.54692107707</v>
      </c>
      <c r="J33" s="81" t="n">
        <f aca="false">'High pensions'!W33</f>
        <v>34124.5831125628</v>
      </c>
      <c r="K33" s="9"/>
      <c r="L33" s="81" t="n">
        <f aca="false">'High pensions'!N33</f>
        <v>3286268.97441294</v>
      </c>
      <c r="M33" s="67"/>
      <c r="N33" s="81" t="n">
        <f aca="false">'High pensions'!L33</f>
        <v>707643.565075412</v>
      </c>
      <c r="O33" s="9"/>
      <c r="P33" s="81" t="n">
        <f aca="false">'High pensions'!X33</f>
        <v>20945711.4369328</v>
      </c>
      <c r="Q33" s="67"/>
      <c r="R33" s="81" t="n">
        <f aca="false">'High SIPA income'!G28</f>
        <v>17813078.8529159</v>
      </c>
      <c r="S33" s="67"/>
      <c r="T33" s="81" t="n">
        <f aca="false">'High SIPA income'!J28</f>
        <v>68109850.8839502</v>
      </c>
      <c r="U33" s="9"/>
      <c r="V33" s="81" t="n">
        <f aca="false">'High SIPA income'!F28</f>
        <v>110746.114118815</v>
      </c>
      <c r="W33" s="67"/>
      <c r="X33" s="81" t="n">
        <f aca="false">'High SIPA income'!M28</f>
        <v>278162.309675793</v>
      </c>
      <c r="Y33" s="9"/>
      <c r="Z33" s="9" t="n">
        <f aca="false">R33+V33-N33-L33-F33</f>
        <v>-2977651.41400431</v>
      </c>
      <c r="AA33" s="9"/>
      <c r="AB33" s="9" t="n">
        <f aca="false">T33-P33-D33</f>
        <v>-45856288.2713701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-0.00910256762722522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11625202</v>
      </c>
      <c r="AX33" s="7"/>
      <c r="AY33" s="40" t="n">
        <f aca="false">(AW33-AW32)/AW32</f>
        <v>0.00574775938432869</v>
      </c>
      <c r="AZ33" s="12" t="n">
        <f aca="false">workers_and_wage_high!B21</f>
        <v>5675.71936373082</v>
      </c>
      <c r="BA33" s="40" t="n">
        <f aca="false">(AZ33-AZ32)/AZ32</f>
        <v>-0.033061758790946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0.0124166285400832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'High pensions'!Q34</f>
        <v>94916943.1832116</v>
      </c>
      <c r="E34" s="6"/>
      <c r="F34" s="80" t="n">
        <f aca="false">'High pensions'!I34</f>
        <v>17252277.9767627</v>
      </c>
      <c r="G34" s="80" t="n">
        <f aca="false">'High pensions'!K34</f>
        <v>224380.182850664</v>
      </c>
      <c r="H34" s="80" t="n">
        <f aca="false">'High pensions'!V34</f>
        <v>1234473.56318748</v>
      </c>
      <c r="I34" s="80" t="n">
        <f aca="false">'High pensions'!M34</f>
        <v>6939.59328404113</v>
      </c>
      <c r="J34" s="80" t="n">
        <f aca="false">'High pensions'!W34</f>
        <v>38179.5947377569</v>
      </c>
      <c r="K34" s="6"/>
      <c r="L34" s="80" t="n">
        <f aca="false">'High pensions'!N34</f>
        <v>3500403.03867679</v>
      </c>
      <c r="M34" s="8"/>
      <c r="N34" s="80" t="n">
        <f aca="false">'High pensions'!L34</f>
        <v>722538.299590692</v>
      </c>
      <c r="O34" s="6"/>
      <c r="P34" s="80" t="n">
        <f aca="false">'High pensions'!X34</f>
        <v>22138800.5489944</v>
      </c>
      <c r="Q34" s="8"/>
      <c r="R34" s="80" t="n">
        <f aca="false">'High SIPA income'!G29</f>
        <v>14890579.3874597</v>
      </c>
      <c r="S34" s="8"/>
      <c r="T34" s="80" t="n">
        <f aca="false">'High SIPA income'!J29</f>
        <v>56935420.8797815</v>
      </c>
      <c r="U34" s="6"/>
      <c r="V34" s="80" t="n">
        <f aca="false">'High SIPA income'!F29</f>
        <v>115740.880698923</v>
      </c>
      <c r="W34" s="8"/>
      <c r="X34" s="80" t="n">
        <f aca="false">'High SIPA income'!M29</f>
        <v>290707.723293863</v>
      </c>
      <c r="Y34" s="6"/>
      <c r="Z34" s="6" t="n">
        <f aca="false">R34+V34-N34-L34-F34</f>
        <v>-6468899.04687161</v>
      </c>
      <c r="AA34" s="6"/>
      <c r="AB34" s="6" t="n">
        <f aca="false">T34-P34-D34</f>
        <v>-60120322.8524245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-0.012541552657928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5" t="n">
        <f aca="false">workers_and_wage_high!C22</f>
        <v>11544047</v>
      </c>
      <c r="AX34" s="5"/>
      <c r="AY34" s="61" t="n">
        <f aca="false">(AW34-AW33)/AW33</f>
        <v>-0.00698095396535905</v>
      </c>
      <c r="AZ34" s="11" t="n">
        <f aca="false">workers_and_wage_high!B22</f>
        <v>5967.74206984022</v>
      </c>
      <c r="BA34" s="61" t="n">
        <f aca="false">(AZ34-AZ33)/AZ33</f>
        <v>0.0514512236062093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0.0158781780259979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'High pensions'!Q35</f>
        <v>96981358.7043378</v>
      </c>
      <c r="E35" s="9"/>
      <c r="F35" s="81" t="n">
        <f aca="false">'High pensions'!I35</f>
        <v>17627509.9346784</v>
      </c>
      <c r="G35" s="81" t="n">
        <f aca="false">'High pensions'!K35</f>
        <v>241104.586060803</v>
      </c>
      <c r="H35" s="81" t="n">
        <f aca="false">'High pensions'!V35</f>
        <v>1326486.29515296</v>
      </c>
      <c r="I35" s="81" t="n">
        <f aca="false">'High pensions'!M35</f>
        <v>7456.8428678599</v>
      </c>
      <c r="J35" s="81" t="n">
        <f aca="false">'High pensions'!W35</f>
        <v>41025.3493346278</v>
      </c>
      <c r="K35" s="9"/>
      <c r="L35" s="81" t="n">
        <f aca="false">'High pensions'!N35</f>
        <v>2866583.03265507</v>
      </c>
      <c r="M35" s="67"/>
      <c r="N35" s="81" t="n">
        <f aca="false">'High pensions'!L35</f>
        <v>740032.810760848</v>
      </c>
      <c r="O35" s="9"/>
      <c r="P35" s="81" t="n">
        <f aca="false">'High pensions'!X35</f>
        <v>18946155.163437</v>
      </c>
      <c r="Q35" s="67"/>
      <c r="R35" s="81" t="n">
        <f aca="false">'High SIPA income'!G30</f>
        <v>17110116.785842</v>
      </c>
      <c r="S35" s="67"/>
      <c r="T35" s="81" t="n">
        <f aca="false">'High SIPA income'!J30</f>
        <v>65422014.4935757</v>
      </c>
      <c r="U35" s="9"/>
      <c r="V35" s="81" t="n">
        <f aca="false">'High SIPA income'!F30</f>
        <v>91603.4623363684</v>
      </c>
      <c r="W35" s="67"/>
      <c r="X35" s="81" t="n">
        <f aca="false">'High SIPA income'!M30</f>
        <v>230081.487377938</v>
      </c>
      <c r="Y35" s="9"/>
      <c r="Z35" s="9" t="n">
        <f aca="false">R35+V35-N35-L35-F35</f>
        <v>-4032405.52991603</v>
      </c>
      <c r="AA35" s="9"/>
      <c r="AB35" s="9" t="n">
        <f aca="false">T35-P35-D35</f>
        <v>-50505499.3741991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-0.012563714877875</v>
      </c>
      <c r="AK35" s="7"/>
      <c r="AL35" s="7"/>
      <c r="AM35" s="90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9953911</v>
      </c>
      <c r="AX35" s="7"/>
      <c r="AY35" s="40" t="n">
        <f aca="false">(AW35-AW34)/AW34</f>
        <v>-0.137745107933119</v>
      </c>
      <c r="AZ35" s="12" t="n">
        <f aca="false">workers_and_wage_high!B23</f>
        <v>6279.53818101891</v>
      </c>
      <c r="BA35" s="40" t="n">
        <f aca="false">(AZ35-AZ34)/AZ34</f>
        <v>0.0522469147509648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0.0126137904444267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'High pensions'!Q36</f>
        <v>101901252.133666</v>
      </c>
      <c r="E36" s="9"/>
      <c r="F36" s="81" t="n">
        <f aca="false">'High pensions'!I36</f>
        <v>18521758.8033444</v>
      </c>
      <c r="G36" s="81" t="n">
        <f aca="false">'High pensions'!K36</f>
        <v>282514.115950961</v>
      </c>
      <c r="H36" s="81" t="n">
        <f aca="false">'High pensions'!V36</f>
        <v>1554309.31082206</v>
      </c>
      <c r="I36" s="81" t="n">
        <f aca="false">'High pensions'!M36</f>
        <v>8737.54997786478</v>
      </c>
      <c r="J36" s="81" t="n">
        <f aca="false">'High pensions'!W36</f>
        <v>48071.4219841874</v>
      </c>
      <c r="K36" s="9"/>
      <c r="L36" s="81" t="n">
        <f aca="false">'High pensions'!N36</f>
        <v>3184863.05087889</v>
      </c>
      <c r="M36" s="67"/>
      <c r="N36" s="81" t="n">
        <f aca="false">'High pensions'!L36</f>
        <v>779889.451947872</v>
      </c>
      <c r="O36" s="9"/>
      <c r="P36" s="81" t="n">
        <f aca="false">'High pensions'!X36</f>
        <v>20816991.1712407</v>
      </c>
      <c r="Q36" s="67"/>
      <c r="R36" s="81" t="n">
        <f aca="false">'High SIPA income'!G31</f>
        <v>14205139.9127216</v>
      </c>
      <c r="S36" s="67"/>
      <c r="T36" s="81" t="n">
        <f aca="false">'High SIPA income'!J31</f>
        <v>54314583.6399158</v>
      </c>
      <c r="U36" s="9"/>
      <c r="V36" s="81" t="n">
        <f aca="false">'High SIPA income'!F31</f>
        <v>86870.654939651</v>
      </c>
      <c r="W36" s="67"/>
      <c r="X36" s="81" t="n">
        <f aca="false">'High SIPA income'!M31</f>
        <v>218194.039703619</v>
      </c>
      <c r="Y36" s="9"/>
      <c r="Z36" s="9" t="n">
        <f aca="false">R36+V36-N36-L36-F36</f>
        <v>-8194500.73850997</v>
      </c>
      <c r="AA36" s="9"/>
      <c r="AB36" s="9" t="n">
        <f aca="false">T36-P36-D36</f>
        <v>-68403659.6649909</v>
      </c>
      <c r="AC36" s="50"/>
      <c r="AD36" s="9"/>
      <c r="AE36" s="9"/>
      <c r="AF36" s="9"/>
      <c r="AG36" s="9" t="n">
        <f aca="false">AG35*'Optimist macro hypothesis'!B18/'Optimist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-0.0154466682375325</v>
      </c>
      <c r="AK36" s="7"/>
      <c r="AL36" s="7"/>
      <c r="AU36" s="9"/>
      <c r="AW36" s="7" t="n">
        <f aca="false">workers_and_wage_high!C24</f>
        <v>10055745</v>
      </c>
      <c r="AY36" s="40" t="n">
        <f aca="false">(AW36-AW35)/AW35</f>
        <v>0.0102305515892196</v>
      </c>
      <c r="AZ36" s="12" t="n">
        <f aca="false">workers_and_wage_high!B24</f>
        <v>5992.69528482481</v>
      </c>
      <c r="BA36" s="40" t="n">
        <f aca="false">(AZ36-AZ35)/AZ35</f>
        <v>-0.0456789795563537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0.0149703923620535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'High pensions'!Q37</f>
        <v>102836490.074201</v>
      </c>
      <c r="E37" s="9"/>
      <c r="F37" s="81" t="n">
        <f aca="false">'High pensions'!I37</f>
        <v>18691749.3696585</v>
      </c>
      <c r="G37" s="81" t="n">
        <f aca="false">'High pensions'!K37</f>
        <v>312294.753042173</v>
      </c>
      <c r="H37" s="81" t="n">
        <f aca="false">'High pensions'!V37</f>
        <v>1718153.58938943</v>
      </c>
      <c r="I37" s="81" t="n">
        <f aca="false">'High pensions'!M37</f>
        <v>9658.60060955177</v>
      </c>
      <c r="J37" s="81" t="n">
        <f aca="false">'High pensions'!W37</f>
        <v>53138.7708058587</v>
      </c>
      <c r="K37" s="9"/>
      <c r="L37" s="81" t="n">
        <f aca="false">'High pensions'!N37</f>
        <v>3242810.62243948</v>
      </c>
      <c r="M37" s="67"/>
      <c r="N37" s="81" t="n">
        <f aca="false">'High pensions'!L37</f>
        <v>788511.48464771</v>
      </c>
      <c r="O37" s="9"/>
      <c r="P37" s="81" t="n">
        <f aca="false">'High pensions'!X37</f>
        <v>21165117.2755433</v>
      </c>
      <c r="Q37" s="67"/>
      <c r="R37" s="81" t="n">
        <f aca="false">'High SIPA income'!G32</f>
        <v>16919600.6827408</v>
      </c>
      <c r="S37" s="67"/>
      <c r="T37" s="81" t="n">
        <f aca="false">'High SIPA income'!J32</f>
        <v>64693559.6610138</v>
      </c>
      <c r="U37" s="9"/>
      <c r="V37" s="81" t="n">
        <f aca="false">'High SIPA income'!F32</f>
        <v>92930.0807766064</v>
      </c>
      <c r="W37" s="67"/>
      <c r="X37" s="81" t="n">
        <f aca="false">'High SIPA income'!M32</f>
        <v>233413.570425107</v>
      </c>
      <c r="Y37" s="9"/>
      <c r="Z37" s="9" t="n">
        <f aca="false">R37+V37-N37-L37-F37</f>
        <v>-5710540.71322832</v>
      </c>
      <c r="AA37" s="9"/>
      <c r="AB37" s="9" t="n">
        <f aca="false">T37-P37-D37</f>
        <v>-59308047.6887301</v>
      </c>
      <c r="AC37" s="50"/>
      <c r="AD37" s="9"/>
      <c r="AE37" s="9"/>
      <c r="AF37" s="9"/>
      <c r="AG37" s="9" t="n">
        <f aca="false">AG36*'Optimist macro hypothesis'!B19/'Optimist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-0.0131009242849616</v>
      </c>
      <c r="AK37" s="7"/>
      <c r="AL37" s="7"/>
      <c r="AW37" s="7" t="n">
        <f aca="false">workers_and_wage_high!C25</f>
        <v>10373563</v>
      </c>
      <c r="AY37" s="40" t="n">
        <f aca="false">(AW37-AW36)/AW36</f>
        <v>0.0316056145019588</v>
      </c>
      <c r="AZ37" s="12" t="n">
        <f aca="false">workers_and_wage_high!B25</f>
        <v>5936.30610066937</v>
      </c>
      <c r="BA37" s="40" t="n">
        <f aca="false">(AZ37-AZ36)/AZ36</f>
        <v>-0.00940965316528444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0.0128411027422474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'High pensions'!Q38</f>
        <v>100512784.883069</v>
      </c>
      <c r="E38" s="6"/>
      <c r="F38" s="80" t="n">
        <f aca="false">'High pensions'!I38</f>
        <v>18269388.4449492</v>
      </c>
      <c r="G38" s="80" t="n">
        <f aca="false">'High pensions'!K38</f>
        <v>329176.565771185</v>
      </c>
      <c r="H38" s="80" t="n">
        <f aca="false">'High pensions'!V38</f>
        <v>1811032.34208443</v>
      </c>
      <c r="I38" s="80" t="n">
        <f aca="false">'High pensions'!M38</f>
        <v>10180.7185290057</v>
      </c>
      <c r="J38" s="80" t="n">
        <f aca="false">'High pensions'!W38</f>
        <v>56011.3095490031</v>
      </c>
      <c r="K38" s="6"/>
      <c r="L38" s="80" t="n">
        <f aca="false">'High pensions'!N38</f>
        <v>3688089.48532867</v>
      </c>
      <c r="M38" s="8"/>
      <c r="N38" s="80" t="n">
        <f aca="false">'High pensions'!L38</f>
        <v>773051.427851867</v>
      </c>
      <c r="O38" s="6"/>
      <c r="P38" s="80" t="n">
        <f aca="false">'High pensions'!X38</f>
        <v>23390614.7408055</v>
      </c>
      <c r="Q38" s="8"/>
      <c r="R38" s="80" t="n">
        <f aca="false">'High SIPA income'!G33</f>
        <v>14059091.7817604</v>
      </c>
      <c r="S38" s="8"/>
      <c r="T38" s="80" t="n">
        <f aca="false">'High SIPA income'!J33</f>
        <v>53756155.952946</v>
      </c>
      <c r="U38" s="6"/>
      <c r="V38" s="80" t="n">
        <f aca="false">'High SIPA income'!F33</f>
        <v>98217.759525117</v>
      </c>
      <c r="W38" s="8"/>
      <c r="X38" s="80" t="n">
        <f aca="false">'High SIPA income'!M33</f>
        <v>246694.694961281</v>
      </c>
      <c r="Y38" s="6"/>
      <c r="Z38" s="6" t="n">
        <f aca="false">R38+V38-N38-L38-F38</f>
        <v>-8573219.81684424</v>
      </c>
      <c r="AA38" s="6"/>
      <c r="AB38" s="6" t="n">
        <f aca="false">T38-P38-D38</f>
        <v>-70147243.6709289</v>
      </c>
      <c r="AC38" s="50"/>
      <c r="AD38" s="6"/>
      <c r="AE38" s="6"/>
      <c r="AF38" s="6"/>
      <c r="AG38" s="6" t="n">
        <f aca="false">AG37*'Optimist macro hypothesis'!B20/'Optimist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-0.0150858184992416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0.00841126103860348</v>
      </c>
      <c r="AV38" s="5"/>
      <c r="AW38" s="5" t="n">
        <f aca="false">workers_and_wage_high!C26</f>
        <v>10670563</v>
      </c>
      <c r="AX38" s="5"/>
      <c r="AY38" s="61" t="n">
        <f aca="false">(AW38-AW37)/AW37</f>
        <v>0.0286304715168742</v>
      </c>
      <c r="AZ38" s="11" t="n">
        <f aca="false">workers_and_wage_high!B26</f>
        <v>6107.87136252595</v>
      </c>
      <c r="BA38" s="61" t="n">
        <f aca="false">(AZ38-AZ37)/AZ37</f>
        <v>0.0289010133485588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0.0153172962583769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'High pensions'!Q39</f>
        <v>100306070.112053</v>
      </c>
      <c r="E39" s="9"/>
      <c r="F39" s="81" t="n">
        <f aca="false">'High pensions'!I39</f>
        <v>18231815.5883876</v>
      </c>
      <c r="G39" s="81" t="n">
        <f aca="false">'High pensions'!K39</f>
        <v>340621.12713617</v>
      </c>
      <c r="H39" s="81" t="n">
        <f aca="false">'High pensions'!V39</f>
        <v>1873996.94202307</v>
      </c>
      <c r="I39" s="81" t="n">
        <f aca="false">'High pensions'!M39</f>
        <v>10534.6740351393</v>
      </c>
      <c r="J39" s="81" t="n">
        <f aca="false">'High pensions'!W39</f>
        <v>57958.6683099922</v>
      </c>
      <c r="K39" s="9"/>
      <c r="L39" s="81" t="n">
        <f aca="false">'High pensions'!N39</f>
        <v>2979400.73389198</v>
      </c>
      <c r="M39" s="67"/>
      <c r="N39" s="81" t="n">
        <f aca="false">'High pensions'!L39</f>
        <v>773532.986333586</v>
      </c>
      <c r="O39" s="9"/>
      <c r="P39" s="81" t="n">
        <f aca="false">'High pensions'!X39</f>
        <v>19715874.8333196</v>
      </c>
      <c r="Q39" s="67"/>
      <c r="R39" s="81" t="n">
        <f aca="false">'High SIPA income'!G34</f>
        <v>17499417.9919476</v>
      </c>
      <c r="S39" s="67"/>
      <c r="T39" s="81" t="n">
        <f aca="false">'High SIPA income'!J34</f>
        <v>66910541.396518</v>
      </c>
      <c r="U39" s="9"/>
      <c r="V39" s="81" t="n">
        <f aca="false">'High SIPA income'!F34</f>
        <v>101608.031389556</v>
      </c>
      <c r="W39" s="67"/>
      <c r="X39" s="81" t="n">
        <f aca="false">'High SIPA income'!M34</f>
        <v>255210.080442251</v>
      </c>
      <c r="Y39" s="9"/>
      <c r="Z39" s="9" t="n">
        <f aca="false">R39+V39-N39-L39-F39</f>
        <v>-4383723.28527604</v>
      </c>
      <c r="AA39" s="9"/>
      <c r="AB39" s="9" t="n">
        <f aca="false">T39-P39-D39</f>
        <v>-53111403.5488542</v>
      </c>
      <c r="AC39" s="50"/>
      <c r="AD39" s="9"/>
      <c r="AE39" s="9"/>
      <c r="AF39" s="9"/>
      <c r="AG39" s="9" t="n">
        <f aca="false">AG38*'Optimist macro hypothesis'!B21/'Optimist macro hypothesis'!B20</f>
        <v>4703340918.04921</v>
      </c>
      <c r="AH39" s="40" t="n">
        <f aca="false">(AG39-AG38)/AG38</f>
        <v>0.011497297920947</v>
      </c>
      <c r="AI39" s="40"/>
      <c r="AJ39" s="40" t="n">
        <f aca="false">AB39/AG39</f>
        <v>-0.01129227170096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10964481</v>
      </c>
      <c r="AX39" s="7"/>
      <c r="AY39" s="40" t="n">
        <f aca="false">(AW39-AW38)/AW38</f>
        <v>0.0275447509189534</v>
      </c>
      <c r="AZ39" s="12" t="n">
        <f aca="false">workers_and_wage_high!B27</f>
        <v>6251.19178077371</v>
      </c>
      <c r="BA39" s="40" t="n">
        <f aca="false">(AZ39-AZ38)/AZ38</f>
        <v>0.0234648717599208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0.0129743370746115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'High pensions'!Q40</f>
        <v>102376415.684783</v>
      </c>
      <c r="E40" s="9"/>
      <c r="F40" s="81" t="n">
        <f aca="false">'High pensions'!I40</f>
        <v>18608125.4033778</v>
      </c>
      <c r="G40" s="81" t="n">
        <f aca="false">'High pensions'!K40</f>
        <v>373401.39388967</v>
      </c>
      <c r="H40" s="81" t="n">
        <f aca="false">'High pensions'!V40</f>
        <v>2054344.29795852</v>
      </c>
      <c r="I40" s="81" t="n">
        <f aca="false">'High pensions'!M40</f>
        <v>11548.4967182373</v>
      </c>
      <c r="J40" s="81" t="n">
        <f aca="false">'High pensions'!W40</f>
        <v>63536.4215863464</v>
      </c>
      <c r="K40" s="9"/>
      <c r="L40" s="81" t="n">
        <f aca="false">'High pensions'!N40</f>
        <v>3021637.43671911</v>
      </c>
      <c r="M40" s="67"/>
      <c r="N40" s="81" t="n">
        <f aca="false">'High pensions'!L40</f>
        <v>791746.908737104</v>
      </c>
      <c r="O40" s="9"/>
      <c r="P40" s="81" t="n">
        <f aca="false">'High pensions'!X40</f>
        <v>20035248.9121626</v>
      </c>
      <c r="Q40" s="67"/>
      <c r="R40" s="81" t="n">
        <f aca="false">'High SIPA income'!G35</f>
        <v>15602960.4109525</v>
      </c>
      <c r="S40" s="67"/>
      <c r="T40" s="81" t="n">
        <f aca="false">'High SIPA income'!J35</f>
        <v>59659271.4663806</v>
      </c>
      <c r="U40" s="9"/>
      <c r="V40" s="81" t="n">
        <f aca="false">'High SIPA income'!F35</f>
        <v>110984.644041226</v>
      </c>
      <c r="W40" s="67"/>
      <c r="X40" s="81" t="n">
        <f aca="false">'High SIPA income'!M35</f>
        <v>278761.428070805</v>
      </c>
      <c r="Y40" s="9"/>
      <c r="Z40" s="9" t="n">
        <f aca="false">R40+V40-N40-L40-F40</f>
        <v>-6707564.69384028</v>
      </c>
      <c r="AA40" s="9"/>
      <c r="AB40" s="9" t="n">
        <f aca="false">T40-P40-D40</f>
        <v>-62752393.1305649</v>
      </c>
      <c r="AC40" s="50"/>
      <c r="AD40" s="9"/>
      <c r="AE40" s="9"/>
      <c r="AF40" s="9"/>
      <c r="AG40" s="9" t="n">
        <f aca="false">AG39*'Optimist macro hypothesis'!B22/'Optimist macro hypothesis'!B21</f>
        <v>4804788294.48665</v>
      </c>
      <c r="AH40" s="40" t="n">
        <f aca="false">(AG40-AG39)/AG39</f>
        <v>0.0215692160540901</v>
      </c>
      <c r="AI40" s="40"/>
      <c r="AJ40" s="40" t="n">
        <f aca="false">AB40/AG40</f>
        <v>-0.0130603866985298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11306324</v>
      </c>
      <c r="AX40" s="7"/>
      <c r="AY40" s="40" t="n">
        <f aca="false">(AW40-AW39)/AW39</f>
        <v>0.0311773078908158</v>
      </c>
      <c r="AZ40" s="12" t="n">
        <f aca="false">workers_and_wage_high!B28</f>
        <v>6341.31072725225</v>
      </c>
      <c r="BA40" s="40" t="n">
        <f aca="false">(AZ40-AZ39)/AZ39</f>
        <v>0.0144162824688423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0.0154249242604175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'High pensions'!Q41</f>
        <v>104008567.75478</v>
      </c>
      <c r="E41" s="9"/>
      <c r="F41" s="81" t="n">
        <f aca="false">'High pensions'!I41</f>
        <v>18904788.362251</v>
      </c>
      <c r="G41" s="81" t="n">
        <f aca="false">'High pensions'!K41</f>
        <v>412634.556505285</v>
      </c>
      <c r="H41" s="81" t="n">
        <f aca="false">'High pensions'!V41</f>
        <v>2270193.58301524</v>
      </c>
      <c r="I41" s="81" t="n">
        <f aca="false">'High pensions'!M41</f>
        <v>12761.8935001635</v>
      </c>
      <c r="J41" s="81" t="n">
        <f aca="false">'High pensions'!W41</f>
        <v>70212.1726705748</v>
      </c>
      <c r="K41" s="9"/>
      <c r="L41" s="81" t="n">
        <f aca="false">'High pensions'!N41</f>
        <v>3024236.54745472</v>
      </c>
      <c r="M41" s="67"/>
      <c r="N41" s="81" t="n">
        <f aca="false">'High pensions'!L41</f>
        <v>806089.225769017</v>
      </c>
      <c r="O41" s="9"/>
      <c r="P41" s="81" t="n">
        <f aca="false">'High pensions'!X41</f>
        <v>20127642.9067673</v>
      </c>
      <c r="Q41" s="67"/>
      <c r="R41" s="81" t="n">
        <f aca="false">'High SIPA income'!G36</f>
        <v>19422811.5415738</v>
      </c>
      <c r="S41" s="67"/>
      <c r="T41" s="81" t="n">
        <f aca="false">'High SIPA income'!J36</f>
        <v>74264803.3373026</v>
      </c>
      <c r="U41" s="9"/>
      <c r="V41" s="81" t="n">
        <f aca="false">'High SIPA income'!F36</f>
        <v>117330.50975687</v>
      </c>
      <c r="W41" s="67"/>
      <c r="X41" s="81" t="n">
        <f aca="false">'High SIPA income'!M36</f>
        <v>294700.413184651</v>
      </c>
      <c r="Y41" s="9"/>
      <c r="Z41" s="9" t="n">
        <f aca="false">R41+V41-N41-L41-F41</f>
        <v>-3194972.0841441</v>
      </c>
      <c r="AA41" s="9"/>
      <c r="AB41" s="9" t="n">
        <f aca="false">T41-P41-D41</f>
        <v>-49871407.3242447</v>
      </c>
      <c r="AC41" s="50"/>
      <c r="AD41" s="9"/>
      <c r="AE41" s="9"/>
      <c r="AF41" s="9"/>
      <c r="AG41" s="9" t="n">
        <f aca="false">AG40*'Optimist macro hypothesis'!B23/'Optimist macro hypothesis'!B22</f>
        <v>4677161524.18156</v>
      </c>
      <c r="AH41" s="40" t="n">
        <f aca="false">(AG41-AG40)/AG40</f>
        <v>-0.0265624128437752</v>
      </c>
      <c r="AI41" s="40" t="n">
        <f aca="false">(AG41-AG37)/AG37</f>
        <v>0.0331673589802239</v>
      </c>
      <c r="AJ41" s="40" t="n">
        <f aca="false">AB41/AG41</f>
        <v>-0.010662750701767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11404589</v>
      </c>
      <c r="AX41" s="7"/>
      <c r="AY41" s="40" t="n">
        <f aca="false">(AW41-AW40)/AW40</f>
        <v>0.0086911537295411</v>
      </c>
      <c r="AZ41" s="12" t="n">
        <f aca="false">workers_and_wage_high!B29</f>
        <v>6572.45962221477</v>
      </c>
      <c r="BA41" s="40" t="n">
        <f aca="false">(AZ41-AZ40)/AZ40</f>
        <v>0.0364512803274474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0.0131355499542303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'High pensions'!Q42</f>
        <v>106167285.170446</v>
      </c>
      <c r="E42" s="6"/>
      <c r="F42" s="80" t="n">
        <f aca="false">'High pensions'!I42</f>
        <v>19297160.8057722</v>
      </c>
      <c r="G42" s="80" t="n">
        <f aca="false">'High pensions'!K42</f>
        <v>421318.685081777</v>
      </c>
      <c r="H42" s="80" t="n">
        <f aca="false">'High pensions'!V42</f>
        <v>2317971.09621094</v>
      </c>
      <c r="I42" s="80" t="n">
        <f aca="false">'High pensions'!M42</f>
        <v>13030.4747963437</v>
      </c>
      <c r="J42" s="80" t="n">
        <f aca="false">'High pensions'!W42</f>
        <v>71689.8277178642</v>
      </c>
      <c r="K42" s="6"/>
      <c r="L42" s="80" t="n">
        <f aca="false">'High pensions'!N42</f>
        <v>3683666.05176417</v>
      </c>
      <c r="M42" s="8"/>
      <c r="N42" s="80" t="n">
        <f aca="false">'High pensions'!L42</f>
        <v>825487.726584341</v>
      </c>
      <c r="O42" s="6"/>
      <c r="P42" s="80" t="n">
        <f aca="false">'High pensions'!X42</f>
        <v>23656150.5674279</v>
      </c>
      <c r="Q42" s="8"/>
      <c r="R42" s="80" t="n">
        <f aca="false">'High SIPA income'!G37</f>
        <v>15799874.2250873</v>
      </c>
      <c r="S42" s="8"/>
      <c r="T42" s="80" t="n">
        <f aca="false">'High SIPA income'!J37</f>
        <v>60412188.5015801</v>
      </c>
      <c r="U42" s="6"/>
      <c r="V42" s="80" t="n">
        <f aca="false">'High SIPA income'!F37</f>
        <v>119272.96999957</v>
      </c>
      <c r="W42" s="8"/>
      <c r="X42" s="80" t="n">
        <f aca="false">'High SIPA income'!M37</f>
        <v>299579.313287485</v>
      </c>
      <c r="Y42" s="6"/>
      <c r="Z42" s="6" t="n">
        <f aca="false">R42+V42-N42-L42-F42</f>
        <v>-7887167.38903387</v>
      </c>
      <c r="AA42" s="6"/>
      <c r="AB42" s="6" t="n">
        <f aca="false">T42-P42-D42</f>
        <v>-69411247.2362942</v>
      </c>
      <c r="AC42" s="50"/>
      <c r="AD42" s="6"/>
      <c r="AE42" s="6"/>
      <c r="AF42" s="6"/>
      <c r="AG42" s="6" t="n">
        <f aca="false">AG41*'Optimist macro hypothesis'!B24/'Optimist macro hypothesis'!B23</f>
        <v>4789376259.87539</v>
      </c>
      <c r="AH42" s="61" t="n">
        <f aca="false">(AG42-AG41)/AG41</f>
        <v>0.0239920590968824</v>
      </c>
      <c r="AI42" s="61"/>
      <c r="AJ42" s="61" t="n">
        <f aca="false">AB42/AG42</f>
        <v>-0.0144927530162561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0.0194738861417496</v>
      </c>
      <c r="AV42" s="5"/>
      <c r="AW42" s="5" t="n">
        <f aca="false">workers_and_wage_high!C30</f>
        <v>11419284</v>
      </c>
      <c r="AX42" s="5"/>
      <c r="AY42" s="61" t="n">
        <f aca="false">(AW42-AW41)/AW41</f>
        <v>0.00128851640335307</v>
      </c>
      <c r="AZ42" s="11" t="n">
        <f aca="false">workers_and_wage_high!B30</f>
        <v>6719.94062161483</v>
      </c>
      <c r="BA42" s="61" t="n">
        <f aca="false">(AZ42-AZ41)/AZ41</f>
        <v>0.0224392400832075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0.015590499622443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'High pensions'!Q43</f>
        <v>108129695.148899</v>
      </c>
      <c r="E43" s="9"/>
      <c r="F43" s="81" t="n">
        <f aca="false">'High pensions'!I43</f>
        <v>19653852.0488445</v>
      </c>
      <c r="G43" s="81" t="n">
        <f aca="false">'High pensions'!K43</f>
        <v>453263.560425919</v>
      </c>
      <c r="H43" s="81" t="n">
        <f aca="false">'High pensions'!V43</f>
        <v>2493722.37509241</v>
      </c>
      <c r="I43" s="81" t="n">
        <f aca="false">'High pensions'!M43</f>
        <v>14018.4606317296</v>
      </c>
      <c r="J43" s="81" t="n">
        <f aca="false">'High pensions'!W43</f>
        <v>77125.4342812092</v>
      </c>
      <c r="K43" s="9"/>
      <c r="L43" s="81" t="n">
        <f aca="false">'High pensions'!N43</f>
        <v>3069899.97750109</v>
      </c>
      <c r="M43" s="67"/>
      <c r="N43" s="81" t="n">
        <f aca="false">'High pensions'!L43</f>
        <v>843229.450727675</v>
      </c>
      <c r="O43" s="9"/>
      <c r="P43" s="81" t="n">
        <f aca="false">'High pensions'!X43</f>
        <v>20568925.2219373</v>
      </c>
      <c r="Q43" s="67"/>
      <c r="R43" s="81" t="n">
        <f aca="false">'High SIPA income'!G38</f>
        <v>19151466.8297994</v>
      </c>
      <c r="S43" s="67"/>
      <c r="T43" s="81" t="n">
        <f aca="false">'High SIPA income'!J38</f>
        <v>73227293.3139255</v>
      </c>
      <c r="U43" s="9"/>
      <c r="V43" s="81" t="n">
        <f aca="false">'High SIPA income'!F38</f>
        <v>120280.602277902</v>
      </c>
      <c r="W43" s="67"/>
      <c r="X43" s="81" t="n">
        <f aca="false">'High SIPA income'!M38</f>
        <v>302110.195062207</v>
      </c>
      <c r="Y43" s="9"/>
      <c r="Z43" s="9" t="n">
        <f aca="false">R43+V43-N43-L43-F43</f>
        <v>-4295234.04499603</v>
      </c>
      <c r="AA43" s="9"/>
      <c r="AB43" s="9" t="n">
        <f aca="false">T43-P43-D43</f>
        <v>-55471327.0569112</v>
      </c>
      <c r="AC43" s="50"/>
      <c r="AD43" s="9"/>
      <c r="AE43" s="9"/>
      <c r="AF43" s="9"/>
      <c r="AG43" s="9" t="n">
        <f aca="false">AG42*'Optimist macro hypothesis'!B25/'Optimist macro hypothesis'!B24</f>
        <v>4891474554.77117</v>
      </c>
      <c r="AH43" s="40" t="n">
        <f aca="false">(AG43-AG42)/AG42</f>
        <v>0.0213176600366831</v>
      </c>
      <c r="AI43" s="40"/>
      <c r="AJ43" s="40" t="n">
        <f aca="false">AB43/AG43</f>
        <v>-0.011340410020697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11465338</v>
      </c>
      <c r="AX43" s="7"/>
      <c r="AY43" s="40" t="n">
        <f aca="false">(AW43-AW42)/AW42</f>
        <v>0.00403300241941614</v>
      </c>
      <c r="AZ43" s="12" t="n">
        <f aca="false">workers_and_wage_high!B31</f>
        <v>6813.08984048988</v>
      </c>
      <c r="BA43" s="40" t="n">
        <f aca="false">(AZ43-AZ42)/AZ42</f>
        <v>0.0138616133861993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0.013324733749087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'High pensions'!Q44</f>
        <v>109459747.344806</v>
      </c>
      <c r="E44" s="9"/>
      <c r="F44" s="81" t="n">
        <f aca="false">'High pensions'!I44</f>
        <v>19895604.7795777</v>
      </c>
      <c r="G44" s="81" t="n">
        <f aca="false">'High pensions'!K44</f>
        <v>485058.898454581</v>
      </c>
      <c r="H44" s="81" t="n">
        <f aca="false">'High pensions'!V44</f>
        <v>2668650.94378475</v>
      </c>
      <c r="I44" s="81" t="n">
        <f aca="false">'High pensions'!M44</f>
        <v>15001.8216016881</v>
      </c>
      <c r="J44" s="81" t="n">
        <f aca="false">'High pensions'!W44</f>
        <v>82535.5961995286</v>
      </c>
      <c r="K44" s="9"/>
      <c r="L44" s="81" t="n">
        <f aca="false">'High pensions'!N44</f>
        <v>3067232.29689842</v>
      </c>
      <c r="M44" s="67"/>
      <c r="N44" s="81" t="n">
        <f aca="false">'High pensions'!L44</f>
        <v>855095.146697354</v>
      </c>
      <c r="O44" s="9"/>
      <c r="P44" s="81" t="n">
        <f aca="false">'High pensions'!X44</f>
        <v>20620364.1728873</v>
      </c>
      <c r="Q44" s="67"/>
      <c r="R44" s="81" t="n">
        <f aca="false">'High SIPA income'!G39</f>
        <v>16943180.5040422</v>
      </c>
      <c r="S44" s="67"/>
      <c r="T44" s="81" t="n">
        <f aca="false">'High SIPA income'!J39</f>
        <v>64783719.151463</v>
      </c>
      <c r="U44" s="9"/>
      <c r="V44" s="81" t="n">
        <f aca="false">'High SIPA income'!F39</f>
        <v>118265.707465167</v>
      </c>
      <c r="W44" s="67"/>
      <c r="X44" s="81" t="n">
        <f aca="false">'High SIPA income'!M39</f>
        <v>297049.360202911</v>
      </c>
      <c r="Y44" s="9"/>
      <c r="Z44" s="9" t="n">
        <f aca="false">R44+V44-N44-L44-F44</f>
        <v>-6756486.01166617</v>
      </c>
      <c r="AA44" s="9"/>
      <c r="AB44" s="9" t="n">
        <f aca="false">T44-P44-D44</f>
        <v>-65296392.3662308</v>
      </c>
      <c r="AC44" s="50"/>
      <c r="AD44" s="9"/>
      <c r="AE44" s="9"/>
      <c r="AF44" s="9"/>
      <c r="AG44" s="9" t="n">
        <f aca="false">AG43*'Optimist macro hypothesis'!B26/'Optimist macro hypothesis'!B25</f>
        <v>5045027709.21098</v>
      </c>
      <c r="AH44" s="40" t="n">
        <f aca="false">(AG44-AG43)/AG43</f>
        <v>0.0313919969776875</v>
      </c>
      <c r="AI44" s="40"/>
      <c r="AJ44" s="40" t="n">
        <f aca="false">AB44/AG44</f>
        <v>-0.0129427222465033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11522300</v>
      </c>
      <c r="AX44" s="7"/>
      <c r="AY44" s="40" t="n">
        <f aca="false">(AW44-AW43)/AW43</f>
        <v>0.00496819195387</v>
      </c>
      <c r="AZ44" s="12" t="n">
        <f aca="false">workers_and_wage_high!B32</f>
        <v>6925.59573376471</v>
      </c>
      <c r="BA44" s="40" t="n">
        <f aca="false">(AZ44-AZ43)/AZ43</f>
        <v>0.0165131967886606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0.0158191539210644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'High pensions'!Q45</f>
        <v>110613761.668397</v>
      </c>
      <c r="E45" s="9"/>
      <c r="F45" s="81" t="n">
        <f aca="false">'High pensions'!I45</f>
        <v>20105360.5432175</v>
      </c>
      <c r="G45" s="81" t="n">
        <f aca="false">'High pensions'!K45</f>
        <v>507952.477791477</v>
      </c>
      <c r="H45" s="81" t="n">
        <f aca="false">'High pensions'!V45</f>
        <v>2794604.66259842</v>
      </c>
      <c r="I45" s="81" t="n">
        <f aca="false">'High pensions'!M45</f>
        <v>15709.870447159</v>
      </c>
      <c r="J45" s="81" t="n">
        <f aca="false">'High pensions'!W45</f>
        <v>86431.0720391264</v>
      </c>
      <c r="K45" s="9"/>
      <c r="L45" s="81" t="n">
        <f aca="false">'High pensions'!N45</f>
        <v>3085166.48801156</v>
      </c>
      <c r="M45" s="67"/>
      <c r="N45" s="81" t="n">
        <f aca="false">'High pensions'!L45</f>
        <v>866540.788969964</v>
      </c>
      <c r="O45" s="9"/>
      <c r="P45" s="81" t="n">
        <f aca="false">'High pensions'!X45</f>
        <v>20776395.3226024</v>
      </c>
      <c r="Q45" s="67"/>
      <c r="R45" s="81" t="n">
        <f aca="false">'High SIPA income'!G40</f>
        <v>20234519.3673303</v>
      </c>
      <c r="S45" s="67" t="n">
        <f aca="false">SUM(T42:T45)/AVERAGE(AG42:AG45)</f>
        <v>0.0557804778902554</v>
      </c>
      <c r="T45" s="81" t="n">
        <f aca="false">'High SIPA income'!J40</f>
        <v>77368438.5611799</v>
      </c>
      <c r="U45" s="9"/>
      <c r="V45" s="81" t="n">
        <f aca="false">'High SIPA income'!F40</f>
        <v>125141.152421504</v>
      </c>
      <c r="W45" s="67"/>
      <c r="X45" s="81" t="n">
        <f aca="false">'High SIPA income'!M40</f>
        <v>314318.495687446</v>
      </c>
      <c r="Y45" s="9"/>
      <c r="Z45" s="9" t="n">
        <f aca="false">R45+V45-N45-L45-F45</f>
        <v>-3697407.30044715</v>
      </c>
      <c r="AA45" s="9"/>
      <c r="AB45" s="9" t="n">
        <f aca="false">T45-P45-D45</f>
        <v>-54021718.4298192</v>
      </c>
      <c r="AC45" s="50"/>
      <c r="AD45" s="9"/>
      <c r="AE45" s="9"/>
      <c r="AF45" s="9"/>
      <c r="AG45" s="9" t="n">
        <f aca="false">AG44*'Optimist macro hypothesis'!B27/'Optimist macro hypothesis'!B26</f>
        <v>5051050606.85026</v>
      </c>
      <c r="AH45" s="40" t="n">
        <f aca="false">(AG45-AG44)/AG44</f>
        <v>0.00119382845574544</v>
      </c>
      <c r="AI45" s="40" t="n">
        <f aca="false">(AG45-AG41)/AG41</f>
        <v>0.0799393137773087</v>
      </c>
      <c r="AJ45" s="40" t="n">
        <f aca="false">AB45/AG45</f>
        <v>-0.0106951449578737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11595446</v>
      </c>
      <c r="AX45" s="7"/>
      <c r="AY45" s="40" t="n">
        <f aca="false">(AW45-AW44)/AW44</f>
        <v>0.00634821172856114</v>
      </c>
      <c r="AZ45" s="12" t="n">
        <f aca="false">workers_and_wage_high!B33</f>
        <v>6960.48345230787</v>
      </c>
      <c r="BA45" s="40" t="n">
        <f aca="false">(AZ45-AZ44)/AZ44</f>
        <v>0.00503750433671318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0.0134254424831493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'High pensions'!Q46</f>
        <v>111566142.932859</v>
      </c>
      <c r="E46" s="6"/>
      <c r="F46" s="80" t="n">
        <f aca="false">'High pensions'!I46</f>
        <v>20278467.1115849</v>
      </c>
      <c r="G46" s="80" t="n">
        <f aca="false">'High pensions'!K46</f>
        <v>519702.78512231</v>
      </c>
      <c r="H46" s="80" t="n">
        <f aca="false">'High pensions'!V46</f>
        <v>2859251.38663151</v>
      </c>
      <c r="I46" s="80" t="n">
        <f aca="false">'High pensions'!M46</f>
        <v>16073.282014092</v>
      </c>
      <c r="J46" s="80" t="n">
        <f aca="false">'High pensions'!W46</f>
        <v>88430.4552566443</v>
      </c>
      <c r="K46" s="6"/>
      <c r="L46" s="80" t="n">
        <f aca="false">'High pensions'!N46</f>
        <v>3718647.1951416</v>
      </c>
      <c r="M46" s="8"/>
      <c r="N46" s="80" t="n">
        <f aca="false">'High pensions'!L46</f>
        <v>876166.533225723</v>
      </c>
      <c r="O46" s="6"/>
      <c r="P46" s="80" t="n">
        <f aca="false">'High pensions'!X46</f>
        <v>24116487.7281823</v>
      </c>
      <c r="Q46" s="8"/>
      <c r="R46" s="80" t="n">
        <f aca="false">'High SIPA income'!G41</f>
        <v>17064064.888163</v>
      </c>
      <c r="S46" s="8"/>
      <c r="T46" s="80" t="n">
        <f aca="false">'High SIPA income'!J41</f>
        <v>65245931.0714039</v>
      </c>
      <c r="U46" s="6"/>
      <c r="V46" s="80" t="n">
        <f aca="false">'High SIPA income'!F41</f>
        <v>127121.2041505</v>
      </c>
      <c r="W46" s="8"/>
      <c r="X46" s="80" t="n">
        <f aca="false">'High SIPA income'!M41</f>
        <v>319291.81476593</v>
      </c>
      <c r="Y46" s="6"/>
      <c r="Z46" s="6" t="n">
        <f aca="false">R46+V46-N46-L46-F46</f>
        <v>-7682094.74763875</v>
      </c>
      <c r="AA46" s="6"/>
      <c r="AB46" s="6" t="n">
        <f aca="false">T46-P46-D46</f>
        <v>-70436699.5896377</v>
      </c>
      <c r="AC46" s="50"/>
      <c r="AD46" s="6"/>
      <c r="AE46" s="6"/>
      <c r="AF46" s="6"/>
      <c r="AG46" s="6" t="n">
        <f aca="false">AG45*'Optimist macro hypothesis'!B28/'Optimist macro hypothesis'!B27</f>
        <v>5028845072.86917</v>
      </c>
      <c r="AH46" s="61" t="n">
        <f aca="false">(AG46-AG45)/AG45</f>
        <v>-0.00439622084779278</v>
      </c>
      <c r="AI46" s="61"/>
      <c r="AJ46" s="61" t="n">
        <f aca="false">AB46/AG46</f>
        <v>-0.0140065360075709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0.0106225330030753</v>
      </c>
      <c r="AV46" s="5"/>
      <c r="AW46" s="5" t="n">
        <f aca="false">workers_and_wage_high!C34</f>
        <v>11645694</v>
      </c>
      <c r="AX46" s="5"/>
      <c r="AY46" s="61" t="n">
        <f aca="false">(AW46-AW45)/AW45</f>
        <v>0.00433342538096422</v>
      </c>
      <c r="AZ46" s="11" t="n">
        <f aca="false">workers_and_wage_high!B34</f>
        <v>7023.42476135627</v>
      </c>
      <c r="BA46" s="61" t="n">
        <f aca="false">(AZ46-AZ45)/AZ45</f>
        <v>0.00904266341262953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0.0154108502066924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'High pensions'!Q47</f>
        <v>112233339.471212</v>
      </c>
      <c r="E47" s="9"/>
      <c r="F47" s="81" t="n">
        <f aca="false">'High pensions'!I47</f>
        <v>20399737.980186</v>
      </c>
      <c r="G47" s="81" t="n">
        <f aca="false">'High pensions'!K47</f>
        <v>525628.800466357</v>
      </c>
      <c r="H47" s="81" t="n">
        <f aca="false">'High pensions'!V47</f>
        <v>2891854.57459726</v>
      </c>
      <c r="I47" s="81" t="n">
        <f aca="false">'High pensions'!M47</f>
        <v>16256.5608391658</v>
      </c>
      <c r="J47" s="81" t="n">
        <f aca="false">'High pensions'!W47</f>
        <v>89438.8012762048</v>
      </c>
      <c r="K47" s="9"/>
      <c r="L47" s="81" t="n">
        <f aca="false">'High pensions'!N47</f>
        <v>3089617.0145184</v>
      </c>
      <c r="M47" s="67"/>
      <c r="N47" s="81" t="n">
        <f aca="false">'High pensions'!L47</f>
        <v>882665.260873716</v>
      </c>
      <c r="O47" s="9"/>
      <c r="P47" s="81" t="n">
        <f aca="false">'High pensions'!X47</f>
        <v>20888201.2127294</v>
      </c>
      <c r="Q47" s="67"/>
      <c r="R47" s="81" t="n">
        <f aca="false">'High SIPA income'!G42</f>
        <v>20522262.5371745</v>
      </c>
      <c r="S47" s="67"/>
      <c r="T47" s="81" t="n">
        <f aca="false">'High SIPA income'!J42</f>
        <v>78468649.5102685</v>
      </c>
      <c r="U47" s="9"/>
      <c r="V47" s="81" t="n">
        <f aca="false">'High SIPA income'!F42</f>
        <v>127114.74626057</v>
      </c>
      <c r="W47" s="67"/>
      <c r="X47" s="81" t="n">
        <f aca="false">'High SIPA income'!M42</f>
        <v>319275.594408287</v>
      </c>
      <c r="Y47" s="9"/>
      <c r="Z47" s="9" t="n">
        <f aca="false">R47+V47-N47-L47-F47</f>
        <v>-3722642.97214314</v>
      </c>
      <c r="AA47" s="9"/>
      <c r="AB47" s="9" t="n">
        <f aca="false">T47-P47-D47</f>
        <v>-54652891.173673</v>
      </c>
      <c r="AC47" s="50"/>
      <c r="AD47" s="9"/>
      <c r="AE47" s="9"/>
      <c r="AF47" s="9"/>
      <c r="AG47" s="9" t="n">
        <f aca="false">AG46*'Optimist macro hypothesis'!B29/'Optimist macro hypothesis'!B28</f>
        <v>5087133536.962</v>
      </c>
      <c r="AH47" s="40" t="n">
        <f aca="false">(AG47-AG46)/AG46</f>
        <v>0.0115908251791847</v>
      </c>
      <c r="AI47" s="40"/>
      <c r="AJ47" s="40" t="n">
        <f aca="false">AB47/AG47</f>
        <v>-0.0107433568976668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11746100</v>
      </c>
      <c r="AX47" s="7"/>
      <c r="AY47" s="40" t="n">
        <f aca="false">(AW47-AW46)/AW46</f>
        <v>0.00862172748141931</v>
      </c>
      <c r="AZ47" s="12" t="n">
        <f aca="false">workers_and_wage_high!B35</f>
        <v>7061.0740435132</v>
      </c>
      <c r="BA47" s="40" t="n">
        <f aca="false">(AZ47-AZ46)/AZ46</f>
        <v>0.00536053043012344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0.0129181763923262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'High pensions'!Q48</f>
        <v>112343962.648508</v>
      </c>
      <c r="E48" s="9"/>
      <c r="F48" s="81" t="n">
        <f aca="false">'High pensions'!I48</f>
        <v>20419845.052131</v>
      </c>
      <c r="G48" s="81" t="n">
        <f aca="false">'High pensions'!K48</f>
        <v>555144.499539975</v>
      </c>
      <c r="H48" s="81" t="n">
        <f aca="false">'High pensions'!V48</f>
        <v>3054241.24236119</v>
      </c>
      <c r="I48" s="81" t="n">
        <f aca="false">'High pensions'!M48</f>
        <v>17169.4175115457</v>
      </c>
      <c r="J48" s="81" t="n">
        <f aca="false">'High pensions'!W48</f>
        <v>94461.0693513774</v>
      </c>
      <c r="K48" s="9"/>
      <c r="L48" s="81" t="n">
        <f aca="false">'High pensions'!N48</f>
        <v>3056607.800892</v>
      </c>
      <c r="M48" s="67"/>
      <c r="N48" s="81" t="n">
        <f aca="false">'High pensions'!L48</f>
        <v>884722.371293023</v>
      </c>
      <c r="O48" s="9"/>
      <c r="P48" s="81" t="n">
        <f aca="false">'High pensions'!X48</f>
        <v>20728233.8608842</v>
      </c>
      <c r="Q48" s="67"/>
      <c r="R48" s="81" t="n">
        <f aca="false">'High SIPA income'!G43</f>
        <v>17808310.0273102</v>
      </c>
      <c r="S48" s="67"/>
      <c r="T48" s="81" t="n">
        <f aca="false">'High SIPA income'!J43</f>
        <v>68091616.8659246</v>
      </c>
      <c r="U48" s="9"/>
      <c r="V48" s="81" t="n">
        <f aca="false">'High SIPA income'!F43</f>
        <v>129035.437506908</v>
      </c>
      <c r="W48" s="67"/>
      <c r="X48" s="81" t="n">
        <f aca="false">'High SIPA income'!M43</f>
        <v>324099.817068436</v>
      </c>
      <c r="Y48" s="9"/>
      <c r="Z48" s="9" t="n">
        <f aca="false">R48+V48-N48-L48-F48</f>
        <v>-6423829.75949895</v>
      </c>
      <c r="AA48" s="9"/>
      <c r="AB48" s="9" t="n">
        <f aca="false">T48-P48-D48</f>
        <v>-64980579.6434674</v>
      </c>
      <c r="AC48" s="50"/>
      <c r="AD48" s="9"/>
      <c r="AE48" s="9"/>
      <c r="AF48" s="9"/>
      <c r="AG48" s="9" t="n">
        <f aca="false">AG47*'Optimist macro hypothesis'!B30/'Optimist macro hypothesis'!B29</f>
        <v>5183765971.21429</v>
      </c>
      <c r="AH48" s="40" t="n">
        <f aca="false">(AG48-AG47)/AG47</f>
        <v>0.0189954585524779</v>
      </c>
      <c r="AI48" s="40"/>
      <c r="AJ48" s="40" t="n">
        <f aca="false">AB48/AG48</f>
        <v>-0.0125353999397943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11794335</v>
      </c>
      <c r="AX48" s="7"/>
      <c r="AY48" s="40" t="n">
        <f aca="false">(AW48-AW47)/AW47</f>
        <v>0.00410646938132657</v>
      </c>
      <c r="AZ48" s="12" t="n">
        <f aca="false">workers_and_wage_high!B36</f>
        <v>7096.56404425265</v>
      </c>
      <c r="BA48" s="40" t="n">
        <f aca="false">(AZ48-AZ47)/AZ47</f>
        <v>0.00502614765413059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0.0152349568967266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'High pensions'!Q49</f>
        <v>112538116.054687</v>
      </c>
      <c r="E49" s="9"/>
      <c r="F49" s="81" t="n">
        <f aca="false">'High pensions'!I49</f>
        <v>20455134.7319417</v>
      </c>
      <c r="G49" s="81" t="n">
        <f aca="false">'High pensions'!K49</f>
        <v>583343.295445811</v>
      </c>
      <c r="H49" s="81" t="n">
        <f aca="false">'High pensions'!V49</f>
        <v>3209382.69744522</v>
      </c>
      <c r="I49" s="81" t="n">
        <f aca="false">'High pensions'!M49</f>
        <v>18041.5452199735</v>
      </c>
      <c r="J49" s="81" t="n">
        <f aca="false">'High pensions'!W49</f>
        <v>99259.2586838729</v>
      </c>
      <c r="K49" s="9"/>
      <c r="L49" s="81" t="n">
        <f aca="false">'High pensions'!N49</f>
        <v>3061516.70839118</v>
      </c>
      <c r="M49" s="67"/>
      <c r="N49" s="81" t="n">
        <f aca="false">'High pensions'!L49</f>
        <v>887644.699350189</v>
      </c>
      <c r="O49" s="9"/>
      <c r="P49" s="81" t="n">
        <f aca="false">'High pensions'!X49</f>
        <v>20769783.9919777</v>
      </c>
      <c r="Q49" s="67"/>
      <c r="R49" s="81" t="n">
        <f aca="false">'High SIPA income'!G44</f>
        <v>21481095.9785086</v>
      </c>
      <c r="S49" s="67"/>
      <c r="T49" s="81" t="n">
        <f aca="false">'High SIPA income'!J44</f>
        <v>82134832.2769341</v>
      </c>
      <c r="U49" s="9"/>
      <c r="V49" s="81" t="n">
        <f aca="false">'High SIPA income'!F44</f>
        <v>124172.254779835</v>
      </c>
      <c r="W49" s="67"/>
      <c r="X49" s="81" t="n">
        <f aca="false">'High SIPA income'!M44</f>
        <v>311884.904152515</v>
      </c>
      <c r="Y49" s="9"/>
      <c r="Z49" s="9" t="n">
        <f aca="false">R49+V49-N49-L49-F49</f>
        <v>-2799027.90639458</v>
      </c>
      <c r="AA49" s="9"/>
      <c r="AB49" s="9" t="n">
        <f aca="false">T49-P49-D49</f>
        <v>-51173067.769731</v>
      </c>
      <c r="AC49" s="50"/>
      <c r="AD49" s="9"/>
      <c r="AE49" s="9"/>
      <c r="AF49" s="9"/>
      <c r="AG49" s="9" t="n">
        <f aca="false">AG48*'Optimist macro hypothesis'!B31/'Optimist macro hypothesis'!B30</f>
        <v>5268261714.89069</v>
      </c>
      <c r="AH49" s="40" t="n">
        <f aca="false">(AG49-AG48)/AG48</f>
        <v>0.0163000691284314</v>
      </c>
      <c r="AI49" s="40" t="n">
        <f aca="false">(AG49-AG45)/AG45</f>
        <v>0.0430031541845654</v>
      </c>
      <c r="AJ49" s="40" t="n">
        <f aca="false">AB49/AG49</f>
        <v>-0.0097134634798212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11873987</v>
      </c>
      <c r="AX49" s="7"/>
      <c r="AY49" s="40" t="n">
        <f aca="false">(AW49-AW48)/AW48</f>
        <v>0.00675341170146515</v>
      </c>
      <c r="AZ49" s="12" t="n">
        <f aca="false">workers_and_wage_high!B37</f>
        <v>7154.32241554353</v>
      </c>
      <c r="BA49" s="40" t="n">
        <f aca="false">(AZ49-AZ48)/AZ48</f>
        <v>0.00813892060026723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0.0131070009189617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'High pensions'!Q50</f>
        <v>113152223.609749</v>
      </c>
      <c r="E50" s="6"/>
      <c r="F50" s="80" t="n">
        <f aca="false">'High pensions'!I50</f>
        <v>20566756.0494034</v>
      </c>
      <c r="G50" s="80" t="n">
        <f aca="false">'High pensions'!K50</f>
        <v>602523.815896868</v>
      </c>
      <c r="H50" s="80" t="n">
        <f aca="false">'High pensions'!V50</f>
        <v>3314908.26179849</v>
      </c>
      <c r="I50" s="80" t="n">
        <f aca="false">'High pensions'!M50</f>
        <v>18634.7571926868</v>
      </c>
      <c r="J50" s="80" t="n">
        <f aca="false">'High pensions'!W50</f>
        <v>102522.935931913</v>
      </c>
      <c r="K50" s="6"/>
      <c r="L50" s="80" t="n">
        <f aca="false">'High pensions'!N50</f>
        <v>3715790.38801703</v>
      </c>
      <c r="M50" s="8"/>
      <c r="N50" s="80" t="n">
        <f aca="false">'High pensions'!L50</f>
        <v>894227.333273146</v>
      </c>
      <c r="O50" s="6"/>
      <c r="P50" s="80" t="n">
        <f aca="false">'High pensions'!X50</f>
        <v>24201028.9354956</v>
      </c>
      <c r="Q50" s="8"/>
      <c r="R50" s="80" t="n">
        <f aca="false">'High SIPA income'!G45</f>
        <v>18138284.3843588</v>
      </c>
      <c r="S50" s="8"/>
      <c r="T50" s="80" t="n">
        <f aca="false">'High SIPA income'!J45</f>
        <v>69353302.4195384</v>
      </c>
      <c r="U50" s="6"/>
      <c r="V50" s="80" t="n">
        <f aca="false">'High SIPA income'!F45</f>
        <v>124362.448119836</v>
      </c>
      <c r="W50" s="8"/>
      <c r="X50" s="80" t="n">
        <f aca="false">'High SIPA income'!M45</f>
        <v>312362.614988336</v>
      </c>
      <c r="Y50" s="6"/>
      <c r="Z50" s="6" t="n">
        <f aca="false">R50+V50-N50-L50-F50</f>
        <v>-6914126.93821498</v>
      </c>
      <c r="AA50" s="6"/>
      <c r="AB50" s="6" t="n">
        <f aca="false">T50-P50-D50</f>
        <v>-67999950.1257059</v>
      </c>
      <c r="AC50" s="50"/>
      <c r="AD50" s="6"/>
      <c r="AE50" s="6"/>
      <c r="AF50" s="6"/>
      <c r="AG50" s="6" t="n">
        <f aca="false">AG49*'Optimist macro hypothesis'!B32/'Optimist macro hypothesis'!B31</f>
        <v>5204854650.41958</v>
      </c>
      <c r="AH50" s="61" t="n">
        <f aca="false">(AG50-AG49)/AG49</f>
        <v>-0.0120356709485188</v>
      </c>
      <c r="AI50" s="61"/>
      <c r="AJ50" s="61" t="n">
        <f aca="false">AB50/AG50</f>
        <v>-0.0130647164412601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0.0135046667701393</v>
      </c>
      <c r="AV50" s="5"/>
      <c r="AW50" s="5" t="n">
        <f aca="false">workers_and_wage_high!C38</f>
        <v>11931737</v>
      </c>
      <c r="AX50" s="5"/>
      <c r="AY50" s="61" t="n">
        <f aca="false">(AW50-AW49)/AW49</f>
        <v>0.00486357278309299</v>
      </c>
      <c r="AZ50" s="11" t="n">
        <f aca="false">workers_and_wage_high!B38</f>
        <v>7196.54152501574</v>
      </c>
      <c r="BA50" s="61" t="n">
        <f aca="false">(AZ50-AZ49)/AZ49</f>
        <v>0.00590120307976071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0.0154725253477911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'High pensions'!Q51</f>
        <v>114446994.620359</v>
      </c>
      <c r="E51" s="9"/>
      <c r="F51" s="81" t="n">
        <f aca="false">'High pensions'!I51</f>
        <v>20802096.0070775</v>
      </c>
      <c r="G51" s="81" t="n">
        <f aca="false">'High pensions'!K51</f>
        <v>622826.540139912</v>
      </c>
      <c r="H51" s="81" t="n">
        <f aca="false">'High pensions'!V51</f>
        <v>3426607.86031163</v>
      </c>
      <c r="I51" s="81" t="n">
        <f aca="false">'High pensions'!M51</f>
        <v>19262.6764991725</v>
      </c>
      <c r="J51" s="81" t="n">
        <f aca="false">'High pensions'!W51</f>
        <v>105977.56269005</v>
      </c>
      <c r="K51" s="9"/>
      <c r="L51" s="81" t="n">
        <f aca="false">'High pensions'!N51</f>
        <v>3038991.83682406</v>
      </c>
      <c r="M51" s="67"/>
      <c r="N51" s="81" t="n">
        <f aca="false">'High pensions'!L51</f>
        <v>907163.338005718</v>
      </c>
      <c r="O51" s="9"/>
      <c r="P51" s="81" t="n">
        <f aca="false">'High pensions'!X51</f>
        <v>20760288.1172905</v>
      </c>
      <c r="Q51" s="67"/>
      <c r="R51" s="81" t="n">
        <f aca="false">'High SIPA income'!G46</f>
        <v>21783406.7290846</v>
      </c>
      <c r="S51" s="67"/>
      <c r="T51" s="81" t="n">
        <f aca="false">'High SIPA income'!J46</f>
        <v>83290743.6335479</v>
      </c>
      <c r="U51" s="9"/>
      <c r="V51" s="81" t="n">
        <f aca="false">'High SIPA income'!F46</f>
        <v>120579.069501554</v>
      </c>
      <c r="W51" s="67"/>
      <c r="X51" s="81" t="n">
        <f aca="false">'High SIPA income'!M46</f>
        <v>302859.858677534</v>
      </c>
      <c r="Y51" s="9"/>
      <c r="Z51" s="9" t="n">
        <f aca="false">R51+V51-N51-L51-F51</f>
        <v>-2844265.38332119</v>
      </c>
      <c r="AA51" s="9"/>
      <c r="AB51" s="9" t="n">
        <f aca="false">T51-P51-D51</f>
        <v>-51916539.1041012</v>
      </c>
      <c r="AC51" s="50"/>
      <c r="AD51" s="9"/>
      <c r="AE51" s="9"/>
      <c r="AF51" s="9"/>
      <c r="AG51" s="9" t="n">
        <f aca="false">AG50*'Optimist macro hypothesis'!B33/'Optimist macro hypothesis'!B32</f>
        <v>5265183210.75567</v>
      </c>
      <c r="AH51" s="40" t="n">
        <f aca="false">(AG51-AG50)/AG50</f>
        <v>0.0115908251791852</v>
      </c>
      <c r="AI51" s="40"/>
      <c r="AJ51" s="40" t="n">
        <f aca="false">AB51/AG51</f>
        <v>-0.00986034806880918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11954295</v>
      </c>
      <c r="AX51" s="7"/>
      <c r="AY51" s="40" t="n">
        <f aca="false">(AW51-AW50)/AW50</f>
        <v>0.00189058810129657</v>
      </c>
      <c r="AZ51" s="12" t="n">
        <f aca="false">workers_and_wage_high!B39</f>
        <v>7263.11304565515</v>
      </c>
      <c r="BA51" s="40" t="n">
        <f aca="false">(AZ51-AZ50)/AZ50</f>
        <v>0.00925048794730095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0.0130037668282943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'High pensions'!Q52</f>
        <v>115931448.433463</v>
      </c>
      <c r="E52" s="9"/>
      <c r="F52" s="81" t="n">
        <f aca="false">'High pensions'!I52</f>
        <v>21071913.0594231</v>
      </c>
      <c r="G52" s="81" t="n">
        <f aca="false">'High pensions'!K52</f>
        <v>640200.162364017</v>
      </c>
      <c r="H52" s="81" t="n">
        <f aca="false">'High pensions'!V52</f>
        <v>3522192.40374138</v>
      </c>
      <c r="I52" s="81" t="n">
        <f aca="false">'High pensions'!M52</f>
        <v>19800.0050215676</v>
      </c>
      <c r="J52" s="81" t="n">
        <f aca="false">'High pensions'!W52</f>
        <v>108933.785682723</v>
      </c>
      <c r="K52" s="9"/>
      <c r="L52" s="81" t="n">
        <f aca="false">'High pensions'!N52</f>
        <v>3054342.43770956</v>
      </c>
      <c r="M52" s="67"/>
      <c r="N52" s="81" t="n">
        <f aca="false">'High pensions'!L52</f>
        <v>920721.101061713</v>
      </c>
      <c r="O52" s="9"/>
      <c r="P52" s="81" t="n">
        <f aca="false">'High pensions'!X52</f>
        <v>20914533.2704063</v>
      </c>
      <c r="Q52" s="67"/>
      <c r="R52" s="81" t="n">
        <f aca="false">'High SIPA income'!G47</f>
        <v>18838373.5988026</v>
      </c>
      <c r="S52" s="67"/>
      <c r="T52" s="81" t="n">
        <f aca="false">'High SIPA income'!J47</f>
        <v>72030154.2088867</v>
      </c>
      <c r="U52" s="9"/>
      <c r="V52" s="81" t="n">
        <f aca="false">'High SIPA income'!F47</f>
        <v>121827.234397624</v>
      </c>
      <c r="W52" s="67"/>
      <c r="X52" s="81" t="n">
        <f aca="false">'High SIPA income'!M47</f>
        <v>305994.889040537</v>
      </c>
      <c r="Y52" s="9"/>
      <c r="Z52" s="9" t="n">
        <f aca="false">R52+V52-N52-L52-F52</f>
        <v>-6086775.76499412</v>
      </c>
      <c r="AA52" s="9"/>
      <c r="AB52" s="9" t="n">
        <f aca="false">T52-P52-D52</f>
        <v>-64815827.4949825</v>
      </c>
      <c r="AC52" s="50"/>
      <c r="AD52" s="9"/>
      <c r="AE52" s="9"/>
      <c r="AF52" s="9"/>
      <c r="AG52" s="9" t="n">
        <f aca="false">AG51*'Optimist macro hypothesis'!B34/'Optimist macro hypothesis'!B33</f>
        <v>5365197780.20679</v>
      </c>
      <c r="AH52" s="40" t="n">
        <f aca="false">(AG52-AG51)/AG51</f>
        <v>0.0189954585524792</v>
      </c>
      <c r="AI52" s="40"/>
      <c r="AJ52" s="40" t="n">
        <f aca="false">AB52/AG52</f>
        <v>-0.0120807899634381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12036101</v>
      </c>
      <c r="AX52" s="7"/>
      <c r="AY52" s="40" t="n">
        <f aca="false">(AW52-AW51)/AW51</f>
        <v>0.00684323082206019</v>
      </c>
      <c r="AZ52" s="12" t="n">
        <f aca="false">workers_and_wage_high!B40</f>
        <v>7262.521742602</v>
      </c>
      <c r="BA52" s="40" t="n">
        <f aca="false">(AZ52-AZ51)/AZ51</f>
        <v>-8.14117926337408E-005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0.015346419061993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'High pensions'!Q53</f>
        <v>116328803.241228</v>
      </c>
      <c r="E53" s="9"/>
      <c r="F53" s="81" t="n">
        <f aca="false">'High pensions'!I53</f>
        <v>21144136.9993126</v>
      </c>
      <c r="G53" s="81" t="n">
        <f aca="false">'High pensions'!K53</f>
        <v>695989.126313488</v>
      </c>
      <c r="H53" s="81" t="n">
        <f aca="false">'High pensions'!V53</f>
        <v>3829126.82298587</v>
      </c>
      <c r="I53" s="81" t="n">
        <f aca="false">'High pensions'!M53</f>
        <v>21525.4368962935</v>
      </c>
      <c r="J53" s="81" t="n">
        <f aca="false">'High pensions'!W53</f>
        <v>118426.602772759</v>
      </c>
      <c r="K53" s="9"/>
      <c r="L53" s="81" t="n">
        <f aca="false">'High pensions'!N53</f>
        <v>3043241.58337719</v>
      </c>
      <c r="M53" s="67"/>
      <c r="N53" s="81" t="n">
        <f aca="false">'High pensions'!L53</f>
        <v>925724.13576036</v>
      </c>
      <c r="O53" s="9"/>
      <c r="P53" s="81" t="n">
        <f aca="false">'High pensions'!X53</f>
        <v>20884456.1052825</v>
      </c>
      <c r="Q53" s="67"/>
      <c r="R53" s="81" t="n">
        <f aca="false">'High SIPA income'!G48</f>
        <v>22391237.7393491</v>
      </c>
      <c r="S53" s="67"/>
      <c r="T53" s="81" t="n">
        <f aca="false">'High SIPA income'!J48</f>
        <v>85614838.1830412</v>
      </c>
      <c r="U53" s="9"/>
      <c r="V53" s="81" t="n">
        <f aca="false">'High SIPA income'!F48</f>
        <v>127443.861828813</v>
      </c>
      <c r="W53" s="67"/>
      <c r="X53" s="81" t="n">
        <f aca="false">'High SIPA income'!M48</f>
        <v>320102.237829062</v>
      </c>
      <c r="Y53" s="9"/>
      <c r="Z53" s="9" t="n">
        <f aca="false">R53+V53-N53-L53-F53</f>
        <v>-2594421.11727222</v>
      </c>
      <c r="AA53" s="9"/>
      <c r="AB53" s="9" t="n">
        <f aca="false">T53-P53-D53</f>
        <v>-51598421.1634689</v>
      </c>
      <c r="AC53" s="50"/>
      <c r="AD53" s="9"/>
      <c r="AE53" s="9"/>
      <c r="AF53" s="9"/>
      <c r="AG53" s="9" t="n">
        <f aca="false">AG52*'Optimist macro hypothesis'!B35/'Optimist macro hypothesis'!B34</f>
        <v>5555490906.39151</v>
      </c>
      <c r="AH53" s="40" t="n">
        <f aca="false">(AG53-AG52)/AG52</f>
        <v>0.0354680542974118</v>
      </c>
      <c r="AI53" s="40" t="n">
        <f aca="false">(AG53-AG49)/AG49</f>
        <v>0.0545206762771437</v>
      </c>
      <c r="AJ53" s="40" t="n">
        <f aca="false">AB53/AG53</f>
        <v>-0.00928782389043346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12077454</v>
      </c>
      <c r="AX53" s="7"/>
      <c r="AY53" s="40" t="n">
        <f aca="false">(AW53-AW52)/AW52</f>
        <v>0.0034357471742718</v>
      </c>
      <c r="AZ53" s="12" t="n">
        <f aca="false">workers_and_wage_high!B41</f>
        <v>7315.51334817647</v>
      </c>
      <c r="BA53" s="40" t="n">
        <f aca="false">(AZ53-AZ52)/AZ52</f>
        <v>0.00729658477490285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40" t="n">
        <f aca="false">T60/AG60</f>
        <v>0.0131929974348263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'High pensions'!Q54</f>
        <v>116765182.771336</v>
      </c>
      <c r="E54" s="6"/>
      <c r="F54" s="80" t="n">
        <f aca="false">'High pensions'!I54</f>
        <v>21223454.1444324</v>
      </c>
      <c r="G54" s="80" t="n">
        <f aca="false">'High pensions'!K54</f>
        <v>751920.392311676</v>
      </c>
      <c r="H54" s="80" t="n">
        <f aca="false">'High pensions'!V54</f>
        <v>4136844.1461165</v>
      </c>
      <c r="I54" s="80" t="n">
        <f aca="false">'High pensions'!M54</f>
        <v>23255.2698653095</v>
      </c>
      <c r="J54" s="80" t="n">
        <f aca="false">'High pensions'!W54</f>
        <v>127943.633385046</v>
      </c>
      <c r="K54" s="6"/>
      <c r="L54" s="80" t="n">
        <f aca="false">'High pensions'!N54</f>
        <v>3723507.75650462</v>
      </c>
      <c r="M54" s="8"/>
      <c r="N54" s="80" t="n">
        <f aca="false">'High pensions'!L54</f>
        <v>931193.043092158</v>
      </c>
      <c r="O54" s="6"/>
      <c r="P54" s="80" t="n">
        <f aca="false">'High pensions'!X54</f>
        <v>24444448.8260411</v>
      </c>
      <c r="Q54" s="8"/>
      <c r="R54" s="80" t="n">
        <f aca="false">'High SIPA income'!G49</f>
        <v>18852973.2722934</v>
      </c>
      <c r="S54" s="8"/>
      <c r="T54" s="80" t="n">
        <f aca="false">'High SIPA income'!J49</f>
        <v>72085977.3258573</v>
      </c>
      <c r="U54" s="6"/>
      <c r="V54" s="80" t="n">
        <f aca="false">'High SIPA income'!F49</f>
        <v>124165.366115654</v>
      </c>
      <c r="W54" s="8"/>
      <c r="X54" s="80" t="n">
        <f aca="false">'High SIPA income'!M49</f>
        <v>311867.601814149</v>
      </c>
      <c r="Y54" s="6"/>
      <c r="Z54" s="6" t="n">
        <f aca="false">R54+V54-N54-L54-F54</f>
        <v>-6901016.30562016</v>
      </c>
      <c r="AA54" s="6"/>
      <c r="AB54" s="6" t="n">
        <f aca="false">T54-P54-D54</f>
        <v>-69123654.2715196</v>
      </c>
      <c r="AC54" s="50"/>
      <c r="AD54" s="6"/>
      <c r="AE54" s="6"/>
      <c r="AF54" s="6"/>
      <c r="AG54" s="6" t="n">
        <f aca="false">BF54/100*$AG$53</f>
        <v>5580197632.90107</v>
      </c>
      <c r="AH54" s="61" t="n">
        <f aca="false">(AG54-AG53)/AG53</f>
        <v>0.00444726252384622</v>
      </c>
      <c r="AI54" s="61"/>
      <c r="AJ54" s="61" t="n">
        <f aca="false">AB54/AG54</f>
        <v>-0.0123873129266899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0.00870227460489986</v>
      </c>
      <c r="AV54" s="5"/>
      <c r="AW54" s="5" t="n">
        <f aca="false">workers_and_wage_high!C42</f>
        <v>12119363</v>
      </c>
      <c r="AX54" s="5"/>
      <c r="AY54" s="61" t="n">
        <f aca="false">(AW54-AW53)/AW53</f>
        <v>0.00347001942627974</v>
      </c>
      <c r="AZ54" s="11" t="n">
        <f aca="false">workers_and_wage_high!B42</f>
        <v>7322.63766159517</v>
      </c>
      <c r="BA54" s="61" t="n">
        <f aca="false">(AZ54-AZ53)/AZ53</f>
        <v>0.000973863771361398</v>
      </c>
      <c r="BB54" s="66"/>
      <c r="BC54" s="66"/>
      <c r="BD54" s="66"/>
      <c r="BE54" s="66"/>
      <c r="BF54" s="5" t="n">
        <f aca="false">BF53*(1+AY54)*(1+BA54)*(1-BE54)</f>
        <v>100.444726252385</v>
      </c>
      <c r="BG54" s="5"/>
      <c r="BH54" s="5"/>
      <c r="BI54" s="61" t="n">
        <f aca="false">T61/AG61</f>
        <v>0.0155499148796098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'High pensions'!Q55</f>
        <v>117136652.005442</v>
      </c>
      <c r="E55" s="9"/>
      <c r="F55" s="81" t="n">
        <f aca="false">'High pensions'!I55</f>
        <v>21290973.0748962</v>
      </c>
      <c r="G55" s="81" t="n">
        <f aca="false">'High pensions'!K55</f>
        <v>856322.065496202</v>
      </c>
      <c r="H55" s="81" t="n">
        <f aca="false">'High pensions'!V55</f>
        <v>4711231.34850422</v>
      </c>
      <c r="I55" s="81" t="n">
        <f aca="false">'High pensions'!M55</f>
        <v>26484.1875926659</v>
      </c>
      <c r="J55" s="81" t="n">
        <f aca="false">'High pensions'!W55</f>
        <v>145708.186036212</v>
      </c>
      <c r="K55" s="9"/>
      <c r="L55" s="81" t="n">
        <f aca="false">'High pensions'!N55</f>
        <v>3066229.59698203</v>
      </c>
      <c r="M55" s="67"/>
      <c r="N55" s="81" t="n">
        <f aca="false">'High pensions'!L55</f>
        <v>936102.927812733</v>
      </c>
      <c r="O55" s="9"/>
      <c r="P55" s="81" t="n">
        <f aca="false">'High pensions'!X55</f>
        <v>21060842.0687918</v>
      </c>
      <c r="Q55" s="67"/>
      <c r="R55" s="81" t="n">
        <f aca="false">'High SIPA income'!G50</f>
        <v>22469872.7065726</v>
      </c>
      <c r="S55" s="67"/>
      <c r="T55" s="81" t="n">
        <f aca="false">'High SIPA income'!J50</f>
        <v>85915505.7956468</v>
      </c>
      <c r="U55" s="9"/>
      <c r="V55" s="81" t="n">
        <f aca="false">'High SIPA income'!F50</f>
        <v>128757.59103939</v>
      </c>
      <c r="W55" s="67"/>
      <c r="X55" s="81" t="n">
        <f aca="false">'High SIPA income'!M50</f>
        <v>323401.946847391</v>
      </c>
      <c r="Y55" s="9"/>
      <c r="Z55" s="9" t="n">
        <f aca="false">R55+V55-N55-L55-F55</f>
        <v>-2694675.30207891</v>
      </c>
      <c r="AA55" s="9"/>
      <c r="AB55" s="9" t="n">
        <f aca="false">T55-P55-D55</f>
        <v>-52281988.2785873</v>
      </c>
      <c r="AC55" s="50"/>
      <c r="AD55" s="9"/>
      <c r="AE55" s="9"/>
      <c r="AF55" s="9"/>
      <c r="AG55" s="9" t="n">
        <f aca="false">BF55/100*$AG$53</f>
        <v>5639366515.97003</v>
      </c>
      <c r="AH55" s="40" t="n">
        <f aca="false">(AG55-AG54)/AG54</f>
        <v>0.0106033669345503</v>
      </c>
      <c r="AI55" s="40"/>
      <c r="AJ55" s="40" t="n">
        <f aca="false">AB55/AG55</f>
        <v>-0.00927089738369209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12203329</v>
      </c>
      <c r="AX55" s="7"/>
      <c r="AY55" s="40" t="n">
        <f aca="false">(AW55-AW54)/AW54</f>
        <v>0.00692825192215135</v>
      </c>
      <c r="AZ55" s="12" t="n">
        <f aca="false">workers_and_wage_high!B43</f>
        <v>7349.36403018113</v>
      </c>
      <c r="BA55" s="40" t="n">
        <f aca="false">(AZ55-AZ54)/AZ54</f>
        <v>0.00364982808396052</v>
      </c>
      <c r="BB55" s="39"/>
      <c r="BC55" s="39"/>
      <c r="BD55" s="39"/>
      <c r="BE55" s="39"/>
      <c r="BF55" s="7" t="n">
        <f aca="false">BF54*(1+AY55)*(1+BA55)*(1-BE55)</f>
        <v>101.509778541479</v>
      </c>
      <c r="BG55" s="7"/>
      <c r="BH55" s="7"/>
      <c r="BI55" s="40" t="n">
        <f aca="false">T62/AG62</f>
        <v>0.0131902745864489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'High pensions'!Q56</f>
        <v>118155900.859928</v>
      </c>
      <c r="E56" s="9"/>
      <c r="F56" s="81" t="n">
        <f aca="false">'High pensions'!I56</f>
        <v>21476233.6192771</v>
      </c>
      <c r="G56" s="81" t="n">
        <f aca="false">'High pensions'!K56</f>
        <v>908696.279304897</v>
      </c>
      <c r="H56" s="81" t="n">
        <f aca="false">'High pensions'!V56</f>
        <v>4999378.81998833</v>
      </c>
      <c r="I56" s="81" t="n">
        <f aca="false">'High pensions'!M56</f>
        <v>28104.0086382959</v>
      </c>
      <c r="J56" s="81" t="n">
        <f aca="false">'High pensions'!W56</f>
        <v>154619.963504795</v>
      </c>
      <c r="K56" s="9"/>
      <c r="L56" s="81" t="n">
        <f aca="false">'High pensions'!N56</f>
        <v>3027712.93156433</v>
      </c>
      <c r="M56" s="67"/>
      <c r="N56" s="81" t="n">
        <f aca="false">'High pensions'!L56</f>
        <v>945646.038744684</v>
      </c>
      <c r="O56" s="9"/>
      <c r="P56" s="81" t="n">
        <f aca="false">'High pensions'!X56</f>
        <v>20913482.2895136</v>
      </c>
      <c r="Q56" s="67"/>
      <c r="R56" s="81" t="n">
        <f aca="false">'High SIPA income'!G51</f>
        <v>19431695.355323</v>
      </c>
      <c r="S56" s="67"/>
      <c r="T56" s="81" t="n">
        <f aca="false">'High SIPA income'!J51</f>
        <v>74298771.369148</v>
      </c>
      <c r="U56" s="9"/>
      <c r="V56" s="81" t="n">
        <f aca="false">'High SIPA income'!F51</f>
        <v>123685.651402622</v>
      </c>
      <c r="W56" s="67"/>
      <c r="X56" s="81" t="n">
        <f aca="false">'High SIPA income'!M51</f>
        <v>310662.696760602</v>
      </c>
      <c r="Y56" s="9"/>
      <c r="Z56" s="9" t="n">
        <f aca="false">R56+V56-N56-L56-F56</f>
        <v>-5894211.58286043</v>
      </c>
      <c r="AA56" s="9"/>
      <c r="AB56" s="9" t="n">
        <f aca="false">T56-P56-D56</f>
        <v>-64770611.780294</v>
      </c>
      <c r="AC56" s="50"/>
      <c r="AD56" s="9"/>
      <c r="AE56" s="9"/>
      <c r="AF56" s="9"/>
      <c r="AG56" s="9" t="n">
        <f aca="false">BF56/100*$AG$53</f>
        <v>5668632498.65656</v>
      </c>
      <c r="AH56" s="40" t="n">
        <f aca="false">(AG56-AG55)/AG55</f>
        <v>0.00518958691612847</v>
      </c>
      <c r="AI56" s="40"/>
      <c r="AJ56" s="40" t="n">
        <f aca="false">AB56/AG56</f>
        <v>-0.0114261441001237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12213863</v>
      </c>
      <c r="AX56" s="7"/>
      <c r="AY56" s="40" t="n">
        <f aca="false">(AW56-AW55)/AW55</f>
        <v>0.000863207080625295</v>
      </c>
      <c r="AZ56" s="12" t="n">
        <f aca="false">workers_and_wage_high!B44</f>
        <v>7381.1327475433</v>
      </c>
      <c r="BA56" s="40" t="n">
        <f aca="false">(AZ56-AZ55)/AZ55</f>
        <v>0.00432264849471541</v>
      </c>
      <c r="BB56" s="39"/>
      <c r="BC56" s="39"/>
      <c r="BD56" s="39"/>
      <c r="BE56" s="39"/>
      <c r="BF56" s="7" t="n">
        <f aca="false">BF55*(1+AY56)*(1+BA56)*(1-BE56)</f>
        <v>102.036572360057</v>
      </c>
      <c r="BG56" s="7"/>
      <c r="BH56" s="7"/>
      <c r="BI56" s="40" t="n">
        <f aca="false">T63/AG63</f>
        <v>0.0154959194987658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'High pensions'!Q57</f>
        <v>118715488.626168</v>
      </c>
      <c r="E57" s="9"/>
      <c r="F57" s="81" t="n">
        <f aca="false">'High pensions'!I57</f>
        <v>21577945.3197574</v>
      </c>
      <c r="G57" s="81" t="n">
        <f aca="false">'High pensions'!K57</f>
        <v>1009363.63743263</v>
      </c>
      <c r="H57" s="81" t="n">
        <f aca="false">'High pensions'!V57</f>
        <v>5553220.92273465</v>
      </c>
      <c r="I57" s="81" t="n">
        <f aca="false">'High pensions'!M57</f>
        <v>31217.4320855456</v>
      </c>
      <c r="J57" s="81" t="n">
        <f aca="false">'High pensions'!W57</f>
        <v>171749.100703135</v>
      </c>
      <c r="K57" s="9"/>
      <c r="L57" s="81" t="n">
        <f aca="false">'High pensions'!N57</f>
        <v>3038028.48623418</v>
      </c>
      <c r="M57" s="67"/>
      <c r="N57" s="81" t="n">
        <f aca="false">'High pensions'!L57</f>
        <v>953284.335380107</v>
      </c>
      <c r="O57" s="9"/>
      <c r="P57" s="81" t="n">
        <f aca="false">'High pensions'!X57</f>
        <v>21009033.4061597</v>
      </c>
      <c r="Q57" s="67"/>
      <c r="R57" s="81" t="n">
        <f aca="false">'High SIPA income'!G52</f>
        <v>23272878.5938796</v>
      </c>
      <c r="S57" s="67"/>
      <c r="T57" s="81" t="n">
        <f aca="false">'High SIPA income'!J52</f>
        <v>88985868.4036502</v>
      </c>
      <c r="U57" s="9"/>
      <c r="V57" s="81" t="n">
        <f aca="false">'High SIPA income'!F52</f>
        <v>125290.836186676</v>
      </c>
      <c r="W57" s="67"/>
      <c r="X57" s="81" t="n">
        <f aca="false">'High SIPA income'!M52</f>
        <v>314694.458150531</v>
      </c>
      <c r="Y57" s="9"/>
      <c r="Z57" s="9" t="n">
        <f aca="false">R57+V57-N57-L57-F57</f>
        <v>-2171088.71130543</v>
      </c>
      <c r="AA57" s="9"/>
      <c r="AB57" s="9" t="n">
        <f aca="false">T57-P57-D57</f>
        <v>-50738653.6286774</v>
      </c>
      <c r="AC57" s="50"/>
      <c r="AD57" s="9"/>
      <c r="AE57" s="9"/>
      <c r="AF57" s="9"/>
      <c r="AG57" s="9" t="n">
        <f aca="false">BF57/100*$AG$53</f>
        <v>5751218136.88637</v>
      </c>
      <c r="AH57" s="40" t="n">
        <f aca="false">(AG57-AG56)/AG56</f>
        <v>0.0145688820450744</v>
      </c>
      <c r="AI57" s="40" t="n">
        <f aca="false">(AG57-AG53)/AG53</f>
        <v>0.0352313114705445</v>
      </c>
      <c r="AJ57" s="40" t="n">
        <f aca="false">AB57/AG57</f>
        <v>-0.008822244682958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12326932</v>
      </c>
      <c r="AX57" s="7"/>
      <c r="AY57" s="40" t="n">
        <f aca="false">(AW57-AW56)/AW56</f>
        <v>0.00925743149403264</v>
      </c>
      <c r="AZ57" s="12" t="n">
        <f aca="false">workers_and_wage_high!B45</f>
        <v>7419.97766498049</v>
      </c>
      <c r="BA57" s="40" t="n">
        <f aca="false">(AZ57-AZ56)/AZ56</f>
        <v>0.00526273117769291</v>
      </c>
      <c r="BB57" s="39"/>
      <c r="BC57" s="39"/>
      <c r="BD57" s="39"/>
      <c r="BE57" s="39"/>
      <c r="BF57" s="7" t="n">
        <f aca="false">BF56*(1+AY57)*(1+BA57)*(1-BE57)</f>
        <v>103.523131147054</v>
      </c>
      <c r="BG57" s="73" t="n">
        <f aca="false">(BB57-BB53)/BB53</f>
        <v>-1</v>
      </c>
      <c r="BH57" s="7"/>
      <c r="BI57" s="40" t="n">
        <f aca="false">T64/AG64</f>
        <v>0.0132228268383538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'High pensions'!Q58</f>
        <v>119179840.474931</v>
      </c>
      <c r="E58" s="6"/>
      <c r="F58" s="80" t="n">
        <f aca="false">'High pensions'!I58</f>
        <v>21662346.7649074</v>
      </c>
      <c r="G58" s="80" t="n">
        <f aca="false">'High pensions'!K58</f>
        <v>1115792.71486901</v>
      </c>
      <c r="H58" s="80" t="n">
        <f aca="false">'High pensions'!V58</f>
        <v>6138762.30513507</v>
      </c>
      <c r="I58" s="80" t="n">
        <f aca="false">'High pensions'!M58</f>
        <v>34509.0530371859</v>
      </c>
      <c r="J58" s="80" t="n">
        <f aca="false">'High pensions'!W58</f>
        <v>189858.627993869</v>
      </c>
      <c r="K58" s="6"/>
      <c r="L58" s="80" t="n">
        <f aca="false">'High pensions'!N58</f>
        <v>3603544.72605079</v>
      </c>
      <c r="M58" s="8"/>
      <c r="N58" s="80" t="n">
        <f aca="false">'High pensions'!L58</f>
        <v>959258.883587442</v>
      </c>
      <c r="O58" s="6"/>
      <c r="P58" s="80" t="n">
        <f aca="false">'High pensions'!X58</f>
        <v>23976370.0643793</v>
      </c>
      <c r="Q58" s="8"/>
      <c r="R58" s="80" t="n">
        <f aca="false">'High SIPA income'!G53</f>
        <v>19744790.8637461</v>
      </c>
      <c r="S58" s="8"/>
      <c r="T58" s="80" t="n">
        <f aca="false">'High SIPA income'!J53</f>
        <v>75495919.1821236</v>
      </c>
      <c r="U58" s="6"/>
      <c r="V58" s="80" t="n">
        <f aca="false">'High SIPA income'!F53</f>
        <v>127479.622220574</v>
      </c>
      <c r="W58" s="8"/>
      <c r="X58" s="80" t="n">
        <f aca="false">'High SIPA income'!M53</f>
        <v>320192.057623158</v>
      </c>
      <c r="Y58" s="6"/>
      <c r="Z58" s="6" t="n">
        <f aca="false">R58+V58-N58-L58-F58</f>
        <v>-6352879.88857896</v>
      </c>
      <c r="AA58" s="6"/>
      <c r="AB58" s="6" t="n">
        <f aca="false">T58-P58-D58</f>
        <v>-67660291.3571867</v>
      </c>
      <c r="AC58" s="50"/>
      <c r="AD58" s="6"/>
      <c r="AE58" s="6"/>
      <c r="AF58" s="6"/>
      <c r="AG58" s="6" t="n">
        <f aca="false">BF58/100*$AG$53</f>
        <v>5805696163.19599</v>
      </c>
      <c r="AH58" s="61" t="n">
        <f aca="false">(AG58-AG57)/AG57</f>
        <v>0.00947243262435402</v>
      </c>
      <c r="AI58" s="61"/>
      <c r="AJ58" s="61" t="n">
        <f aca="false">AB58/AG58</f>
        <v>-0.0116541219959296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0.0107132712315974</v>
      </c>
      <c r="AV58" s="5"/>
      <c r="AW58" s="5" t="n">
        <f aca="false">workers_and_wage_high!C46</f>
        <v>12375060</v>
      </c>
      <c r="AX58" s="5"/>
      <c r="AY58" s="61" t="n">
        <f aca="false">(AW58-AW57)/AW57</f>
        <v>0.0039042967057821</v>
      </c>
      <c r="AZ58" s="11" t="n">
        <f aca="false">workers_and_wage_high!B46</f>
        <v>7461.13242872336</v>
      </c>
      <c r="BA58" s="61" t="n">
        <f aca="false">(AZ58-AZ57)/AZ57</f>
        <v>0.0055464808118095</v>
      </c>
      <c r="BB58" s="66"/>
      <c r="BC58" s="66"/>
      <c r="BD58" s="66"/>
      <c r="BE58" s="66"/>
      <c r="BF58" s="5" t="n">
        <f aca="false">BF57*(1+AY58)*(1+BA58)*(1-BE58)</f>
        <v>104.503747031907</v>
      </c>
      <c r="BG58" s="5"/>
      <c r="BH58" s="5"/>
      <c r="BI58" s="61" t="n">
        <f aca="false">T65/AG65</f>
        <v>0.0155728614583608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'High pensions'!Q59</f>
        <v>120280531.896698</v>
      </c>
      <c r="E59" s="9"/>
      <c r="F59" s="81" t="n">
        <f aca="false">'High pensions'!I59</f>
        <v>21862410.4599456</v>
      </c>
      <c r="G59" s="81" t="n">
        <f aca="false">'High pensions'!K59</f>
        <v>1197292.85345664</v>
      </c>
      <c r="H59" s="81" t="n">
        <f aca="false">'High pensions'!V59</f>
        <v>6587152.02121581</v>
      </c>
      <c r="I59" s="81" t="n">
        <f aca="false">'High pensions'!M59</f>
        <v>37029.6758801022</v>
      </c>
      <c r="J59" s="81" t="n">
        <f aca="false">'High pensions'!W59</f>
        <v>203726.351171622</v>
      </c>
      <c r="K59" s="9"/>
      <c r="L59" s="81" t="n">
        <f aca="false">'High pensions'!N59</f>
        <v>2963121.17955932</v>
      </c>
      <c r="M59" s="67"/>
      <c r="N59" s="81" t="n">
        <f aca="false">'High pensions'!L59</f>
        <v>970278.927698679</v>
      </c>
      <c r="O59" s="9"/>
      <c r="P59" s="81" t="n">
        <f aca="false">'High pensions'!X59</f>
        <v>20713838.2684509</v>
      </c>
      <c r="Q59" s="67"/>
      <c r="R59" s="81" t="n">
        <f aca="false">'High SIPA income'!G54</f>
        <v>23514327.357738</v>
      </c>
      <c r="S59" s="67"/>
      <c r="T59" s="81" t="n">
        <f aca="false">'High SIPA income'!J54</f>
        <v>89909068.6790378</v>
      </c>
      <c r="U59" s="9"/>
      <c r="V59" s="81" t="n">
        <f aca="false">'High SIPA income'!F54</f>
        <v>126843.516567014</v>
      </c>
      <c r="W59" s="67"/>
      <c r="X59" s="81" t="n">
        <f aca="false">'High SIPA income'!M54</f>
        <v>318594.343615765</v>
      </c>
      <c r="Y59" s="9"/>
      <c r="Z59" s="9" t="n">
        <f aca="false">R59+V59-N59-L59-F59</f>
        <v>-2154639.69289855</v>
      </c>
      <c r="AA59" s="9"/>
      <c r="AB59" s="9" t="n">
        <f aca="false">T59-P59-D59</f>
        <v>-51085301.4861111</v>
      </c>
      <c r="AC59" s="50"/>
      <c r="AD59" s="9"/>
      <c r="AE59" s="9"/>
      <c r="AF59" s="9"/>
      <c r="AG59" s="9" t="n">
        <f aca="false">BF59/100*$AG$53</f>
        <v>5858635054.59113</v>
      </c>
      <c r="AH59" s="40" t="n">
        <f aca="false">(AG59-AG58)/AG58</f>
        <v>0.00911843987474571</v>
      </c>
      <c r="AI59" s="40"/>
      <c r="AJ59" s="40" t="n">
        <f aca="false">AB59/AG59</f>
        <v>-0.00871965927389145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12430825</v>
      </c>
      <c r="AX59" s="7"/>
      <c r="AY59" s="40" t="n">
        <f aca="false">(AW59-AW58)/AW58</f>
        <v>0.00450624077782249</v>
      </c>
      <c r="AZ59" s="12" t="n">
        <f aca="false">workers_and_wage_high!B47</f>
        <v>7495.39028283399</v>
      </c>
      <c r="BA59" s="40" t="n">
        <f aca="false">(AZ59-AZ58)/AZ58</f>
        <v>0.00459150865339758</v>
      </c>
      <c r="BB59" s="39"/>
      <c r="BC59" s="39"/>
      <c r="BD59" s="39"/>
      <c r="BE59" s="39"/>
      <c r="BF59" s="7" t="n">
        <f aca="false">BF58*(1+AY59)*(1+BA59)*(1-BE59)</f>
        <v>105.456658165903</v>
      </c>
      <c r="BG59" s="7"/>
      <c r="BH59" s="7"/>
      <c r="BI59" s="40" t="n">
        <f aca="false">T66/AG66</f>
        <v>0.0133123977442434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'High pensions'!Q60</f>
        <v>121354025.326324</v>
      </c>
      <c r="E60" s="9"/>
      <c r="F60" s="81" t="n">
        <f aca="false">'High pensions'!I60</f>
        <v>22057530.5979634</v>
      </c>
      <c r="G60" s="81" t="n">
        <f aca="false">'High pensions'!K60</f>
        <v>1280603.75560893</v>
      </c>
      <c r="H60" s="81" t="n">
        <f aca="false">'High pensions'!V60</f>
        <v>7045504.02416763</v>
      </c>
      <c r="I60" s="81" t="n">
        <f aca="false">'High pensions'!M60</f>
        <v>39606.3017198639</v>
      </c>
      <c r="J60" s="81" t="n">
        <f aca="false">'High pensions'!W60</f>
        <v>217902.186314463</v>
      </c>
      <c r="K60" s="9"/>
      <c r="L60" s="81" t="n">
        <f aca="false">'High pensions'!N60</f>
        <v>2927071.29196994</v>
      </c>
      <c r="M60" s="67"/>
      <c r="N60" s="81" t="n">
        <f aca="false">'High pensions'!L60</f>
        <v>980192.006276533</v>
      </c>
      <c r="O60" s="9"/>
      <c r="P60" s="81" t="n">
        <f aca="false">'High pensions'!X60</f>
        <v>20581314.06388</v>
      </c>
      <c r="Q60" s="67"/>
      <c r="R60" s="81" t="n">
        <f aca="false">'High SIPA income'!G55</f>
        <v>20433117.7796653</v>
      </c>
      <c r="S60" s="67"/>
      <c r="T60" s="81" t="n">
        <f aca="false">'High SIPA income'!J55</f>
        <v>78127796.8036044</v>
      </c>
      <c r="U60" s="9"/>
      <c r="V60" s="81" t="n">
        <f aca="false">'High SIPA income'!F55</f>
        <v>124524.013022566</v>
      </c>
      <c r="W60" s="67"/>
      <c r="X60" s="81" t="n">
        <f aca="false">'High SIPA income'!M55</f>
        <v>312768.419443538</v>
      </c>
      <c r="Y60" s="9"/>
      <c r="Z60" s="9" t="n">
        <f aca="false">R60+V60-N60-L60-F60</f>
        <v>-5407152.10352203</v>
      </c>
      <c r="AA60" s="9"/>
      <c r="AB60" s="9" t="n">
        <f aca="false">T60-P60-D60</f>
        <v>-63807542.5865995</v>
      </c>
      <c r="AC60" s="50"/>
      <c r="AD60" s="9"/>
      <c r="AE60" s="9"/>
      <c r="AF60" s="9"/>
      <c r="AG60" s="9" t="n">
        <f aca="false">BF60/100*$AG$53</f>
        <v>5921914044.89824</v>
      </c>
      <c r="AH60" s="40" t="n">
        <f aca="false">(AG60-AG59)/AG59</f>
        <v>0.0108009783366718</v>
      </c>
      <c r="AI60" s="40"/>
      <c r="AJ60" s="40" t="n">
        <f aca="false">AB60/AG60</f>
        <v>-0.0107748174159282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12478606</v>
      </c>
      <c r="AX60" s="7"/>
      <c r="AY60" s="40" t="n">
        <f aca="false">(AW60-AW59)/AW59</f>
        <v>0.00384375131980379</v>
      </c>
      <c r="AZ60" s="12" t="n">
        <f aca="false">workers_and_wage_high!B48</f>
        <v>7547.33774149889</v>
      </c>
      <c r="BA60" s="40" t="n">
        <f aca="false">(AZ60-AZ59)/AZ59</f>
        <v>0.00693058756178046</v>
      </c>
      <c r="BB60" s="39"/>
      <c r="BC60" s="39"/>
      <c r="BD60" s="39"/>
      <c r="BE60" s="39"/>
      <c r="BF60" s="7" t="n">
        <f aca="false">BF59*(1+AY60)*(1+BA60)*(1-BE60)</f>
        <v>106.595693246211</v>
      </c>
      <c r="BG60" s="7"/>
      <c r="BH60" s="7"/>
      <c r="BI60" s="40" t="n">
        <f aca="false">T67/AG67</f>
        <v>0.0156888459666069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'High pensions'!Q61</f>
        <v>122046472.04291</v>
      </c>
      <c r="E61" s="9"/>
      <c r="F61" s="81" t="n">
        <f aca="false">'High pensions'!I61</f>
        <v>22183390.9853505</v>
      </c>
      <c r="G61" s="81" t="n">
        <f aca="false">'High pensions'!K61</f>
        <v>1327100.12199098</v>
      </c>
      <c r="H61" s="81" t="n">
        <f aca="false">'High pensions'!V61</f>
        <v>7301313.31335572</v>
      </c>
      <c r="I61" s="81" t="n">
        <f aca="false">'High pensions'!M61</f>
        <v>41044.3336698248</v>
      </c>
      <c r="J61" s="81" t="n">
        <f aca="false">'High pensions'!W61</f>
        <v>225813.813815128</v>
      </c>
      <c r="K61" s="9"/>
      <c r="L61" s="81" t="n">
        <f aca="false">'High pensions'!N61</f>
        <v>2933484.51523532</v>
      </c>
      <c r="M61" s="67"/>
      <c r="N61" s="81" t="n">
        <f aca="false">'High pensions'!L61</f>
        <v>988076.044334233</v>
      </c>
      <c r="O61" s="9"/>
      <c r="P61" s="81" t="n">
        <f aca="false">'High pensions'!X61</f>
        <v>20657967.9611174</v>
      </c>
      <c r="Q61" s="67"/>
      <c r="R61" s="81" t="n">
        <f aca="false">'High SIPA income'!G56</f>
        <v>24407669.7006259</v>
      </c>
      <c r="S61" s="67"/>
      <c r="T61" s="81" t="n">
        <f aca="false">'High SIPA income'!J56</f>
        <v>93324840.554569</v>
      </c>
      <c r="U61" s="9"/>
      <c r="V61" s="81" t="n">
        <f aca="false">'High SIPA income'!F56</f>
        <v>121763.039306498</v>
      </c>
      <c r="W61" s="67"/>
      <c r="X61" s="81" t="n">
        <f aca="false">'High SIPA income'!M56</f>
        <v>305833.649479587</v>
      </c>
      <c r="Y61" s="9"/>
      <c r="Z61" s="9" t="n">
        <f aca="false">R61+V61-N61-L61-F61</f>
        <v>-1575518.80498768</v>
      </c>
      <c r="AA61" s="9"/>
      <c r="AB61" s="9" t="n">
        <f aca="false">T61-P61-D61</f>
        <v>-49379599.4494584</v>
      </c>
      <c r="AC61" s="50"/>
      <c r="AD61" s="9"/>
      <c r="AE61" s="9"/>
      <c r="AF61" s="9"/>
      <c r="AG61" s="9" t="n">
        <f aca="false">BF61/100*$AG$53</f>
        <v>6001630316.12113</v>
      </c>
      <c r="AH61" s="40" t="n">
        <f aca="false">(AG61-AG60)/AG60</f>
        <v>0.0134612340906182</v>
      </c>
      <c r="AI61" s="40" t="n">
        <f aca="false">(AG61-AG57)/AG57</f>
        <v>0.0435407201178311</v>
      </c>
      <c r="AJ61" s="40" t="n">
        <f aca="false">AB61/AG61</f>
        <v>-0.00822769761689896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12584263</v>
      </c>
      <c r="AX61" s="7"/>
      <c r="AY61" s="40" t="n">
        <f aca="false">(AW61-AW60)/AW60</f>
        <v>0.00846705152803126</v>
      </c>
      <c r="AZ61" s="12" t="n">
        <f aca="false">workers_and_wage_high!B49</f>
        <v>7584.7140568534</v>
      </c>
      <c r="BA61" s="40" t="n">
        <f aca="false">(AZ61-AZ60)/AZ60</f>
        <v>0.00495225159316779</v>
      </c>
      <c r="BB61" s="39"/>
      <c r="BC61" s="39"/>
      <c r="BD61" s="39"/>
      <c r="BE61" s="39"/>
      <c r="BF61" s="7" t="n">
        <f aca="false">BF60*(1+AY61)*(1+BA61)*(1-BE61)</f>
        <v>108.03060282605</v>
      </c>
      <c r="BG61" s="7"/>
      <c r="BH61" s="7"/>
      <c r="BI61" s="40" t="n">
        <f aca="false">T68/AG68</f>
        <v>0.0134106693071966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'High pensions'!Q62</f>
        <v>123275468.378504</v>
      </c>
      <c r="E62" s="6"/>
      <c r="F62" s="80" t="n">
        <f aca="false">'High pensions'!I62</f>
        <v>22406775.6172508</v>
      </c>
      <c r="G62" s="80" t="n">
        <f aca="false">'High pensions'!K62</f>
        <v>1407220.52179591</v>
      </c>
      <c r="H62" s="80" t="n">
        <f aca="false">'High pensions'!V62</f>
        <v>7742112.11374274</v>
      </c>
      <c r="I62" s="80" t="n">
        <f aca="false">'High pensions'!M62</f>
        <v>43522.2841792547</v>
      </c>
      <c r="J62" s="80" t="n">
        <f aca="false">'High pensions'!W62</f>
        <v>239446.766404413</v>
      </c>
      <c r="K62" s="6"/>
      <c r="L62" s="80" t="n">
        <f aca="false">'High pensions'!N62</f>
        <v>3646762.98442758</v>
      </c>
      <c r="M62" s="8"/>
      <c r="N62" s="80" t="n">
        <f aca="false">'High pensions'!L62</f>
        <v>1002539.83202664</v>
      </c>
      <c r="O62" s="6"/>
      <c r="P62" s="80" t="n">
        <f aca="false">'High pensions'!X62</f>
        <v>24438748.8209156</v>
      </c>
      <c r="Q62" s="8"/>
      <c r="R62" s="80" t="n">
        <f aca="false">'High SIPA income'!G57</f>
        <v>20889012.982088</v>
      </c>
      <c r="S62" s="8"/>
      <c r="T62" s="80" t="n">
        <f aca="false">'High SIPA income'!J57</f>
        <v>79870951.6232798</v>
      </c>
      <c r="U62" s="6"/>
      <c r="V62" s="80" t="n">
        <f aca="false">'High SIPA income'!F57</f>
        <v>121584.167871802</v>
      </c>
      <c r="W62" s="8"/>
      <c r="X62" s="80" t="n">
        <f aca="false">'High SIPA income'!M57</f>
        <v>305384.376005696</v>
      </c>
      <c r="Y62" s="6"/>
      <c r="Z62" s="6" t="n">
        <f aca="false">R62+V62-N62-L62-F62</f>
        <v>-6045481.28374524</v>
      </c>
      <c r="AA62" s="6"/>
      <c r="AB62" s="6" t="n">
        <f aca="false">T62-P62-D62</f>
        <v>-67843265.5761393</v>
      </c>
      <c r="AC62" s="50"/>
      <c r="AD62" s="6"/>
      <c r="AE62" s="6"/>
      <c r="AF62" s="6"/>
      <c r="AG62" s="6" t="n">
        <f aca="false">BF62/100*$AG$53</f>
        <v>6055291047.94649</v>
      </c>
      <c r="AH62" s="61" t="n">
        <f aca="false">(AG62-AG61)/AG61</f>
        <v>0.00894102585446109</v>
      </c>
      <c r="AI62" s="61"/>
      <c r="AJ62" s="61" t="n">
        <f aca="false">AB62/AG62</f>
        <v>-0.0112039644401811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0.009086036769572</v>
      </c>
      <c r="AV62" s="5"/>
      <c r="AW62" s="5" t="n">
        <f aca="false">workers_and_wage_high!C50</f>
        <v>12603926</v>
      </c>
      <c r="AX62" s="5"/>
      <c r="AY62" s="61" t="n">
        <f aca="false">(AW62-AW61)/AW61</f>
        <v>0.00156250707729169</v>
      </c>
      <c r="AZ62" s="11" t="n">
        <f aca="false">workers_and_wage_high!B50</f>
        <v>7640.59070428429</v>
      </c>
      <c r="BA62" s="61" t="n">
        <f aca="false">(AZ62-AZ61)/AZ61</f>
        <v>0.00736700777538182</v>
      </c>
      <c r="BB62" s="66"/>
      <c r="BC62" s="66"/>
      <c r="BD62" s="66"/>
      <c r="BE62" s="66"/>
      <c r="BF62" s="5" t="n">
        <f aca="false">BF61*(1+AY62)*(1+BA62)*(1-BE62)</f>
        <v>108.996507238991</v>
      </c>
      <c r="BG62" s="5"/>
      <c r="BH62" s="5"/>
      <c r="BI62" s="61" t="n">
        <f aca="false">T69/AG69</f>
        <v>0.0157956023313069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'High pensions'!Q63</f>
        <v>123593884.080823</v>
      </c>
      <c r="E63" s="9"/>
      <c r="F63" s="81" t="n">
        <f aca="false">'High pensions'!I63</f>
        <v>22464651.4403056</v>
      </c>
      <c r="G63" s="81" t="n">
        <f aca="false">'High pensions'!K63</f>
        <v>1474965.96701211</v>
      </c>
      <c r="H63" s="81" t="n">
        <f aca="false">'High pensions'!V63</f>
        <v>8114827.56518447</v>
      </c>
      <c r="I63" s="81" t="n">
        <f aca="false">'High pensions'!M63</f>
        <v>45617.5041343952</v>
      </c>
      <c r="J63" s="81" t="n">
        <f aca="false">'High pensions'!W63</f>
        <v>250974.048407768</v>
      </c>
      <c r="K63" s="9"/>
      <c r="L63" s="81" t="n">
        <f aca="false">'High pensions'!N63</f>
        <v>2937254.42732225</v>
      </c>
      <c r="M63" s="67"/>
      <c r="N63" s="81" t="n">
        <f aca="false">'High pensions'!L63</f>
        <v>1006710.51737087</v>
      </c>
      <c r="O63" s="9"/>
      <c r="P63" s="81" t="n">
        <f aca="false">'High pensions'!X63</f>
        <v>20780051.4254471</v>
      </c>
      <c r="Q63" s="67"/>
      <c r="R63" s="81" t="n">
        <f aca="false">'High SIPA income'!G58</f>
        <v>24721234.6687065</v>
      </c>
      <c r="S63" s="67"/>
      <c r="T63" s="81" t="n">
        <f aca="false">'High SIPA income'!J58</f>
        <v>94523783.3872341</v>
      </c>
      <c r="U63" s="9"/>
      <c r="V63" s="81" t="n">
        <f aca="false">'High SIPA income'!F58</f>
        <v>130477.533642075</v>
      </c>
      <c r="W63" s="67"/>
      <c r="X63" s="81" t="n">
        <f aca="false">'High SIPA income'!M58</f>
        <v>327721.946792124</v>
      </c>
      <c r="Y63" s="9"/>
      <c r="Z63" s="9" t="n">
        <f aca="false">R63+V63-N63-L63-F63</f>
        <v>-1556904.18265019</v>
      </c>
      <c r="AA63" s="9"/>
      <c r="AB63" s="9" t="n">
        <f aca="false">T63-P63-D63</f>
        <v>-49850152.1190358</v>
      </c>
      <c r="AC63" s="50"/>
      <c r="AD63" s="9"/>
      <c r="AE63" s="9"/>
      <c r="AF63" s="9"/>
      <c r="AG63" s="9" t="n">
        <f aca="false">BF63/100*$AG$53</f>
        <v>6099914457.7876</v>
      </c>
      <c r="AH63" s="40" t="n">
        <f aca="false">(AG63-AG62)/AG62</f>
        <v>0.00736932535327862</v>
      </c>
      <c r="AI63" s="40"/>
      <c r="AJ63" s="40" t="n">
        <f aca="false">AB63/AG63</f>
        <v>-0.00817227068740175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12625955</v>
      </c>
      <c r="AX63" s="7"/>
      <c r="AY63" s="40" t="n">
        <f aca="false">(AW63-AW62)/AW62</f>
        <v>0.00174778874455467</v>
      </c>
      <c r="AZ63" s="12" t="n">
        <f aca="false">workers_and_wage_high!B51</f>
        <v>7683.46762484155</v>
      </c>
      <c r="BA63" s="40" t="n">
        <f aca="false">(AZ63-AZ62)/AZ62</f>
        <v>0.00561172849282681</v>
      </c>
      <c r="BB63" s="39"/>
      <c r="BC63" s="39"/>
      <c r="BD63" s="39"/>
      <c r="BE63" s="39"/>
      <c r="BF63" s="7" t="n">
        <f aca="false">BF62*(1+AY63)*(1+BA63)*(1-BE63)</f>
        <v>109.799737963206</v>
      </c>
      <c r="BG63" s="7"/>
      <c r="BH63" s="7"/>
      <c r="BI63" s="40" t="n">
        <f aca="false">T70/AG70</f>
        <v>0.0134175566594264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'High pensions'!Q64</f>
        <v>123814255.66098</v>
      </c>
      <c r="E64" s="9"/>
      <c r="F64" s="81" t="n">
        <f aca="false">'High pensions'!I64</f>
        <v>22504706.5835872</v>
      </c>
      <c r="G64" s="81" t="n">
        <f aca="false">'High pensions'!K64</f>
        <v>1543775.24470987</v>
      </c>
      <c r="H64" s="81" t="n">
        <f aca="false">'High pensions'!V64</f>
        <v>8493395.90905841</v>
      </c>
      <c r="I64" s="81" t="n">
        <f aca="false">'High pensions'!M64</f>
        <v>47745.6261250475</v>
      </c>
      <c r="J64" s="81" t="n">
        <f aca="false">'High pensions'!W64</f>
        <v>262682.347702838</v>
      </c>
      <c r="K64" s="9"/>
      <c r="L64" s="81" t="n">
        <f aca="false">'High pensions'!N64</f>
        <v>2878970.37829817</v>
      </c>
      <c r="M64" s="67"/>
      <c r="N64" s="81" t="n">
        <f aca="false">'High pensions'!L64</f>
        <v>1011562.26804829</v>
      </c>
      <c r="O64" s="9"/>
      <c r="P64" s="81" t="n">
        <f aca="false">'High pensions'!X64</f>
        <v>20504308.1187197</v>
      </c>
      <c r="Q64" s="67"/>
      <c r="R64" s="81" t="n">
        <f aca="false">'High SIPA income'!G59</f>
        <v>21238860.945708</v>
      </c>
      <c r="S64" s="67"/>
      <c r="T64" s="81" t="n">
        <f aca="false">'High SIPA income'!J59</f>
        <v>81208625.6340987</v>
      </c>
      <c r="U64" s="9"/>
      <c r="V64" s="81" t="n">
        <f aca="false">'High SIPA income'!F59</f>
        <v>133626.42634954</v>
      </c>
      <c r="W64" s="67"/>
      <c r="X64" s="81" t="n">
        <f aca="false">'High SIPA income'!M59</f>
        <v>335631.057422316</v>
      </c>
      <c r="Y64" s="9"/>
      <c r="Z64" s="9" t="n">
        <f aca="false">R64+V64-N64-L64-F64</f>
        <v>-5022751.85787616</v>
      </c>
      <c r="AA64" s="9"/>
      <c r="AB64" s="9" t="n">
        <f aca="false">T64-P64-D64</f>
        <v>-63109938.1456012</v>
      </c>
      <c r="AC64" s="50"/>
      <c r="AD64" s="9"/>
      <c r="AE64" s="9"/>
      <c r="AF64" s="9"/>
      <c r="AG64" s="9" t="n">
        <f aca="false">BF64/100*$AG$53</f>
        <v>6141547993.24353</v>
      </c>
      <c r="AH64" s="40" t="n">
        <f aca="false">(AG64-AG63)/AG63</f>
        <v>0.00682526545971074</v>
      </c>
      <c r="AI64" s="40"/>
      <c r="AJ64" s="40" t="n">
        <f aca="false">AB64/AG64</f>
        <v>-0.010275900833964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12695020</v>
      </c>
      <c r="AX64" s="7"/>
      <c r="AY64" s="40" t="n">
        <f aca="false">(AW64-AW63)/AW63</f>
        <v>0.00547008127306014</v>
      </c>
      <c r="AZ64" s="12" t="n">
        <f aca="false">workers_and_wage_high!B52</f>
        <v>7693.82349123455</v>
      </c>
      <c r="BA64" s="40" t="n">
        <f aca="false">(AZ64-AZ63)/AZ63</f>
        <v>0.00134781154794258</v>
      </c>
      <c r="BB64" s="39"/>
      <c r="BC64" s="39"/>
      <c r="BD64" s="39"/>
      <c r="BE64" s="39"/>
      <c r="BF64" s="7" t="n">
        <f aca="false">BF63*(1+AY64)*(1+BA64)*(1-BE64)</f>
        <v>110.549150322211</v>
      </c>
      <c r="BG64" s="7"/>
      <c r="BH64" s="7"/>
      <c r="BI64" s="40" t="n">
        <f aca="false">T71/AG71</f>
        <v>0.015772192982677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'High pensions'!Q65</f>
        <v>124132231.378107</v>
      </c>
      <c r="E65" s="9"/>
      <c r="F65" s="81" t="n">
        <f aca="false">'High pensions'!I65</f>
        <v>22562502.4341251</v>
      </c>
      <c r="G65" s="81" t="n">
        <f aca="false">'High pensions'!K65</f>
        <v>1650430.31322401</v>
      </c>
      <c r="H65" s="81" t="n">
        <f aca="false">'High pensions'!V65</f>
        <v>9080180.62769059</v>
      </c>
      <c r="I65" s="81" t="n">
        <f aca="false">'High pensions'!M65</f>
        <v>51044.2364914645</v>
      </c>
      <c r="J65" s="81" t="n">
        <f aca="false">'High pensions'!W65</f>
        <v>280830.328691463</v>
      </c>
      <c r="K65" s="9"/>
      <c r="L65" s="81" t="n">
        <f aca="false">'High pensions'!N65</f>
        <v>2885492.90445559</v>
      </c>
      <c r="M65" s="67"/>
      <c r="N65" s="81" t="n">
        <f aca="false">'High pensions'!L65</f>
        <v>1016175.01446846</v>
      </c>
      <c r="O65" s="9"/>
      <c r="P65" s="81" t="n">
        <f aca="false">'High pensions'!X65</f>
        <v>20563531.5077809</v>
      </c>
      <c r="Q65" s="67"/>
      <c r="R65" s="81" t="n">
        <f aca="false">'High SIPA income'!G60</f>
        <v>25343942.1422517</v>
      </c>
      <c r="S65" s="67"/>
      <c r="T65" s="81" t="n">
        <f aca="false">'High SIPA income'!J60</f>
        <v>96904759.3834494</v>
      </c>
      <c r="U65" s="9"/>
      <c r="V65" s="81" t="n">
        <f aca="false">'High SIPA income'!F60</f>
        <v>133659.478623896</v>
      </c>
      <c r="W65" s="67"/>
      <c r="X65" s="81" t="n">
        <f aca="false">'High SIPA income'!M60</f>
        <v>335714.075206263</v>
      </c>
      <c r="Y65" s="9"/>
      <c r="Z65" s="9" t="n">
        <f aca="false">R65+V65-N65-L65-F65</f>
        <v>-986568.732173558</v>
      </c>
      <c r="AA65" s="9"/>
      <c r="AB65" s="9" t="n">
        <f aca="false">T65-P65-D65</f>
        <v>-47791003.5024382</v>
      </c>
      <c r="AC65" s="50"/>
      <c r="AD65" s="9"/>
      <c r="AE65" s="9"/>
      <c r="AF65" s="9"/>
      <c r="AG65" s="9" t="n">
        <f aca="false">BF65/100*$AG$53</f>
        <v>6222668816.6819</v>
      </c>
      <c r="AH65" s="40" t="n">
        <f aca="false">(AG65-AG64)/AG64</f>
        <v>0.0132085304108376</v>
      </c>
      <c r="AI65" s="40" t="n">
        <f aca="false">(AG65-AG61)/AG61</f>
        <v>0.0368297427395746</v>
      </c>
      <c r="AJ65" s="40" t="n">
        <f aca="false">AB65/AG65</f>
        <v>-0.00768014575584012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12819703</v>
      </c>
      <c r="AX65" s="7"/>
      <c r="AY65" s="40" t="n">
        <f aca="false">(AW65-AW64)/AW64</f>
        <v>0.00982141028529297</v>
      </c>
      <c r="AZ65" s="12" t="n">
        <f aca="false">workers_and_wage_high!B53</f>
        <v>7719.62993990371</v>
      </c>
      <c r="BA65" s="40" t="n">
        <f aca="false">(AZ65-AZ64)/AZ64</f>
        <v>0.00335417737339085</v>
      </c>
      <c r="BB65" s="39"/>
      <c r="BC65" s="39"/>
      <c r="BD65" s="39"/>
      <c r="BE65" s="39"/>
      <c r="BF65" s="7" t="n">
        <f aca="false">BF64*(1+AY65)*(1+BA65)*(1-BE65)</f>
        <v>112.009342136134</v>
      </c>
      <c r="BG65" s="7"/>
      <c r="BH65" s="7"/>
      <c r="BI65" s="40" t="n">
        <f aca="false">T72/AG72</f>
        <v>0.0134959925563293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'High pensions'!Q66</f>
        <v>124973147.174173</v>
      </c>
      <c r="E66" s="6"/>
      <c r="F66" s="80" t="n">
        <f aca="false">'High pensions'!I66</f>
        <v>22715348.8341696</v>
      </c>
      <c r="G66" s="80" t="n">
        <f aca="false">'High pensions'!K66</f>
        <v>1656646.30511661</v>
      </c>
      <c r="H66" s="80" t="n">
        <f aca="false">'High pensions'!V66</f>
        <v>9114379.18106953</v>
      </c>
      <c r="I66" s="80" t="n">
        <f aca="false">'High pensions'!M66</f>
        <v>51236.4836634004</v>
      </c>
      <c r="J66" s="80" t="n">
        <f aca="false">'High pensions'!W66</f>
        <v>281888.015909368</v>
      </c>
      <c r="K66" s="6"/>
      <c r="L66" s="80" t="n">
        <f aca="false">'High pensions'!N66</f>
        <v>3542864.3329962</v>
      </c>
      <c r="M66" s="8"/>
      <c r="N66" s="80" t="n">
        <f aca="false">'High pensions'!L66</f>
        <v>1024314.12866039</v>
      </c>
      <c r="O66" s="6"/>
      <c r="P66" s="80" t="n">
        <f aca="false">'High pensions'!X66</f>
        <v>24019413.9803475</v>
      </c>
      <c r="Q66" s="8"/>
      <c r="R66" s="80" t="n">
        <f aca="false">'High SIPA income'!G61</f>
        <v>21880308.7291558</v>
      </c>
      <c r="S66" s="8"/>
      <c r="T66" s="80" t="n">
        <f aca="false">'High SIPA income'!J61</f>
        <v>83661256.8294812</v>
      </c>
      <c r="U66" s="6"/>
      <c r="V66" s="80" t="n">
        <f aca="false">'High SIPA income'!F61</f>
        <v>127540.161486773</v>
      </c>
      <c r="W66" s="8"/>
      <c r="X66" s="80" t="n">
        <f aca="false">'High SIPA income'!M61</f>
        <v>320344.114805895</v>
      </c>
      <c r="Y66" s="6"/>
      <c r="Z66" s="6" t="n">
        <f aca="false">R66+V66-N66-L66-F66</f>
        <v>-5274678.40518365</v>
      </c>
      <c r="AA66" s="6"/>
      <c r="AB66" s="6" t="n">
        <f aca="false">T66-P66-D66</f>
        <v>-65331304.3250393</v>
      </c>
      <c r="AC66" s="50"/>
      <c r="AD66" s="6"/>
      <c r="AE66" s="6"/>
      <c r="AF66" s="6"/>
      <c r="AG66" s="6" t="n">
        <f aca="false">BF66/100*$AG$53</f>
        <v>6284461930.65846</v>
      </c>
      <c r="AH66" s="61" t="n">
        <f aca="false">(AG66-AG65)/AG65</f>
        <v>0.0099303234346819</v>
      </c>
      <c r="AI66" s="61"/>
      <c r="AJ66" s="61" t="n">
        <f aca="false">AB66/AG66</f>
        <v>-0.0103956878163783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0.0102935995933043</v>
      </c>
      <c r="AV66" s="5"/>
      <c r="AW66" s="5" t="n">
        <f aca="false">workers_and_wage_high!C54</f>
        <v>12837948</v>
      </c>
      <c r="AX66" s="5"/>
      <c r="AY66" s="61" t="n">
        <f aca="false">(AW66-AW65)/AW65</f>
        <v>0.00142319989784475</v>
      </c>
      <c r="AZ66" s="11" t="n">
        <f aca="false">workers_and_wage_high!B54</f>
        <v>7785.2084541264</v>
      </c>
      <c r="BA66" s="61" t="n">
        <f aca="false">(AZ66-AZ65)/AZ65</f>
        <v>0.00849503340616131</v>
      </c>
      <c r="BB66" s="66"/>
      <c r="BC66" s="66"/>
      <c r="BD66" s="66"/>
      <c r="BE66" s="66"/>
      <c r="BF66" s="5" t="n">
        <f aca="false">BF65*(1+AY66)*(1+BA66)*(1-BE66)</f>
        <v>113.121631131252</v>
      </c>
      <c r="BG66" s="5"/>
      <c r="BH66" s="5"/>
      <c r="BI66" s="61" t="n">
        <f aca="false">T73/AG73</f>
        <v>0.0159054950712007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'High pensions'!Q67</f>
        <v>125019356.710419</v>
      </c>
      <c r="E67" s="9"/>
      <c r="F67" s="81" t="n">
        <f aca="false">'High pensions'!I67</f>
        <v>22723747.964375</v>
      </c>
      <c r="G67" s="81" t="n">
        <f aca="false">'High pensions'!K67</f>
        <v>1745805.16087611</v>
      </c>
      <c r="H67" s="81" t="n">
        <f aca="false">'High pensions'!V67</f>
        <v>9604904.89934299</v>
      </c>
      <c r="I67" s="81" t="n">
        <f aca="false">'High pensions'!M67</f>
        <v>53993.9740477146</v>
      </c>
      <c r="J67" s="81" t="n">
        <f aca="false">'High pensions'!W67</f>
        <v>297058.914412669</v>
      </c>
      <c r="K67" s="9"/>
      <c r="L67" s="81" t="n">
        <f aca="false">'High pensions'!N67</f>
        <v>2959606.46548957</v>
      </c>
      <c r="M67" s="67"/>
      <c r="N67" s="81" t="n">
        <f aca="false">'High pensions'!L67</f>
        <v>1025890.34099764</v>
      </c>
      <c r="O67" s="9"/>
      <c r="P67" s="81" t="n">
        <f aca="false">'High pensions'!X67</f>
        <v>21001557.988386</v>
      </c>
      <c r="Q67" s="67"/>
      <c r="R67" s="81" t="n">
        <f aca="false">'High SIPA income'!G62</f>
        <v>25979699.6753023</v>
      </c>
      <c r="S67" s="67"/>
      <c r="T67" s="81" t="n">
        <f aca="false">'High SIPA income'!J62</f>
        <v>99335633.4132547</v>
      </c>
      <c r="U67" s="9"/>
      <c r="V67" s="81" t="n">
        <f aca="false">'High SIPA income'!F62</f>
        <v>132617.411923257</v>
      </c>
      <c r="W67" s="67"/>
      <c r="X67" s="81" t="n">
        <f aca="false">'High SIPA income'!M62</f>
        <v>333096.704090425</v>
      </c>
      <c r="Y67" s="9"/>
      <c r="Z67" s="9" t="n">
        <f aca="false">R67+V67-N67-L67-F67</f>
        <v>-596927.683636665</v>
      </c>
      <c r="AA67" s="9"/>
      <c r="AB67" s="9" t="n">
        <f aca="false">T67-P67-D67</f>
        <v>-46685281.2855504</v>
      </c>
      <c r="AC67" s="50"/>
      <c r="AD67" s="9"/>
      <c r="AE67" s="9"/>
      <c r="AF67" s="9"/>
      <c r="AG67" s="9" t="n">
        <f aca="false">BF67/100*$AG$53</f>
        <v>6331608687.13268</v>
      </c>
      <c r="AH67" s="40" t="n">
        <f aca="false">(AG67-AG66)/AG66</f>
        <v>0.00750211505685426</v>
      </c>
      <c r="AI67" s="40"/>
      <c r="AJ67" s="40" t="n">
        <f aca="false">AB67/AG67</f>
        <v>-0.00737336806370012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12893600</v>
      </c>
      <c r="AX67" s="7"/>
      <c r="AY67" s="40" t="n">
        <f aca="false">(AW67-AW66)/AW66</f>
        <v>0.00433496069621095</v>
      </c>
      <c r="AZ67" s="12" t="n">
        <f aca="false">workers_and_wage_high!B55</f>
        <v>7809.75898544208</v>
      </c>
      <c r="BA67" s="40" t="n">
        <f aca="false">(AZ67-AZ66)/AZ66</f>
        <v>0.00315348413087995</v>
      </c>
      <c r="BB67" s="39"/>
      <c r="BC67" s="39"/>
      <c r="BD67" s="39"/>
      <c r="BE67" s="39"/>
      <c r="BF67" s="7" t="n">
        <f aca="false">BF66*(1+AY67)*(1+BA67)*(1-BE67)</f>
        <v>113.970282623418</v>
      </c>
      <c r="BG67" s="7"/>
      <c r="BH67" s="7"/>
      <c r="BI67" s="40" t="n">
        <f aca="false">T74/AG74</f>
        <v>0.0134974667592024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'High pensions'!Q68</f>
        <v>125226123.438059</v>
      </c>
      <c r="E68" s="9"/>
      <c r="F68" s="81" t="n">
        <f aca="false">'High pensions'!I68</f>
        <v>22761330.2646678</v>
      </c>
      <c r="G68" s="81" t="n">
        <f aca="false">'High pensions'!K68</f>
        <v>1789638.85002698</v>
      </c>
      <c r="H68" s="81" t="n">
        <f aca="false">'High pensions'!V68</f>
        <v>9846064.92402189</v>
      </c>
      <c r="I68" s="81" t="n">
        <f aca="false">'High pensions'!M68</f>
        <v>55349.6551554736</v>
      </c>
      <c r="J68" s="81" t="n">
        <f aca="false">'High pensions'!W68</f>
        <v>304517.471876966</v>
      </c>
      <c r="K68" s="9"/>
      <c r="L68" s="81" t="n">
        <f aca="false">'High pensions'!N68</f>
        <v>2948307.68888643</v>
      </c>
      <c r="M68" s="67"/>
      <c r="N68" s="81" t="n">
        <f aca="false">'High pensions'!L68</f>
        <v>1029130.47704097</v>
      </c>
      <c r="O68" s="9"/>
      <c r="P68" s="81" t="n">
        <f aca="false">'High pensions'!X68</f>
        <v>20960754.8553959</v>
      </c>
      <c r="Q68" s="67"/>
      <c r="R68" s="81" t="n">
        <f aca="false">'High SIPA income'!G63</f>
        <v>22431681.5437618</v>
      </c>
      <c r="S68" s="67"/>
      <c r="T68" s="81" t="n">
        <f aca="false">'High SIPA income'!J63</f>
        <v>85769478.5745466</v>
      </c>
      <c r="U68" s="9"/>
      <c r="V68" s="81" t="n">
        <f aca="false">'High SIPA income'!F63</f>
        <v>129222.79162989</v>
      </c>
      <c r="W68" s="67"/>
      <c r="X68" s="81" t="n">
        <f aca="false">'High SIPA income'!M63</f>
        <v>324570.396609674</v>
      </c>
      <c r="Y68" s="9"/>
      <c r="Z68" s="9" t="n">
        <f aca="false">R68+V68-N68-L68-F68</f>
        <v>-4177864.09520346</v>
      </c>
      <c r="AA68" s="9"/>
      <c r="AB68" s="9" t="n">
        <f aca="false">T68-P68-D68</f>
        <v>-60417399.7189079</v>
      </c>
      <c r="AC68" s="50"/>
      <c r="AD68" s="9"/>
      <c r="AE68" s="9"/>
      <c r="AF68" s="9"/>
      <c r="AG68" s="9" t="n">
        <f aca="false">BF68/100*$AG$53</f>
        <v>6395615059.16189</v>
      </c>
      <c r="AH68" s="40" t="n">
        <f aca="false">(AG68-AG67)/AG67</f>
        <v>0.010109022081431</v>
      </c>
      <c r="AI68" s="40"/>
      <c r="AJ68" s="40" t="n">
        <f aca="false">AB68/AG68</f>
        <v>-0.00944669107818776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12939542</v>
      </c>
      <c r="AX68" s="7"/>
      <c r="AY68" s="40" t="n">
        <f aca="false">(AW68-AW67)/AW67</f>
        <v>0.00356316311968729</v>
      </c>
      <c r="AZ68" s="12" t="n">
        <f aca="false">workers_and_wage_high!B56</f>
        <v>7860.69905849637</v>
      </c>
      <c r="BA68" s="40" t="n">
        <f aca="false">(AZ68-AZ67)/AZ67</f>
        <v>0.0065226178105173</v>
      </c>
      <c r="BB68" s="39"/>
      <c r="BC68" s="39"/>
      <c r="BD68" s="39"/>
      <c r="BE68" s="39"/>
      <c r="BF68" s="7" t="n">
        <f aca="false">BF67*(1+AY68)*(1+BA68)*(1-BE68)</f>
        <v>115.122410727085</v>
      </c>
      <c r="BG68" s="7"/>
      <c r="BH68" s="7"/>
      <c r="BI68" s="40" t="n">
        <f aca="false">T75/AG75</f>
        <v>0.0159050111000017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'High pensions'!Q69</f>
        <v>125706999.162802</v>
      </c>
      <c r="E69" s="9"/>
      <c r="F69" s="81" t="n">
        <f aca="false">'High pensions'!I69</f>
        <v>22848735.119874</v>
      </c>
      <c r="G69" s="81" t="n">
        <f aca="false">'High pensions'!K69</f>
        <v>1852743.57310221</v>
      </c>
      <c r="H69" s="81" t="n">
        <f aca="false">'High pensions'!V69</f>
        <v>10193248.4914784</v>
      </c>
      <c r="I69" s="81" t="n">
        <f aca="false">'High pensions'!M69</f>
        <v>57301.347621718</v>
      </c>
      <c r="J69" s="81" t="n">
        <f aca="false">'High pensions'!W69</f>
        <v>315255.107983869</v>
      </c>
      <c r="K69" s="9"/>
      <c r="L69" s="81" t="n">
        <f aca="false">'High pensions'!N69</f>
        <v>2845892.73906998</v>
      </c>
      <c r="M69" s="67"/>
      <c r="N69" s="81" t="n">
        <f aca="false">'High pensions'!L69</f>
        <v>1035024.27131868</v>
      </c>
      <c r="O69" s="9"/>
      <c r="P69" s="81" t="n">
        <f aca="false">'High pensions'!X69</f>
        <v>20461749.1111037</v>
      </c>
      <c r="Q69" s="67"/>
      <c r="R69" s="81" t="n">
        <f aca="false">'High SIPA income'!G64</f>
        <v>26781092.1121757</v>
      </c>
      <c r="S69" s="67"/>
      <c r="T69" s="81" t="n">
        <f aca="false">'High SIPA income'!J64</f>
        <v>102399826.853685</v>
      </c>
      <c r="U69" s="9"/>
      <c r="V69" s="81" t="n">
        <f aca="false">'High SIPA income'!F64</f>
        <v>130882.738051797</v>
      </c>
      <c r="W69" s="67"/>
      <c r="X69" s="81" t="n">
        <f aca="false">'High SIPA income'!M64</f>
        <v>328739.703445671</v>
      </c>
      <c r="Y69" s="9"/>
      <c r="Z69" s="9" t="n">
        <f aca="false">R69+V69-N69-L69-F69</f>
        <v>182322.719964851</v>
      </c>
      <c r="AA69" s="9"/>
      <c r="AB69" s="9" t="n">
        <f aca="false">T69-P69-D69</f>
        <v>-43768921.4202204</v>
      </c>
      <c r="AC69" s="50"/>
      <c r="AD69" s="9"/>
      <c r="AE69" s="9"/>
      <c r="AF69" s="9"/>
      <c r="AG69" s="9" t="n">
        <f aca="false">BF69/100*$AG$53</f>
        <v>6482806081.45779</v>
      </c>
      <c r="AH69" s="40" t="n">
        <f aca="false">(AG69-AG68)/AG68</f>
        <v>0.0136329378002502</v>
      </c>
      <c r="AI69" s="40" t="n">
        <f aca="false">(AG69-AG65)/AG65</f>
        <v>0.0418047741956794</v>
      </c>
      <c r="AJ69" s="40" t="n">
        <f aca="false">AB69/AG69</f>
        <v>-0.00675153951394734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13041270</v>
      </c>
      <c r="AX69" s="7"/>
      <c r="AY69" s="40" t="n">
        <f aca="false">(AW69-AW68)/AW68</f>
        <v>0.00786179294444888</v>
      </c>
      <c r="AZ69" s="12" t="n">
        <f aca="false">workers_and_wage_high!B57</f>
        <v>7905.7104214154</v>
      </c>
      <c r="BA69" s="40" t="n">
        <f aca="false">(AZ69-AZ68)/AZ68</f>
        <v>0.00572612722915222</v>
      </c>
      <c r="BB69" s="39"/>
      <c r="BC69" s="39"/>
      <c r="BD69" s="39"/>
      <c r="BE69" s="39"/>
      <c r="BF69" s="7" t="n">
        <f aca="false">BF68*(1+AY69)*(1+BA69)*(1-BE69)</f>
        <v>116.691867391942</v>
      </c>
      <c r="BG69" s="7"/>
      <c r="BH69" s="7"/>
      <c r="BI69" s="40" t="n">
        <f aca="false">T76/AG76</f>
        <v>0.0135929439204736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'High pensions'!Q70</f>
        <v>126208817.074994</v>
      </c>
      <c r="E70" s="6"/>
      <c r="F70" s="80" t="n">
        <f aca="false">'High pensions'!I70</f>
        <v>22939946.4655465</v>
      </c>
      <c r="G70" s="80" t="n">
        <f aca="false">'High pensions'!K70</f>
        <v>1927212.53306825</v>
      </c>
      <c r="H70" s="80" t="n">
        <f aca="false">'High pensions'!V70</f>
        <v>10602954.7373162</v>
      </c>
      <c r="I70" s="80" t="n">
        <f aca="false">'High pensions'!M70</f>
        <v>59604.5113320076</v>
      </c>
      <c r="J70" s="80" t="n">
        <f aca="false">'High pensions'!W70</f>
        <v>327926.435174728</v>
      </c>
      <c r="K70" s="6"/>
      <c r="L70" s="80" t="n">
        <f aca="false">'High pensions'!N70</f>
        <v>3466490.94450574</v>
      </c>
      <c r="M70" s="8"/>
      <c r="N70" s="80" t="n">
        <f aca="false">'High pensions'!L70</f>
        <v>1040678.51412268</v>
      </c>
      <c r="O70" s="6"/>
      <c r="P70" s="80" t="n">
        <f aca="false">'High pensions'!X70</f>
        <v>23713144.1249459</v>
      </c>
      <c r="Q70" s="8"/>
      <c r="R70" s="80" t="n">
        <f aca="false">'High SIPA income'!G65</f>
        <v>22931028.8393775</v>
      </c>
      <c r="S70" s="8"/>
      <c r="T70" s="80" t="n">
        <f aca="false">'High SIPA income'!J65</f>
        <v>87678776.238612</v>
      </c>
      <c r="U70" s="6"/>
      <c r="V70" s="80" t="n">
        <f aca="false">'High SIPA income'!F65</f>
        <v>132833.014258512</v>
      </c>
      <c r="W70" s="8"/>
      <c r="X70" s="80" t="n">
        <f aca="false">'High SIPA income'!M65</f>
        <v>333638.234996707</v>
      </c>
      <c r="Y70" s="6"/>
      <c r="Z70" s="6" t="n">
        <f aca="false">R70+V70-N70-L70-F70</f>
        <v>-4383254.07053899</v>
      </c>
      <c r="AA70" s="6"/>
      <c r="AB70" s="6" t="n">
        <f aca="false">T70-P70-D70</f>
        <v>-62243184.9613282</v>
      </c>
      <c r="AC70" s="50"/>
      <c r="AD70" s="6"/>
      <c r="AE70" s="6"/>
      <c r="AF70" s="6"/>
      <c r="AG70" s="6" t="n">
        <f aca="false">BF70/100*$AG$53</f>
        <v>6534630593.64194</v>
      </c>
      <c r="AH70" s="61" t="n">
        <f aca="false">(AG70-AG69)/AG69</f>
        <v>0.00799414814093837</v>
      </c>
      <c r="AI70" s="61"/>
      <c r="AJ70" s="61" t="n">
        <f aca="false">AB70/AG70</f>
        <v>-0.00952512679475556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0.00781425333694002</v>
      </c>
      <c r="AV70" s="5"/>
      <c r="AW70" s="5" t="n">
        <f aca="false">workers_and_wage_high!C58</f>
        <v>13064190</v>
      </c>
      <c r="AX70" s="5"/>
      <c r="AY70" s="61" t="n">
        <f aca="false">(AW70-AW69)/AW69</f>
        <v>0.00175749754433426</v>
      </c>
      <c r="AZ70" s="11" t="n">
        <f aca="false">workers_and_wage_high!B58</f>
        <v>7954.92907337175</v>
      </c>
      <c r="BA70" s="61" t="n">
        <f aca="false">(AZ70-AZ69)/AZ69</f>
        <v>0.00622570892845087</v>
      </c>
      <c r="BB70" s="66"/>
      <c r="BC70" s="66"/>
      <c r="BD70" s="66"/>
      <c r="BE70" s="66"/>
      <c r="BF70" s="5" t="n">
        <f aca="false">BF69*(1+AY70)*(1+BA70)*(1-BE70)</f>
        <v>117.624719466716</v>
      </c>
      <c r="BG70" s="5"/>
      <c r="BH70" s="5"/>
      <c r="BI70" s="61" t="n">
        <f aca="false">T77/AG77</f>
        <v>0.0160189960335874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'High pensions'!Q71</f>
        <v>126419341.572804</v>
      </c>
      <c r="E71" s="9"/>
      <c r="F71" s="81" t="n">
        <f aca="false">'High pensions'!I71</f>
        <v>22978211.7850492</v>
      </c>
      <c r="G71" s="81" t="n">
        <f aca="false">'High pensions'!K71</f>
        <v>1981140.45424027</v>
      </c>
      <c r="H71" s="81" t="n">
        <f aca="false">'High pensions'!V71</f>
        <v>10899650.2482956</v>
      </c>
      <c r="I71" s="81" t="n">
        <f aca="false">'High pensions'!M71</f>
        <v>61272.3851826892</v>
      </c>
      <c r="J71" s="81" t="n">
        <f aca="false">'High pensions'!W71</f>
        <v>337102.584998834</v>
      </c>
      <c r="K71" s="9"/>
      <c r="L71" s="81" t="n">
        <f aca="false">'High pensions'!N71</f>
        <v>2828041.64082491</v>
      </c>
      <c r="M71" s="67"/>
      <c r="N71" s="81" t="n">
        <f aca="false">'High pensions'!L71</f>
        <v>1043334.78716217</v>
      </c>
      <c r="O71" s="9"/>
      <c r="P71" s="81" t="n">
        <f aca="false">'High pensions'!X71</f>
        <v>20414841.6836218</v>
      </c>
      <c r="Q71" s="67"/>
      <c r="R71" s="81" t="n">
        <f aca="false">'High SIPA income'!G66</f>
        <v>27157114.8063201</v>
      </c>
      <c r="S71" s="67"/>
      <c r="T71" s="81" t="n">
        <f aca="false">'High SIPA income'!J66</f>
        <v>103837582.215272</v>
      </c>
      <c r="U71" s="9"/>
      <c r="V71" s="81" t="n">
        <f aca="false">'High SIPA income'!F66</f>
        <v>138995.291173011</v>
      </c>
      <c r="W71" s="67"/>
      <c r="X71" s="81" t="n">
        <f aca="false">'High SIPA income'!M66</f>
        <v>349116.097972195</v>
      </c>
      <c r="Y71" s="9"/>
      <c r="Z71" s="9" t="n">
        <f aca="false">R71+V71-N71-L71-F71</f>
        <v>446521.884456772</v>
      </c>
      <c r="AA71" s="9"/>
      <c r="AB71" s="9" t="n">
        <f aca="false">T71-P71-D71</f>
        <v>-42996601.0411532</v>
      </c>
      <c r="AC71" s="50"/>
      <c r="AD71" s="9"/>
      <c r="AE71" s="9"/>
      <c r="AF71" s="9"/>
      <c r="AG71" s="9" t="n">
        <f aca="false">BF71/100*$AG$53</f>
        <v>6583585575.5328</v>
      </c>
      <c r="AH71" s="40" t="n">
        <f aca="false">(AG71-AG70)/AG70</f>
        <v>0.00749162193475735</v>
      </c>
      <c r="AI71" s="40"/>
      <c r="AJ71" s="40" t="n">
        <f aca="false">AB71/AG71</f>
        <v>-0.0065308790396749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13144514</v>
      </c>
      <c r="AX71" s="7"/>
      <c r="AY71" s="40" t="n">
        <f aca="false">(AW71-AW70)/AW70</f>
        <v>0.00614841027266137</v>
      </c>
      <c r="AZ71" s="12" t="n">
        <f aca="false">workers_and_wage_high!B59</f>
        <v>7965.54893162865</v>
      </c>
      <c r="BA71" s="40" t="n">
        <f aca="false">(AZ71-AZ70)/AZ70</f>
        <v>0.00133500351278397</v>
      </c>
      <c r="BB71" s="39"/>
      <c r="BC71" s="39"/>
      <c r="BD71" s="39"/>
      <c r="BE71" s="39"/>
      <c r="BF71" s="7" t="n">
        <f aca="false">BF70*(1+AY71)*(1+BA71)*(1-BE71)</f>
        <v>118.505919395143</v>
      </c>
      <c r="BG71" s="7"/>
      <c r="BH71" s="7"/>
      <c r="BI71" s="40" t="n">
        <f aca="false">T78/AG78</f>
        <v>0.0136283900866733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'High pensions'!Q72</f>
        <v>126640008.015263</v>
      </c>
      <c r="E72" s="9"/>
      <c r="F72" s="81" t="n">
        <f aca="false">'High pensions'!I72</f>
        <v>23018320.5230445</v>
      </c>
      <c r="G72" s="81" t="n">
        <f aca="false">'High pensions'!K72</f>
        <v>2011938.78790319</v>
      </c>
      <c r="H72" s="81" t="n">
        <f aca="false">'High pensions'!V72</f>
        <v>11069093.5931314</v>
      </c>
      <c r="I72" s="81" t="n">
        <f aca="false">'High pensions'!M72</f>
        <v>62224.9109660778</v>
      </c>
      <c r="J72" s="81" t="n">
        <f aca="false">'High pensions'!W72</f>
        <v>342343.100818497</v>
      </c>
      <c r="K72" s="9"/>
      <c r="L72" s="81" t="n">
        <f aca="false">'High pensions'!N72</f>
        <v>2762537.85654395</v>
      </c>
      <c r="M72" s="67"/>
      <c r="N72" s="81" t="n">
        <f aca="false">'High pensions'!L72</f>
        <v>1045475.35954886</v>
      </c>
      <c r="O72" s="9"/>
      <c r="P72" s="81" t="n">
        <f aca="false">'High pensions'!X72</f>
        <v>20086719.0332966</v>
      </c>
      <c r="Q72" s="67"/>
      <c r="R72" s="81" t="n">
        <f aca="false">'High SIPA income'!G67</f>
        <v>23350924.267931</v>
      </c>
      <c r="S72" s="67"/>
      <c r="T72" s="81" t="n">
        <f aca="false">'High SIPA income'!J67</f>
        <v>89284282.8027369</v>
      </c>
      <c r="U72" s="9"/>
      <c r="V72" s="81" t="n">
        <f aca="false">'High SIPA income'!F67</f>
        <v>135409.710224241</v>
      </c>
      <c r="W72" s="67"/>
      <c r="X72" s="81" t="n">
        <f aca="false">'High SIPA income'!M67</f>
        <v>340110.152380558</v>
      </c>
      <c r="Y72" s="9"/>
      <c r="Z72" s="9" t="n">
        <f aca="false">R72+V72-N72-L72-F72</f>
        <v>-3339999.76098209</v>
      </c>
      <c r="AA72" s="9"/>
      <c r="AB72" s="9" t="n">
        <f aca="false">T72-P72-D72</f>
        <v>-57442444.2458223</v>
      </c>
      <c r="AC72" s="50"/>
      <c r="AD72" s="9"/>
      <c r="AE72" s="9"/>
      <c r="AF72" s="9"/>
      <c r="AG72" s="9" t="n">
        <f aca="false">BF72/100*$AG$53</f>
        <v>6615614407.76469</v>
      </c>
      <c r="AH72" s="40" t="n">
        <f aca="false">(AG72-AG71)/AG71</f>
        <v>0.00486495267121953</v>
      </c>
      <c r="AI72" s="40"/>
      <c r="AJ72" s="40" t="n">
        <f aca="false">AB72/AG72</f>
        <v>-0.00868285856841997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13190830</v>
      </c>
      <c r="AX72" s="7"/>
      <c r="AY72" s="40" t="n">
        <f aca="false">(AW72-AW71)/AW71</f>
        <v>0.00352359927495227</v>
      </c>
      <c r="AZ72" s="12" t="n">
        <f aca="false">workers_and_wage_high!B60</f>
        <v>7976.19603162739</v>
      </c>
      <c r="BA72" s="40" t="n">
        <f aca="false">(AZ72-AZ71)/AZ71</f>
        <v>0.00133664359984792</v>
      </c>
      <c r="BB72" s="39"/>
      <c r="BC72" s="39"/>
      <c r="BD72" s="39"/>
      <c r="BE72" s="39"/>
      <c r="BF72" s="7" t="n">
        <f aca="false">BF71*(1+AY72)*(1+BA72)*(1-BE72)</f>
        <v>119.082445084259</v>
      </c>
      <c r="BG72" s="7"/>
      <c r="BH72" s="7"/>
      <c r="BI72" s="40" t="n">
        <f aca="false">T79/AG79</f>
        <v>0.0160196885799832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'High pensions'!Q73</f>
        <v>125932601.346407</v>
      </c>
      <c r="E73" s="9"/>
      <c r="F73" s="81" t="n">
        <f aca="false">'High pensions'!I73</f>
        <v>22889740.987248</v>
      </c>
      <c r="G73" s="81" t="n">
        <f aca="false">'High pensions'!K73</f>
        <v>2100106.66074185</v>
      </c>
      <c r="H73" s="81" t="n">
        <f aca="false">'High pensions'!V73</f>
        <v>11554167.2157616</v>
      </c>
      <c r="I73" s="81" t="n">
        <f aca="false">'High pensions'!M73</f>
        <v>64951.7523940774</v>
      </c>
      <c r="J73" s="81" t="n">
        <f aca="false">'High pensions'!W73</f>
        <v>357345.377807059</v>
      </c>
      <c r="K73" s="9"/>
      <c r="L73" s="81" t="n">
        <f aca="false">'High pensions'!N73</f>
        <v>2728304.25748522</v>
      </c>
      <c r="M73" s="67"/>
      <c r="N73" s="81" t="n">
        <f aca="false">'High pensions'!L73</f>
        <v>1039799.99860648</v>
      </c>
      <c r="O73" s="9"/>
      <c r="P73" s="81" t="n">
        <f aca="false">'High pensions'!X73</f>
        <v>19877856.5636384</v>
      </c>
      <c r="Q73" s="67"/>
      <c r="R73" s="81" t="n">
        <f aca="false">'High SIPA income'!G68</f>
        <v>27820013.4582398</v>
      </c>
      <c r="S73" s="67"/>
      <c r="T73" s="81" t="n">
        <f aca="false">'High SIPA income'!J68</f>
        <v>106372232.66544</v>
      </c>
      <c r="U73" s="9"/>
      <c r="V73" s="81" t="n">
        <f aca="false">'High SIPA income'!F68</f>
        <v>135049.208705026</v>
      </c>
      <c r="W73" s="67"/>
      <c r="X73" s="81" t="n">
        <f aca="false">'High SIPA income'!M68</f>
        <v>339204.676499762</v>
      </c>
      <c r="Y73" s="9"/>
      <c r="Z73" s="9" t="n">
        <f aca="false">R73+V73-N73-L73-F73</f>
        <v>1297217.42360517</v>
      </c>
      <c r="AA73" s="9"/>
      <c r="AB73" s="9" t="n">
        <f aca="false">T73-P73-D73</f>
        <v>-39438225.2446045</v>
      </c>
      <c r="AC73" s="50"/>
      <c r="AD73" s="9"/>
      <c r="AE73" s="9"/>
      <c r="AF73" s="9"/>
      <c r="AG73" s="9" t="n">
        <f aca="false">BF73/100*$AG$53</f>
        <v>6687766220.99891</v>
      </c>
      <c r="AH73" s="40" t="n">
        <f aca="false">(AG73-AG72)/AG72</f>
        <v>0.0109062906008448</v>
      </c>
      <c r="AI73" s="40" t="n">
        <f aca="false">(AG73-AG69)/AG69</f>
        <v>0.0316159602748804</v>
      </c>
      <c r="AJ73" s="40" t="n">
        <f aca="false">AB73/AG73</f>
        <v>-0.00589706995450476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13199924</v>
      </c>
      <c r="AX73" s="7"/>
      <c r="AY73" s="40" t="n">
        <f aca="false">(AW73-AW72)/AW72</f>
        <v>0.00068941833076463</v>
      </c>
      <c r="AZ73" s="12" t="n">
        <f aca="false">workers_and_wage_high!B61</f>
        <v>8057.63166446559</v>
      </c>
      <c r="BA73" s="40" t="n">
        <f aca="false">(AZ73-AZ72)/AZ72</f>
        <v>0.0102098334237637</v>
      </c>
      <c r="BB73" s="39"/>
      <c r="BC73" s="39"/>
      <c r="BD73" s="39"/>
      <c r="BE73" s="39"/>
      <c r="BF73" s="7" t="n">
        <f aca="false">BF72*(1+AY73)*(1+BA73)*(1-BE73)</f>
        <v>120.381192835807</v>
      </c>
      <c r="BG73" s="7"/>
      <c r="BH73" s="7"/>
      <c r="BI73" s="40" t="n">
        <f aca="false">T80/AG80</f>
        <v>0.01369215124335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'High pensions'!Q74</f>
        <v>126097866.818392</v>
      </c>
      <c r="E74" s="6"/>
      <c r="F74" s="80" t="n">
        <f aca="false">'High pensions'!I74</f>
        <v>22919779.9430658</v>
      </c>
      <c r="G74" s="80" t="n">
        <f aca="false">'High pensions'!K74</f>
        <v>2178841.14890168</v>
      </c>
      <c r="H74" s="80" t="n">
        <f aca="false">'High pensions'!V74</f>
        <v>11987341.1391874</v>
      </c>
      <c r="I74" s="80" t="n">
        <f aca="false">'High pensions'!M74</f>
        <v>67386.839656753</v>
      </c>
      <c r="J74" s="80" t="n">
        <f aca="false">'High pensions'!W74</f>
        <v>370742.509459404</v>
      </c>
      <c r="K74" s="6"/>
      <c r="L74" s="80" t="n">
        <f aca="false">'High pensions'!N74</f>
        <v>3335539.68657563</v>
      </c>
      <c r="M74" s="8"/>
      <c r="N74" s="80" t="n">
        <f aca="false">'High pensions'!L74</f>
        <v>1042853.26781311</v>
      </c>
      <c r="O74" s="6"/>
      <c r="P74" s="80" t="n">
        <f aca="false">'High pensions'!X74</f>
        <v>23045602.2781791</v>
      </c>
      <c r="Q74" s="8"/>
      <c r="R74" s="80" t="n">
        <f aca="false">'High SIPA income'!G69</f>
        <v>23747564.4129282</v>
      </c>
      <c r="S74" s="8"/>
      <c r="T74" s="80" t="n">
        <f aca="false">'High SIPA income'!J69</f>
        <v>90800870.7746095</v>
      </c>
      <c r="U74" s="6"/>
      <c r="V74" s="80" t="n">
        <f aca="false">'High SIPA income'!F69</f>
        <v>137920.647237118</v>
      </c>
      <c r="W74" s="8"/>
      <c r="X74" s="80" t="n">
        <f aca="false">'High SIPA income'!M69</f>
        <v>346416.902233675</v>
      </c>
      <c r="Y74" s="6"/>
      <c r="Z74" s="6" t="n">
        <f aca="false">R74+V74-N74-L74-F74</f>
        <v>-3412687.83728929</v>
      </c>
      <c r="AA74" s="6"/>
      <c r="AB74" s="6" t="n">
        <f aca="false">T74-P74-D74</f>
        <v>-58342598.3219613</v>
      </c>
      <c r="AC74" s="50"/>
      <c r="AD74" s="6"/>
      <c r="AE74" s="6"/>
      <c r="AF74" s="6"/>
      <c r="AG74" s="6" t="n">
        <f aca="false">BF74/100*$AG$53</f>
        <v>6727252779.6894</v>
      </c>
      <c r="AH74" s="61" t="n">
        <f aca="false">(AG74-AG73)/AG73</f>
        <v>0.00590429709796122</v>
      </c>
      <c r="AI74" s="61"/>
      <c r="AJ74" s="61" t="n">
        <f aca="false">AB74/AG74</f>
        <v>-0.0086725741149651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0.00959671313122154</v>
      </c>
      <c r="AV74" s="5"/>
      <c r="AW74" s="5" t="n">
        <f aca="false">workers_and_wage_high!C62</f>
        <v>13190554</v>
      </c>
      <c r="AX74" s="5"/>
      <c r="AY74" s="61" t="n">
        <f aca="false">(AW74-AW73)/AW73</f>
        <v>-0.000709852571878444</v>
      </c>
      <c r="AZ74" s="11" t="n">
        <f aca="false">workers_and_wage_high!B62</f>
        <v>8110.96390430642</v>
      </c>
      <c r="BA74" s="61" t="n">
        <f aca="false">(AZ74-AZ73)/AZ73</f>
        <v>0.00661884807616955</v>
      </c>
      <c r="BB74" s="66"/>
      <c r="BC74" s="66"/>
      <c r="BD74" s="66"/>
      <c r="BE74" s="66"/>
      <c r="BF74" s="5" t="n">
        <f aca="false">BF73*(1+AY74)*(1+BA74)*(1-BE74)</f>
        <v>121.091959163317</v>
      </c>
      <c r="BG74" s="5"/>
      <c r="BH74" s="5"/>
      <c r="BI74" s="61" t="n">
        <f aca="false">T81/AG81</f>
        <v>0.016076808520171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'High pensions'!Q75</f>
        <v>126779413.609852</v>
      </c>
      <c r="E75" s="9"/>
      <c r="F75" s="81" t="n">
        <f aca="false">'High pensions'!I75</f>
        <v>23043659.1400365</v>
      </c>
      <c r="G75" s="81" t="n">
        <f aca="false">'High pensions'!K75</f>
        <v>2229430.81508004</v>
      </c>
      <c r="H75" s="81" t="n">
        <f aca="false">'High pensions'!V75</f>
        <v>12265670.5561361</v>
      </c>
      <c r="I75" s="81" t="n">
        <f aca="false">'High pensions'!M75</f>
        <v>68951.4685076303</v>
      </c>
      <c r="J75" s="81" t="n">
        <f aca="false">'High pensions'!W75</f>
        <v>379350.635756787</v>
      </c>
      <c r="K75" s="9"/>
      <c r="L75" s="81" t="n">
        <f aca="false">'High pensions'!N75</f>
        <v>2719963.63780757</v>
      </c>
      <c r="M75" s="67"/>
      <c r="N75" s="81" t="n">
        <f aca="false">'High pensions'!L75</f>
        <v>1051076.50491604</v>
      </c>
      <c r="O75" s="9"/>
      <c r="P75" s="81" t="n">
        <f aca="false">'High pensions'!X75</f>
        <v>19896617.0590894</v>
      </c>
      <c r="Q75" s="67"/>
      <c r="R75" s="81" t="n">
        <f aca="false">'High SIPA income'!G70</f>
        <v>28286529.6776114</v>
      </c>
      <c r="S75" s="67"/>
      <c r="T75" s="81" t="n">
        <f aca="false">'High SIPA income'!J70</f>
        <v>108155997.863961</v>
      </c>
      <c r="U75" s="9"/>
      <c r="V75" s="81" t="n">
        <f aca="false">'High SIPA income'!F70</f>
        <v>136287.950601466</v>
      </c>
      <c r="W75" s="67"/>
      <c r="X75" s="81" t="n">
        <f aca="false">'High SIPA income'!M70</f>
        <v>342316.039004421</v>
      </c>
      <c r="Y75" s="9"/>
      <c r="Z75" s="9" t="n">
        <f aca="false">R75+V75-N75-L75-F75</f>
        <v>1608118.34545272</v>
      </c>
      <c r="AA75" s="9"/>
      <c r="AB75" s="9" t="n">
        <f aca="false">T75-P75-D75</f>
        <v>-38520032.8049801</v>
      </c>
      <c r="AC75" s="50"/>
      <c r="AD75" s="9"/>
      <c r="AE75" s="9"/>
      <c r="AF75" s="9"/>
      <c r="AG75" s="9" t="n">
        <f aca="false">BF75/100*$AG$53</f>
        <v>6800120866.5582</v>
      </c>
      <c r="AH75" s="40" t="n">
        <f aca="false">(AG75-AG74)/AG74</f>
        <v>0.0108317747608369</v>
      </c>
      <c r="AI75" s="40"/>
      <c r="AJ75" s="40" t="n">
        <f aca="false">AB75/AG75</f>
        <v>-0.00566461002103872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13252826</v>
      </c>
      <c r="AX75" s="7"/>
      <c r="AY75" s="40" t="n">
        <f aca="false">(AW75-AW74)/AW74</f>
        <v>0.00472095410094224</v>
      </c>
      <c r="AZ75" s="12" t="n">
        <f aca="false">workers_and_wage_high!B63</f>
        <v>8160.29565716356</v>
      </c>
      <c r="BA75" s="40" t="n">
        <f aca="false">(AZ75-AZ74)/AZ74</f>
        <v>0.00608210731044515</v>
      </c>
      <c r="BB75" s="39"/>
      <c r="BC75" s="39"/>
      <c r="BD75" s="39"/>
      <c r="BE75" s="39"/>
      <c r="BF75" s="7" t="n">
        <f aca="false">BF74*(1+AY75)*(1+BA75)*(1-BE75)</f>
        <v>122.403599990322</v>
      </c>
      <c r="BG75" s="7"/>
      <c r="BH75" s="7"/>
      <c r="BI75" s="40" t="n">
        <f aca="false">T82/AG82</f>
        <v>0.0136387621977043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'High pensions'!Q76</f>
        <v>127455187.437182</v>
      </c>
      <c r="E76" s="9"/>
      <c r="F76" s="81" t="n">
        <f aca="false">'High pensions'!I76</f>
        <v>23166489.0324406</v>
      </c>
      <c r="G76" s="81" t="n">
        <f aca="false">'High pensions'!K76</f>
        <v>2260421.26574757</v>
      </c>
      <c r="H76" s="81" t="n">
        <f aca="false">'High pensions'!V76</f>
        <v>12436170.8720477</v>
      </c>
      <c r="I76" s="81" t="n">
        <f aca="false">'High pensions'!M76</f>
        <v>69909.9360540486</v>
      </c>
      <c r="J76" s="81" t="n">
        <f aca="false">'High pensions'!W76</f>
        <v>384623.841403535</v>
      </c>
      <c r="K76" s="9"/>
      <c r="L76" s="81" t="n">
        <f aca="false">'High pensions'!N76</f>
        <v>2712609.77953486</v>
      </c>
      <c r="M76" s="67"/>
      <c r="N76" s="81" t="n">
        <f aca="false">'High pensions'!L76</f>
        <v>1057915.01823794</v>
      </c>
      <c r="O76" s="9"/>
      <c r="P76" s="81" t="n">
        <f aca="false">'High pensions'!X76</f>
        <v>19896081.336163</v>
      </c>
      <c r="Q76" s="67"/>
      <c r="R76" s="81" t="n">
        <f aca="false">'High SIPA income'!G71</f>
        <v>24434857.5700061</v>
      </c>
      <c r="S76" s="67"/>
      <c r="T76" s="81" t="n">
        <f aca="false">'High SIPA income'!J71</f>
        <v>93428795.7295631</v>
      </c>
      <c r="U76" s="9"/>
      <c r="V76" s="81" t="n">
        <f aca="false">'High SIPA income'!F71</f>
        <v>136990.68692997</v>
      </c>
      <c r="W76" s="67"/>
      <c r="X76" s="81" t="n">
        <f aca="false">'High SIPA income'!M71</f>
        <v>344081.110057118</v>
      </c>
      <c r="Y76" s="9"/>
      <c r="Z76" s="9" t="n">
        <f aca="false">R76+V76-N76-L76-F76</f>
        <v>-2365165.57327737</v>
      </c>
      <c r="AA76" s="9"/>
      <c r="AB76" s="9" t="n">
        <f aca="false">T76-P76-D76</f>
        <v>-53922473.0437821</v>
      </c>
      <c r="AC76" s="50"/>
      <c r="AD76" s="9"/>
      <c r="AE76" s="9"/>
      <c r="AF76" s="9"/>
      <c r="AG76" s="9" t="n">
        <f aca="false">BF76/100*$AG$53</f>
        <v>6873330477.64887</v>
      </c>
      <c r="AH76" s="40" t="n">
        <f aca="false">(AG76-AG75)/AG75</f>
        <v>0.0107659279191196</v>
      </c>
      <c r="AI76" s="40"/>
      <c r="AJ76" s="40" t="n">
        <f aca="false">AB76/AG76</f>
        <v>-0.00784517392538167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13352113</v>
      </c>
      <c r="AX76" s="7"/>
      <c r="AY76" s="40" t="n">
        <f aca="false">(AW76-AW75)/AW75</f>
        <v>0.00749176062524325</v>
      </c>
      <c r="AZ76" s="12" t="n">
        <f aca="false">workers_and_wage_high!B64</f>
        <v>8186.81515260088</v>
      </c>
      <c r="BA76" s="40" t="n">
        <f aca="false">(AZ76-AZ75)/AZ75</f>
        <v>0.00324982041723527</v>
      </c>
      <c r="BB76" s="39"/>
      <c r="BC76" s="39"/>
      <c r="BD76" s="39"/>
      <c r="BE76" s="39"/>
      <c r="BF76" s="7" t="n">
        <f aca="false">BF75*(1+AY76)*(1+BA76)*(1-BE76)</f>
        <v>123.721388324859</v>
      </c>
      <c r="BG76" s="7"/>
      <c r="BH76" s="7"/>
      <c r="BI76" s="40" t="n">
        <f aca="false">T83/AG83</f>
        <v>0.0160527830379618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'High pensions'!Q77</f>
        <v>127600725.26593</v>
      </c>
      <c r="E77" s="9"/>
      <c r="F77" s="81" t="n">
        <f aca="false">'High pensions'!I77</f>
        <v>23192942.2555796</v>
      </c>
      <c r="G77" s="81" t="n">
        <f aca="false">'High pensions'!K77</f>
        <v>2289810.3717068</v>
      </c>
      <c r="H77" s="81" t="n">
        <f aca="false">'High pensions'!V77</f>
        <v>12597861.0618472</v>
      </c>
      <c r="I77" s="81" t="n">
        <f aca="false">'High pensions'!M77</f>
        <v>70818.877475468</v>
      </c>
      <c r="J77" s="81" t="n">
        <f aca="false">'High pensions'!W77</f>
        <v>389624.568923109</v>
      </c>
      <c r="K77" s="9"/>
      <c r="L77" s="81" t="n">
        <f aca="false">'High pensions'!N77</f>
        <v>2722914.75895962</v>
      </c>
      <c r="M77" s="67"/>
      <c r="N77" s="81" t="n">
        <f aca="false">'High pensions'!L77</f>
        <v>1060923.89805225</v>
      </c>
      <c r="O77" s="9"/>
      <c r="P77" s="81" t="n">
        <f aca="false">'High pensions'!X77</f>
        <v>19966107.8923611</v>
      </c>
      <c r="Q77" s="67"/>
      <c r="R77" s="81" t="n">
        <f aca="false">'High SIPA income'!G72</f>
        <v>29109401.0544447</v>
      </c>
      <c r="S77" s="67"/>
      <c r="T77" s="81" t="n">
        <f aca="false">'High SIPA income'!J72</f>
        <v>111302317.892945</v>
      </c>
      <c r="U77" s="9"/>
      <c r="V77" s="81" t="n">
        <f aca="false">'High SIPA income'!F72</f>
        <v>141155.387907951</v>
      </c>
      <c r="W77" s="67"/>
      <c r="X77" s="81" t="n">
        <f aca="false">'High SIPA income'!M72</f>
        <v>354541.638197195</v>
      </c>
      <c r="Y77" s="9"/>
      <c r="Z77" s="9" t="n">
        <f aca="false">R77+V77-N77-L77-F77</f>
        <v>2273775.52976119</v>
      </c>
      <c r="AA77" s="9"/>
      <c r="AB77" s="9" t="n">
        <f aca="false">T77-P77-D77</f>
        <v>-36264515.2653467</v>
      </c>
      <c r="AC77" s="50"/>
      <c r="AD77" s="9"/>
      <c r="AE77" s="9"/>
      <c r="AF77" s="9"/>
      <c r="AG77" s="9" t="n">
        <f aca="false">BF77/100*$AG$53</f>
        <v>6948145667.77933</v>
      </c>
      <c r="AH77" s="40" t="n">
        <f aca="false">(AG77-AG76)/AG76</f>
        <v>0.0108848527469684</v>
      </c>
      <c r="AI77" s="40" t="n">
        <f aca="false">(AG77-AG73)/AG73</f>
        <v>0.0389336944767681</v>
      </c>
      <c r="AJ77" s="40" t="n">
        <f aca="false">AB77/AG77</f>
        <v>-0.00521930843124321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13439228</v>
      </c>
      <c r="AX77" s="7"/>
      <c r="AY77" s="40" t="n">
        <f aca="false">(AW77-AW76)/AW76</f>
        <v>0.00652443549571517</v>
      </c>
      <c r="AZ77" s="12" t="n">
        <f aca="false">workers_and_wage_high!B65</f>
        <v>8222.28168353179</v>
      </c>
      <c r="BA77" s="40" t="n">
        <f aca="false">(AZ77-AZ76)/AZ76</f>
        <v>0.0043321524023465</v>
      </c>
      <c r="BB77" s="39"/>
      <c r="BC77" s="39"/>
      <c r="BD77" s="39"/>
      <c r="BE77" s="39"/>
      <c r="BF77" s="7" t="n">
        <f aca="false">BF76*(1+AY77)*(1+BA77)*(1-BE77)</f>
        <v>125.068077418426</v>
      </c>
      <c r="BG77" s="7"/>
      <c r="BH77" s="7"/>
      <c r="BI77" s="40" t="n">
        <f aca="false">T84/AG84</f>
        <v>0.013745974444296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'High pensions'!Q78</f>
        <v>128043088.283222</v>
      </c>
      <c r="E78" s="6"/>
      <c r="F78" s="80" t="n">
        <f aca="false">'High pensions'!I78</f>
        <v>23273346.970323</v>
      </c>
      <c r="G78" s="80" t="n">
        <f aca="false">'High pensions'!K78</f>
        <v>2365832.37303403</v>
      </c>
      <c r="H78" s="80" t="n">
        <f aca="false">'High pensions'!V78</f>
        <v>13016111.683033</v>
      </c>
      <c r="I78" s="80" t="n">
        <f aca="false">'High pensions'!M78</f>
        <v>73170.0733928056</v>
      </c>
      <c r="J78" s="80" t="n">
        <f aca="false">'High pensions'!W78</f>
        <v>402560.155145353</v>
      </c>
      <c r="K78" s="6"/>
      <c r="L78" s="80" t="n">
        <f aca="false">'High pensions'!N78</f>
        <v>3302111.82895087</v>
      </c>
      <c r="M78" s="8"/>
      <c r="N78" s="80" t="n">
        <f aca="false">'High pensions'!L78</f>
        <v>1066309.22049635</v>
      </c>
      <c r="O78" s="6"/>
      <c r="P78" s="80" t="n">
        <f aca="false">'High pensions'!X78</f>
        <v>23001192.6970932</v>
      </c>
      <c r="Q78" s="8"/>
      <c r="R78" s="80" t="n">
        <f aca="false">'High SIPA income'!G73</f>
        <v>24841943.3677217</v>
      </c>
      <c r="S78" s="8"/>
      <c r="T78" s="80" t="n">
        <f aca="false">'High SIPA income'!J73</f>
        <v>94985323.559947</v>
      </c>
      <c r="U78" s="6"/>
      <c r="V78" s="80" t="n">
        <f aca="false">'High SIPA income'!F73</f>
        <v>137744.664673957</v>
      </c>
      <c r="W78" s="8"/>
      <c r="X78" s="80" t="n">
        <f aca="false">'High SIPA income'!M73</f>
        <v>345974.884772196</v>
      </c>
      <c r="Y78" s="6"/>
      <c r="Z78" s="6" t="n">
        <f aca="false">R78+V78-N78-L78-F78</f>
        <v>-2662079.98737449</v>
      </c>
      <c r="AA78" s="6"/>
      <c r="AB78" s="6" t="n">
        <f aca="false">T78-P78-D78</f>
        <v>-56058957.4203682</v>
      </c>
      <c r="AC78" s="50"/>
      <c r="AD78" s="6"/>
      <c r="AE78" s="6"/>
      <c r="AF78" s="6"/>
      <c r="AG78" s="6" t="n">
        <f aca="false">BF78/100*$AG$53</f>
        <v>6969665745.98052</v>
      </c>
      <c r="AH78" s="61" t="n">
        <f aca="false">(AG78-AG77)/AG77</f>
        <v>0.00309724050561911</v>
      </c>
      <c r="AI78" s="61"/>
      <c r="AJ78" s="61" t="n">
        <f aca="false">AB78/AG78</f>
        <v>-0.00804327775011277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0.00507603299909861</v>
      </c>
      <c r="AV78" s="5"/>
      <c r="AW78" s="5" t="n">
        <f aca="false">workers_and_wage_high!C66</f>
        <v>13415883</v>
      </c>
      <c r="AX78" s="5"/>
      <c r="AY78" s="61" t="n">
        <f aca="false">(AW78-AW77)/AW77</f>
        <v>-0.00173707894530847</v>
      </c>
      <c r="AZ78" s="11" t="n">
        <f aca="false">workers_and_wage_high!B66</f>
        <v>8262.09998734268</v>
      </c>
      <c r="BA78" s="61" t="n">
        <f aca="false">(AZ78-AZ77)/AZ77</f>
        <v>0.00484273165812868</v>
      </c>
      <c r="BB78" s="66"/>
      <c r="BC78" s="66"/>
      <c r="BD78" s="66"/>
      <c r="BE78" s="66"/>
      <c r="BF78" s="5" t="n">
        <f aca="false">BF77*(1+AY78)*(1+BA78)*(1-BE78)</f>
        <v>125.455443333766</v>
      </c>
      <c r="BG78" s="5"/>
      <c r="BH78" s="5"/>
      <c r="BI78" s="61" t="n">
        <f aca="false">T85/AG85</f>
        <v>0.0161724685552928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'High pensions'!Q79</f>
        <v>127959645.646821</v>
      </c>
      <c r="E79" s="9"/>
      <c r="F79" s="81" t="n">
        <f aca="false">'High pensions'!I79</f>
        <v>23258180.2834277</v>
      </c>
      <c r="G79" s="81" t="n">
        <f aca="false">'High pensions'!K79</f>
        <v>2439110.5929623</v>
      </c>
      <c r="H79" s="81" t="n">
        <f aca="false">'High pensions'!V79</f>
        <v>13419266.8285081</v>
      </c>
      <c r="I79" s="81" t="n">
        <f aca="false">'High pensions'!M79</f>
        <v>75436.4100916181</v>
      </c>
      <c r="J79" s="81" t="n">
        <f aca="false">'High pensions'!W79</f>
        <v>415028.870984789</v>
      </c>
      <c r="K79" s="9"/>
      <c r="L79" s="81" t="n">
        <f aca="false">'High pensions'!N79</f>
        <v>2688811.69664705</v>
      </c>
      <c r="M79" s="67"/>
      <c r="N79" s="81" t="n">
        <f aca="false">'High pensions'!L79</f>
        <v>1067227.55464311</v>
      </c>
      <c r="O79" s="9"/>
      <c r="P79" s="81" t="n">
        <f aca="false">'High pensions'!X79</f>
        <v>19823827.7985856</v>
      </c>
      <c r="Q79" s="67"/>
      <c r="R79" s="81" t="n">
        <f aca="false">'High SIPA income'!G74</f>
        <v>29366108.6160493</v>
      </c>
      <c r="S79" s="67"/>
      <c r="T79" s="81" t="n">
        <f aca="false">'High SIPA income'!J74</f>
        <v>112283861.504021</v>
      </c>
      <c r="U79" s="9"/>
      <c r="V79" s="81" t="n">
        <f aca="false">'High SIPA income'!F74</f>
        <v>140071.749265433</v>
      </c>
      <c r="W79" s="67"/>
      <c r="X79" s="81" t="n">
        <f aca="false">'High SIPA income'!M74</f>
        <v>351819.850348881</v>
      </c>
      <c r="Y79" s="9"/>
      <c r="Z79" s="9" t="n">
        <f aca="false">R79+V79-N79-L79-F79</f>
        <v>2491960.8305968</v>
      </c>
      <c r="AA79" s="9"/>
      <c r="AB79" s="9" t="n">
        <f aca="false">T79-P79-D79</f>
        <v>-35499611.9413857</v>
      </c>
      <c r="AC79" s="50"/>
      <c r="AD79" s="9"/>
      <c r="AE79" s="9"/>
      <c r="AF79" s="9"/>
      <c r="AG79" s="9" t="n">
        <f aca="false">BF79/100*$AG$53</f>
        <v>7009116372.23213</v>
      </c>
      <c r="AH79" s="40" t="n">
        <f aca="false">(AG79-AG78)/AG78</f>
        <v>0.0056603326026595</v>
      </c>
      <c r="AI79" s="40"/>
      <c r="AJ79" s="40" t="n">
        <f aca="false">AB79/AG79</f>
        <v>-0.00506477707832385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13466857</v>
      </c>
      <c r="AX79" s="7"/>
      <c r="AY79" s="40" t="n">
        <f aca="false">(AW79-AW78)/AW78</f>
        <v>0.00379952627791998</v>
      </c>
      <c r="AZ79" s="12" t="n">
        <f aca="false">workers_and_wage_high!B67</f>
        <v>8277.41596180731</v>
      </c>
      <c r="BA79" s="40" t="n">
        <f aca="false">(AZ79-AZ78)/AZ78</f>
        <v>0.00185376290387322</v>
      </c>
      <c r="BB79" s="39"/>
      <c r="BC79" s="39"/>
      <c r="BD79" s="39"/>
      <c r="BE79" s="39"/>
      <c r="BF79" s="7" t="n">
        <f aca="false">BF78*(1+AY79)*(1+BA79)*(1-BE79)</f>
        <v>126.165562869849</v>
      </c>
      <c r="BG79" s="7"/>
      <c r="BH79" s="7"/>
      <c r="BI79" s="40" t="n">
        <f aca="false">T86/AG86</f>
        <v>0.0137242018155754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'High pensions'!Q80</f>
        <v>128467600.306768</v>
      </c>
      <c r="E80" s="9"/>
      <c r="F80" s="81" t="n">
        <f aca="false">'High pensions'!I80</f>
        <v>23350507.0556468</v>
      </c>
      <c r="G80" s="81" t="n">
        <f aca="false">'High pensions'!K80</f>
        <v>2462425.58404866</v>
      </c>
      <c r="H80" s="81" t="n">
        <f aca="false">'High pensions'!V80</f>
        <v>13547539.0304307</v>
      </c>
      <c r="I80" s="81" t="n">
        <f aca="false">'High pensions'!M80</f>
        <v>76157.4922901648</v>
      </c>
      <c r="J80" s="81" t="n">
        <f aca="false">'High pensions'!W80</f>
        <v>418996.052487549</v>
      </c>
      <c r="K80" s="9"/>
      <c r="L80" s="81" t="n">
        <f aca="false">'High pensions'!N80</f>
        <v>2633803.49011189</v>
      </c>
      <c r="M80" s="67"/>
      <c r="N80" s="81" t="n">
        <f aca="false">'High pensions'!L80</f>
        <v>1072827.65868153</v>
      </c>
      <c r="O80" s="9"/>
      <c r="P80" s="81" t="n">
        <f aca="false">'High pensions'!X80</f>
        <v>19569200.0734982</v>
      </c>
      <c r="Q80" s="67"/>
      <c r="R80" s="81" t="n">
        <f aca="false">'High SIPA income'!G75</f>
        <v>25217617.9398632</v>
      </c>
      <c r="S80" s="67"/>
      <c r="T80" s="81" t="n">
        <f aca="false">'High SIPA income'!J75</f>
        <v>96421747.8468838</v>
      </c>
      <c r="U80" s="9"/>
      <c r="V80" s="81" t="n">
        <f aca="false">'High SIPA income'!F75</f>
        <v>143255.276643389</v>
      </c>
      <c r="W80" s="67"/>
      <c r="X80" s="81" t="n">
        <f aca="false">'High SIPA income'!M75</f>
        <v>359815.953285894</v>
      </c>
      <c r="Y80" s="9"/>
      <c r="Z80" s="9" t="n">
        <f aca="false">R80+V80-N80-L80-F80</f>
        <v>-1696264.98793367</v>
      </c>
      <c r="AA80" s="9"/>
      <c r="AB80" s="9" t="n">
        <f aca="false">T80-P80-D80</f>
        <v>-51615052.5333828</v>
      </c>
      <c r="AC80" s="50"/>
      <c r="AD80" s="9"/>
      <c r="AE80" s="9"/>
      <c r="AF80" s="9"/>
      <c r="AG80" s="9" t="n">
        <f aca="false">BF80/100*$AG$53</f>
        <v>7042118227.67545</v>
      </c>
      <c r="AH80" s="40" t="n">
        <f aca="false">(AG80-AG79)/AG79</f>
        <v>0.0047084188206749</v>
      </c>
      <c r="AI80" s="40"/>
      <c r="AJ80" s="40" t="n">
        <f aca="false">AB80/AG80</f>
        <v>-0.00732947827125881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13518354</v>
      </c>
      <c r="AX80" s="7"/>
      <c r="AY80" s="40" t="n">
        <f aca="false">(AW80-AW79)/AW79</f>
        <v>0.00382398060661073</v>
      </c>
      <c r="AZ80" s="12" t="n">
        <f aca="false">workers_and_wage_high!B68</f>
        <v>8284.70893660345</v>
      </c>
      <c r="BA80" s="40" t="n">
        <f aca="false">(AZ80-AZ79)/AZ79</f>
        <v>0.000881069023206386</v>
      </c>
      <c r="BB80" s="39"/>
      <c r="BC80" s="39"/>
      <c r="BD80" s="39"/>
      <c r="BE80" s="39"/>
      <c r="BF80" s="7" t="n">
        <f aca="false">BF79*(1+AY80)*(1+BA80)*(1-BE80)</f>
        <v>126.759603180587</v>
      </c>
      <c r="BG80" s="7"/>
      <c r="BH80" s="7"/>
      <c r="BI80" s="40" t="n">
        <f aca="false">T87/AG87</f>
        <v>0.0161538094140083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'High pensions'!Q81</f>
        <v>129155835.489841</v>
      </c>
      <c r="E81" s="9"/>
      <c r="F81" s="81" t="n">
        <f aca="false">'High pensions'!I81</f>
        <v>23475601.946965</v>
      </c>
      <c r="G81" s="81" t="n">
        <f aca="false">'High pensions'!K81</f>
        <v>2547533.59875279</v>
      </c>
      <c r="H81" s="81" t="n">
        <f aca="false">'High pensions'!V81</f>
        <v>14015778.2164089</v>
      </c>
      <c r="I81" s="81" t="n">
        <f aca="false">'High pensions'!M81</f>
        <v>78789.6989304987</v>
      </c>
      <c r="J81" s="81" t="n">
        <f aca="false">'High pensions'!W81</f>
        <v>433477.676796151</v>
      </c>
      <c r="K81" s="9"/>
      <c r="L81" s="81" t="n">
        <f aca="false">'High pensions'!N81</f>
        <v>2624772.79917376</v>
      </c>
      <c r="M81" s="67"/>
      <c r="N81" s="81" t="n">
        <f aca="false">'High pensions'!L81</f>
        <v>1080918.14466675</v>
      </c>
      <c r="O81" s="9"/>
      <c r="P81" s="81" t="n">
        <f aca="false">'High pensions'!X81</f>
        <v>19566851.2421016</v>
      </c>
      <c r="Q81" s="67"/>
      <c r="R81" s="81" t="n">
        <f aca="false">'High SIPA income'!G76</f>
        <v>29812052.0539014</v>
      </c>
      <c r="S81" s="67"/>
      <c r="T81" s="81" t="n">
        <f aca="false">'High SIPA income'!J76</f>
        <v>113988964.889324</v>
      </c>
      <c r="U81" s="9"/>
      <c r="V81" s="81" t="n">
        <f aca="false">'High SIPA income'!F76</f>
        <v>145324.142920683</v>
      </c>
      <c r="W81" s="67"/>
      <c r="X81" s="81" t="n">
        <f aca="false">'High SIPA income'!M76</f>
        <v>365012.348903758</v>
      </c>
      <c r="Y81" s="9"/>
      <c r="Z81" s="9" t="n">
        <f aca="false">R81+V81-N81-L81-F81</f>
        <v>2776083.30601664</v>
      </c>
      <c r="AA81" s="9"/>
      <c r="AB81" s="9" t="n">
        <f aca="false">T81-P81-D81</f>
        <v>-34733721.8426181</v>
      </c>
      <c r="AC81" s="50"/>
      <c r="AD81" s="9"/>
      <c r="AE81" s="9"/>
      <c r="AF81" s="9"/>
      <c r="AG81" s="9" t="n">
        <f aca="false">BF81/100*$AG$53</f>
        <v>7090273218.48777</v>
      </c>
      <c r="AH81" s="40" t="n">
        <f aca="false">(AG81-AG80)/AG80</f>
        <v>0.00683814006744093</v>
      </c>
      <c r="AI81" s="40" t="n">
        <f aca="false">(AG81-AG77)/AG77</f>
        <v>0.0204554650268102</v>
      </c>
      <c r="AJ81" s="40" t="n">
        <f aca="false">AB81/AG81</f>
        <v>-0.00489878468322638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13591685</v>
      </c>
      <c r="AX81" s="7"/>
      <c r="AY81" s="40" t="n">
        <f aca="false">(AW81-AW80)/AW80</f>
        <v>0.00542455094754879</v>
      </c>
      <c r="AZ81" s="12" t="n">
        <f aca="false">workers_and_wage_high!B69</f>
        <v>8296.3569259063</v>
      </c>
      <c r="BA81" s="40" t="n">
        <f aca="false">(AZ81-AZ80)/AZ80</f>
        <v>0.00140596240519464</v>
      </c>
      <c r="BB81" s="39"/>
      <c r="BC81" s="39"/>
      <c r="BD81" s="39"/>
      <c r="BE81" s="39"/>
      <c r="BF81" s="7" t="n">
        <f aca="false">BF80*(1+AY81)*(1+BA81)*(1-BE81)</f>
        <v>127.626403102029</v>
      </c>
      <c r="BG81" s="7"/>
      <c r="BH81" s="7"/>
      <c r="BI81" s="40" t="n">
        <f aca="false">T88/AG88</f>
        <v>0.0138330028090891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'High pensions'!Q82</f>
        <v>130071098.726775</v>
      </c>
      <c r="E82" s="6"/>
      <c r="F82" s="80" t="n">
        <f aca="false">'High pensions'!I82</f>
        <v>23641961.8744547</v>
      </c>
      <c r="G82" s="80" t="n">
        <f aca="false">'High pensions'!K82</f>
        <v>2624373.68919764</v>
      </c>
      <c r="H82" s="80" t="n">
        <f aca="false">'High pensions'!V82</f>
        <v>14438529.7225445</v>
      </c>
      <c r="I82" s="80" t="n">
        <f aca="false">'High pensions'!M82</f>
        <v>81166.1965731229</v>
      </c>
      <c r="J82" s="80" t="n">
        <f aca="false">'High pensions'!W82</f>
        <v>446552.465645705</v>
      </c>
      <c r="K82" s="6"/>
      <c r="L82" s="80" t="n">
        <f aca="false">'High pensions'!N82</f>
        <v>3197275.61677429</v>
      </c>
      <c r="M82" s="8"/>
      <c r="N82" s="80" t="n">
        <f aca="false">'High pensions'!L82</f>
        <v>1090130.71802394</v>
      </c>
      <c r="O82" s="6"/>
      <c r="P82" s="80" t="n">
        <f aca="false">'High pensions'!X82</f>
        <v>22588255.9446573</v>
      </c>
      <c r="Q82" s="8"/>
      <c r="R82" s="80" t="n">
        <f aca="false">'High SIPA income'!G77</f>
        <v>25427144.327033</v>
      </c>
      <c r="S82" s="8"/>
      <c r="T82" s="80" t="n">
        <f aca="false">'High SIPA income'!J77</f>
        <v>97222890.1482355</v>
      </c>
      <c r="U82" s="6"/>
      <c r="V82" s="80" t="n">
        <f aca="false">'High SIPA income'!F77</f>
        <v>141275.760099951</v>
      </c>
      <c r="W82" s="8"/>
      <c r="X82" s="80" t="n">
        <f aca="false">'High SIPA income'!M77</f>
        <v>354843.978439234</v>
      </c>
      <c r="Y82" s="6"/>
      <c r="Z82" s="6" t="n">
        <f aca="false">R82+V82-N82-L82-F82</f>
        <v>-2360948.12212003</v>
      </c>
      <c r="AA82" s="6"/>
      <c r="AB82" s="6" t="n">
        <f aca="false">T82-P82-D82</f>
        <v>-55436464.5231971</v>
      </c>
      <c r="AC82" s="50"/>
      <c r="AD82" s="6"/>
      <c r="AE82" s="6"/>
      <c r="AF82" s="6"/>
      <c r="AG82" s="6" t="n">
        <f aca="false">BF82/100*$AG$53</f>
        <v>7128424760.17362</v>
      </c>
      <c r="AH82" s="61" t="n">
        <f aca="false">(AG82-AG81)/AG81</f>
        <v>0.00538082814444498</v>
      </c>
      <c r="AI82" s="61"/>
      <c r="AJ82" s="61" t="n">
        <f aca="false">AB82/AG82</f>
        <v>-0.00777681835584765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0.00832118063066308</v>
      </c>
      <c r="AV82" s="5"/>
      <c r="AW82" s="5" t="n">
        <f aca="false">workers_and_wage_high!C70</f>
        <v>13606177</v>
      </c>
      <c r="AX82" s="5"/>
      <c r="AY82" s="61" t="n">
        <f aca="false">(AW82-AW81)/AW81</f>
        <v>0.00106624013137444</v>
      </c>
      <c r="AZ82" s="11" t="n">
        <f aca="false">workers_and_wage_high!B70</f>
        <v>8332.11416225059</v>
      </c>
      <c r="BA82" s="61" t="n">
        <f aca="false">(AZ82-AZ81)/AZ81</f>
        <v>0.00430999252607349</v>
      </c>
      <c r="BB82" s="66"/>
      <c r="BC82" s="66"/>
      <c r="BD82" s="66"/>
      <c r="BE82" s="66"/>
      <c r="BF82" s="5" t="n">
        <f aca="false">BF81*(1+AY82)*(1+BA82)*(1-BE82)</f>
        <v>128.313138843814</v>
      </c>
      <c r="BG82" s="5"/>
      <c r="BH82" s="5"/>
      <c r="BI82" s="61" t="n">
        <f aca="false">T89/AG89</f>
        <v>0.0162397048351166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'High pensions'!Q83</f>
        <v>130240364.840462</v>
      </c>
      <c r="E83" s="9"/>
      <c r="F83" s="81" t="n">
        <f aca="false">'High pensions'!I83</f>
        <v>23672727.9942583</v>
      </c>
      <c r="G83" s="81" t="n">
        <f aca="false">'High pensions'!K83</f>
        <v>2688461.47982013</v>
      </c>
      <c r="H83" s="81" t="n">
        <f aca="false">'High pensions'!V83</f>
        <v>14791121.8375942</v>
      </c>
      <c r="I83" s="81" t="n">
        <f aca="false">'High pensions'!M83</f>
        <v>83148.2931903135</v>
      </c>
      <c r="J83" s="81" t="n">
        <f aca="false">'High pensions'!W83</f>
        <v>457457.37642044</v>
      </c>
      <c r="K83" s="9"/>
      <c r="L83" s="81" t="n">
        <f aca="false">'High pensions'!N83</f>
        <v>2564387.2378289</v>
      </c>
      <c r="M83" s="67"/>
      <c r="N83" s="81" t="n">
        <f aca="false">'High pensions'!L83</f>
        <v>1093771.65682194</v>
      </c>
      <c r="O83" s="9"/>
      <c r="P83" s="81" t="n">
        <f aca="false">'High pensions'!X83</f>
        <v>19324226.5087009</v>
      </c>
      <c r="Q83" s="67"/>
      <c r="R83" s="81" t="n">
        <f aca="false">'High SIPA income'!G78</f>
        <v>30275658.5313258</v>
      </c>
      <c r="S83" s="67"/>
      <c r="T83" s="81" t="n">
        <f aca="false">'High SIPA income'!J78</f>
        <v>115761604.437318</v>
      </c>
      <c r="U83" s="9"/>
      <c r="V83" s="81" t="n">
        <f aca="false">'High SIPA income'!F78</f>
        <v>142750.032205681</v>
      </c>
      <c r="W83" s="67"/>
      <c r="X83" s="81" t="n">
        <f aca="false">'High SIPA income'!M78</f>
        <v>358546.924924384</v>
      </c>
      <c r="Y83" s="9"/>
      <c r="Z83" s="9" t="n">
        <f aca="false">R83+V83-N83-L83-F83</f>
        <v>3087521.67462229</v>
      </c>
      <c r="AA83" s="9"/>
      <c r="AB83" s="9" t="n">
        <f aca="false">T83-P83-D83</f>
        <v>-33802986.9118451</v>
      </c>
      <c r="AC83" s="50"/>
      <c r="AD83" s="9"/>
      <c r="AE83" s="9"/>
      <c r="AF83" s="9"/>
      <c r="AG83" s="9" t="n">
        <f aca="false">BF83/100*$AG$53</f>
        <v>7211310597.26923</v>
      </c>
      <c r="AH83" s="40" t="n">
        <f aca="false">(AG83-AG82)/AG82</f>
        <v>0.0116275109697014</v>
      </c>
      <c r="AI83" s="40"/>
      <c r="AJ83" s="40" t="n">
        <f aca="false">AB83/AG83</f>
        <v>-0.00468749563007945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13707445</v>
      </c>
      <c r="AX83" s="7"/>
      <c r="AY83" s="40" t="n">
        <f aca="false">(AW83-AW82)/AW82</f>
        <v>0.00744279601830845</v>
      </c>
      <c r="AZ83" s="12" t="n">
        <f aca="false">workers_and_wage_high!B71</f>
        <v>8366.72409032719</v>
      </c>
      <c r="BA83" s="40" t="n">
        <f aca="false">(AZ83-AZ82)/AZ82</f>
        <v>0.0041537990721974</v>
      </c>
      <c r="BB83" s="39"/>
      <c r="BC83" s="39"/>
      <c r="BD83" s="39"/>
      <c r="BE83" s="39"/>
      <c r="BF83" s="7" t="n">
        <f aca="false">BF82*(1+AY83)*(1+BA83)*(1-BE83)</f>
        <v>129.805101273278</v>
      </c>
      <c r="BG83" s="7"/>
      <c r="BH83" s="7"/>
      <c r="BI83" s="40" t="n">
        <f aca="false">T90/AG90</f>
        <v>0.0137472789390075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'High pensions'!Q84</f>
        <v>131368938.224141</v>
      </c>
      <c r="E84" s="9"/>
      <c r="F84" s="81" t="n">
        <f aca="false">'High pensions'!I84</f>
        <v>23877859.5659191</v>
      </c>
      <c r="G84" s="81" t="n">
        <f aca="false">'High pensions'!K84</f>
        <v>2772138.56959844</v>
      </c>
      <c r="H84" s="81" t="n">
        <f aca="false">'High pensions'!V84</f>
        <v>15251488.4968216</v>
      </c>
      <c r="I84" s="81" t="n">
        <f aca="false">'High pensions'!M84</f>
        <v>85736.2444205703</v>
      </c>
      <c r="J84" s="81" t="n">
        <f aca="false">'High pensions'!W84</f>
        <v>471695.520520255</v>
      </c>
      <c r="K84" s="9"/>
      <c r="L84" s="81" t="n">
        <f aca="false">'High pensions'!N84</f>
        <v>2618673.55509501</v>
      </c>
      <c r="M84" s="67"/>
      <c r="N84" s="81" t="n">
        <f aca="false">'High pensions'!L84</f>
        <v>1105446.76650265</v>
      </c>
      <c r="O84" s="9"/>
      <c r="P84" s="81" t="n">
        <f aca="false">'High pensions'!X84</f>
        <v>19670151.47581</v>
      </c>
      <c r="Q84" s="67"/>
      <c r="R84" s="81" t="n">
        <f aca="false">'High SIPA income'!G79</f>
        <v>26038286.7696532</v>
      </c>
      <c r="S84" s="67"/>
      <c r="T84" s="81" t="n">
        <f aca="false">'High SIPA income'!J79</f>
        <v>99559646.2463485</v>
      </c>
      <c r="U84" s="9"/>
      <c r="V84" s="81" t="n">
        <f aca="false">'High SIPA income'!F79</f>
        <v>144798.667417287</v>
      </c>
      <c r="W84" s="67"/>
      <c r="X84" s="81" t="n">
        <f aca="false">'High SIPA income'!M79</f>
        <v>363692.505938019</v>
      </c>
      <c r="Y84" s="9"/>
      <c r="Z84" s="9" t="n">
        <f aca="false">R84+V84-N84-L84-F84</f>
        <v>-1418894.45044629</v>
      </c>
      <c r="AA84" s="9"/>
      <c r="AB84" s="9" t="n">
        <f aca="false">T84-P84-D84</f>
        <v>-51479443.4536028</v>
      </c>
      <c r="AC84" s="50"/>
      <c r="AD84" s="9"/>
      <c r="AE84" s="9"/>
      <c r="AF84" s="9"/>
      <c r="AG84" s="9" t="n">
        <f aca="false">BF84/100*$AG$53</f>
        <v>7242822009.44014</v>
      </c>
      <c r="AH84" s="40" t="n">
        <f aca="false">(AG84-AG83)/AG83</f>
        <v>0.00436972055854085</v>
      </c>
      <c r="AI84" s="40"/>
      <c r="AJ84" s="40" t="n">
        <f aca="false">AB84/AG84</f>
        <v>-0.00710764994452516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13723402</v>
      </c>
      <c r="AX84" s="7"/>
      <c r="AY84" s="40" t="n">
        <f aca="false">(AW84-AW83)/AW83</f>
        <v>0.00116411191144666</v>
      </c>
      <c r="AZ84" s="12" t="n">
        <f aca="false">workers_and_wage_high!B72</f>
        <v>8393.51334772536</v>
      </c>
      <c r="BA84" s="40" t="n">
        <f aca="false">(AZ84-AZ83)/AZ83</f>
        <v>0.00320188129893484</v>
      </c>
      <c r="BB84" s="39"/>
      <c r="BC84" s="39"/>
      <c r="BD84" s="39"/>
      <c r="BE84" s="39"/>
      <c r="BF84" s="7" t="n">
        <f aca="false">BF83*(1+AY84)*(1+BA84)*(1-BE84)</f>
        <v>130.372313292915</v>
      </c>
      <c r="BG84" s="7"/>
      <c r="BH84" s="7"/>
      <c r="BI84" s="40" t="n">
        <f aca="false">T91/AG91</f>
        <v>0.0161562151825758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'High pensions'!Q85</f>
        <v>132257167.222966</v>
      </c>
      <c r="E85" s="9"/>
      <c r="F85" s="81" t="n">
        <f aca="false">'High pensions'!I85</f>
        <v>24039305.7006221</v>
      </c>
      <c r="G85" s="81" t="n">
        <f aca="false">'High pensions'!K85</f>
        <v>2808203.58722829</v>
      </c>
      <c r="H85" s="81" t="n">
        <f aca="false">'High pensions'!V85</f>
        <v>15449907.5829205</v>
      </c>
      <c r="I85" s="81" t="n">
        <f aca="false">'High pensions'!M85</f>
        <v>86851.6573369568</v>
      </c>
      <c r="J85" s="81" t="n">
        <f aca="false">'High pensions'!W85</f>
        <v>477832.193286198</v>
      </c>
      <c r="K85" s="9"/>
      <c r="L85" s="81" t="n">
        <f aca="false">'High pensions'!N85</f>
        <v>2592362.09639338</v>
      </c>
      <c r="M85" s="67"/>
      <c r="N85" s="81" t="n">
        <f aca="false">'High pensions'!L85</f>
        <v>1114454.47636025</v>
      </c>
      <c r="O85" s="9"/>
      <c r="P85" s="81" t="n">
        <f aca="false">'High pensions'!X85</f>
        <v>19583178.9534603</v>
      </c>
      <c r="Q85" s="67"/>
      <c r="R85" s="81" t="n">
        <f aca="false">'High SIPA income'!G80</f>
        <v>30999425.4421247</v>
      </c>
      <c r="S85" s="67"/>
      <c r="T85" s="81" t="n">
        <f aca="false">'High SIPA income'!J80</f>
        <v>118528989.950866</v>
      </c>
      <c r="U85" s="9"/>
      <c r="V85" s="81" t="n">
        <f aca="false">'High SIPA income'!F80</f>
        <v>146395.666341323</v>
      </c>
      <c r="W85" s="67"/>
      <c r="X85" s="81" t="n">
        <f aca="false">'High SIPA income'!M80</f>
        <v>367703.706807632</v>
      </c>
      <c r="Y85" s="9"/>
      <c r="Z85" s="9" t="n">
        <f aca="false">R85+V85-N85-L85-F85</f>
        <v>3399698.83509027</v>
      </c>
      <c r="AA85" s="9"/>
      <c r="AB85" s="9" t="n">
        <f aca="false">T85-P85-D85</f>
        <v>-33311356.2255608</v>
      </c>
      <c r="AC85" s="50"/>
      <c r="AD85" s="9"/>
      <c r="AE85" s="9"/>
      <c r="AF85" s="9"/>
      <c r="AG85" s="9" t="n">
        <f aca="false">BF85/100*$AG$53</f>
        <v>7329059849.18885</v>
      </c>
      <c r="AH85" s="40" t="n">
        <f aca="false">(AG85-AG84)/AG84</f>
        <v>0.0119066628499651</v>
      </c>
      <c r="AI85" s="40" t="n">
        <f aca="false">(AG85-AG81)/AG81</f>
        <v>0.0336780577197565</v>
      </c>
      <c r="AJ85" s="40" t="n">
        <f aca="false">AB85/AG85</f>
        <v>-0.00454510631800169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13829424</v>
      </c>
      <c r="AX85" s="7"/>
      <c r="AY85" s="40" t="n">
        <f aca="false">(AW85-AW84)/AW84</f>
        <v>0.00772563537816643</v>
      </c>
      <c r="AZ85" s="12" t="n">
        <f aca="false">workers_and_wage_high!B73</f>
        <v>8428.33781646935</v>
      </c>
      <c r="BA85" s="40" t="n">
        <f aca="false">(AZ85-AZ84)/AZ84</f>
        <v>0.00414897401139323</v>
      </c>
      <c r="BB85" s="39"/>
      <c r="BC85" s="39"/>
      <c r="BD85" s="39"/>
      <c r="BE85" s="39"/>
      <c r="BF85" s="7" t="n">
        <f aca="false">BF84*(1+AY85)*(1+BA85)*(1-BE85)</f>
        <v>131.924612472264</v>
      </c>
      <c r="BG85" s="7"/>
      <c r="BH85" s="7"/>
      <c r="BI85" s="40" t="n">
        <f aca="false">T92/AG92</f>
        <v>0.0138559852936197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'High pensions'!Q86</f>
        <v>132404777.44319</v>
      </c>
      <c r="E86" s="6"/>
      <c r="F86" s="80" t="n">
        <f aca="false">'High pensions'!I86</f>
        <v>24066135.6054432</v>
      </c>
      <c r="G86" s="80" t="n">
        <f aca="false">'High pensions'!K86</f>
        <v>2871220.64438289</v>
      </c>
      <c r="H86" s="80" t="n">
        <f aca="false">'High pensions'!V86</f>
        <v>15796608.8383473</v>
      </c>
      <c r="I86" s="80" t="n">
        <f aca="false">'High pensions'!M86</f>
        <v>88800.6384860687</v>
      </c>
      <c r="J86" s="80" t="n">
        <f aca="false">'High pensions'!W86</f>
        <v>488554.912526206</v>
      </c>
      <c r="K86" s="6"/>
      <c r="L86" s="80" t="n">
        <f aca="false">'High pensions'!N86</f>
        <v>3171447.33954433</v>
      </c>
      <c r="M86" s="8"/>
      <c r="N86" s="80" t="n">
        <f aca="false">'High pensions'!L86</f>
        <v>1116202.10158259</v>
      </c>
      <c r="O86" s="6"/>
      <c r="P86" s="80" t="n">
        <f aca="false">'High pensions'!X86</f>
        <v>22597669.9513665</v>
      </c>
      <c r="Q86" s="8"/>
      <c r="R86" s="80" t="n">
        <f aca="false">'High SIPA income'!G81</f>
        <v>26468698.2709027</v>
      </c>
      <c r="S86" s="8"/>
      <c r="T86" s="80" t="n">
        <f aca="false">'High SIPA income'!J81</f>
        <v>101205361.925873</v>
      </c>
      <c r="U86" s="6"/>
      <c r="V86" s="80" t="n">
        <f aca="false">'High SIPA income'!F81</f>
        <v>149132.459493875</v>
      </c>
      <c r="W86" s="8"/>
      <c r="X86" s="80" t="n">
        <f aca="false">'High SIPA income'!M81</f>
        <v>374577.742167482</v>
      </c>
      <c r="Y86" s="6"/>
      <c r="Z86" s="6" t="n">
        <f aca="false">R86+V86-N86-L86-F86</f>
        <v>-1735954.31617351</v>
      </c>
      <c r="AA86" s="6"/>
      <c r="AB86" s="6" t="n">
        <f aca="false">T86-P86-D86</f>
        <v>-53797085.4686842</v>
      </c>
      <c r="AC86" s="50"/>
      <c r="AD86" s="6"/>
      <c r="AE86" s="6"/>
      <c r="AF86" s="6"/>
      <c r="AG86" s="6" t="n">
        <f aca="false">BF86/100*$AG$53</f>
        <v>7374225713.51408</v>
      </c>
      <c r="AH86" s="61" t="n">
        <f aca="false">(AG86-AG85)/AG85</f>
        <v>0.00616257272482706</v>
      </c>
      <c r="AI86" s="61"/>
      <c r="AJ86" s="61" t="n">
        <f aca="false">AB86/AG86</f>
        <v>-0.00729528598102104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0.00686756709365189</v>
      </c>
      <c r="AV86" s="5"/>
      <c r="AW86" s="5" t="n">
        <f aca="false">workers_and_wage_high!C74</f>
        <v>13786783</v>
      </c>
      <c r="AX86" s="5"/>
      <c r="AY86" s="61" t="n">
        <f aca="false">(AW86-AW85)/AW85</f>
        <v>-0.00308335329078058</v>
      </c>
      <c r="AZ86" s="11" t="n">
        <f aca="false">workers_and_wage_high!B74</f>
        <v>8506.50662641235</v>
      </c>
      <c r="BA86" s="61" t="n">
        <f aca="false">(AZ86-AZ85)/AZ85</f>
        <v>0.00927452264552711</v>
      </c>
      <c r="BB86" s="66"/>
      <c r="BC86" s="66"/>
      <c r="BD86" s="66"/>
      <c r="BE86" s="66"/>
      <c r="BF86" s="5" t="n">
        <f aca="false">BF85*(1+AY86)*(1+BA86)*(1-BE86)</f>
        <v>132.737607490819</v>
      </c>
      <c r="BG86" s="5"/>
      <c r="BH86" s="5"/>
      <c r="BI86" s="61" t="n">
        <f aca="false">T93/AG93</f>
        <v>0.0163376149627066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'High pensions'!Q87</f>
        <v>133087643.879051</v>
      </c>
      <c r="E87" s="9"/>
      <c r="F87" s="81" t="n">
        <f aca="false">'High pensions'!I87</f>
        <v>24190254.6634045</v>
      </c>
      <c r="G87" s="81" t="n">
        <f aca="false">'High pensions'!K87</f>
        <v>2926964.53352794</v>
      </c>
      <c r="H87" s="81" t="n">
        <f aca="false">'High pensions'!V87</f>
        <v>16103295.2693171</v>
      </c>
      <c r="I87" s="81" t="n">
        <f aca="false">'High pensions'!M87</f>
        <v>90524.6762946779</v>
      </c>
      <c r="J87" s="81" t="n">
        <f aca="false">'High pensions'!W87</f>
        <v>498040.059875784</v>
      </c>
      <c r="K87" s="9"/>
      <c r="L87" s="81" t="n">
        <f aca="false">'High pensions'!N87</f>
        <v>2522325.66406871</v>
      </c>
      <c r="M87" s="67"/>
      <c r="N87" s="81" t="n">
        <f aca="false">'High pensions'!L87</f>
        <v>1123815.56690923</v>
      </c>
      <c r="O87" s="9"/>
      <c r="P87" s="81" t="n">
        <f aca="false">'High pensions'!X87</f>
        <v>19271261.5314206</v>
      </c>
      <c r="Q87" s="67"/>
      <c r="R87" s="81" t="n">
        <f aca="false">'High SIPA income'!G82</f>
        <v>31346951.4886449</v>
      </c>
      <c r="S87" s="67"/>
      <c r="T87" s="81" t="n">
        <f aca="false">'High SIPA income'!J82</f>
        <v>119857785.910409</v>
      </c>
      <c r="U87" s="9"/>
      <c r="V87" s="81" t="n">
        <f aca="false">'High SIPA income'!F82</f>
        <v>148382.212319104</v>
      </c>
      <c r="W87" s="67"/>
      <c r="X87" s="81" t="n">
        <f aca="false">'High SIPA income'!M82</f>
        <v>372693.337566719</v>
      </c>
      <c r="Y87" s="9"/>
      <c r="Z87" s="9" t="n">
        <f aca="false">R87+V87-N87-L87-F87</f>
        <v>3658937.80658152</v>
      </c>
      <c r="AA87" s="9"/>
      <c r="AB87" s="9" t="n">
        <f aca="false">T87-P87-D87</f>
        <v>-32501119.5000624</v>
      </c>
      <c r="AC87" s="50"/>
      <c r="AD87" s="9"/>
      <c r="AE87" s="9"/>
      <c r="AF87" s="9"/>
      <c r="AG87" s="9" t="n">
        <f aca="false">BF87/100*$AG$53</f>
        <v>7419784574.55803</v>
      </c>
      <c r="AH87" s="40" t="n">
        <f aca="false">(AG87-AG86)/AG86</f>
        <v>0.00617812131251374</v>
      </c>
      <c r="AI87" s="40"/>
      <c r="AJ87" s="40" t="n">
        <f aca="false">AB87/AG87</f>
        <v>-0.00438033195889631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13820139</v>
      </c>
      <c r="AX87" s="7"/>
      <c r="AY87" s="40" t="n">
        <f aca="false">(AW87-AW86)/AW86</f>
        <v>0.0024194186562594</v>
      </c>
      <c r="AZ87" s="12" t="n">
        <f aca="false">workers_and_wage_high!B75</f>
        <v>8538.40288506125</v>
      </c>
      <c r="BA87" s="40" t="n">
        <f aca="false">(AZ87-AZ86)/AZ86</f>
        <v>0.00374963072971282</v>
      </c>
      <c r="BB87" s="39"/>
      <c r="BC87" s="39"/>
      <c r="BD87" s="39"/>
      <c r="BE87" s="39"/>
      <c r="BF87" s="7" t="n">
        <f aca="false">BF86*(1+AY87)*(1+BA87)*(1-BE87)</f>
        <v>133.55767653263</v>
      </c>
      <c r="BG87" s="7"/>
      <c r="BH87" s="7"/>
      <c r="BI87" s="40" t="n">
        <f aca="false">T94/AG94</f>
        <v>0.0138796854292567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'High pensions'!Q88</f>
        <v>133572835.640533</v>
      </c>
      <c r="E88" s="9"/>
      <c r="F88" s="81" t="n">
        <f aca="false">'High pensions'!I88</f>
        <v>24278444.009378</v>
      </c>
      <c r="G88" s="81" t="n">
        <f aca="false">'High pensions'!K88</f>
        <v>2966336.09729505</v>
      </c>
      <c r="H88" s="81" t="n">
        <f aca="false">'High pensions'!V88</f>
        <v>16319905.9966744</v>
      </c>
      <c r="I88" s="81" t="n">
        <f aca="false">'High pensions'!M88</f>
        <v>91742.3535245899</v>
      </c>
      <c r="J88" s="81" t="n">
        <f aca="false">'High pensions'!W88</f>
        <v>504739.360721894</v>
      </c>
      <c r="K88" s="9"/>
      <c r="L88" s="81" t="n">
        <f aca="false">'High pensions'!N88</f>
        <v>2480485.03029849</v>
      </c>
      <c r="M88" s="67"/>
      <c r="N88" s="81" t="n">
        <f aca="false">'High pensions'!L88</f>
        <v>1128232.20828287</v>
      </c>
      <c r="O88" s="9"/>
      <c r="P88" s="81" t="n">
        <f aca="false">'High pensions'!X88</f>
        <v>19078449.3416028</v>
      </c>
      <c r="Q88" s="67"/>
      <c r="R88" s="81" t="n">
        <f aca="false">'High SIPA income'!G83</f>
        <v>26962210.1778029</v>
      </c>
      <c r="S88" s="67"/>
      <c r="T88" s="81" t="n">
        <f aca="false">'High SIPA income'!J83</f>
        <v>103092347.475421</v>
      </c>
      <c r="U88" s="9"/>
      <c r="V88" s="81" t="n">
        <f aca="false">'High SIPA income'!F83</f>
        <v>150446.710623985</v>
      </c>
      <c r="W88" s="67"/>
      <c r="X88" s="81" t="n">
        <f aca="false">'High SIPA income'!M83</f>
        <v>377878.762097204</v>
      </c>
      <c r="Y88" s="9"/>
      <c r="Z88" s="9" t="n">
        <f aca="false">R88+V88-N88-L88-F88</f>
        <v>-774504.35953252</v>
      </c>
      <c r="AA88" s="9"/>
      <c r="AB88" s="9" t="n">
        <f aca="false">T88-P88-D88</f>
        <v>-49558937.506715</v>
      </c>
      <c r="AC88" s="50"/>
      <c r="AD88" s="9"/>
      <c r="AE88" s="9"/>
      <c r="AF88" s="9"/>
      <c r="AG88" s="9" t="n">
        <f aca="false">BF88/100*$AG$53</f>
        <v>7452636921.87524</v>
      </c>
      <c r="AH88" s="40" t="n">
        <f aca="false">(AG88-AG87)/AG87</f>
        <v>0.00442766861855438</v>
      </c>
      <c r="AI88" s="40"/>
      <c r="AJ88" s="40" t="n">
        <f aca="false">AB88/AG88</f>
        <v>-0.00664985266640964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13896787</v>
      </c>
      <c r="AX88" s="7"/>
      <c r="AY88" s="40" t="n">
        <f aca="false">(AW88-AW87)/AW87</f>
        <v>0.00554610919615208</v>
      </c>
      <c r="AZ88" s="12" t="n">
        <f aca="false">workers_and_wage_high!B76</f>
        <v>8528.90586034285</v>
      </c>
      <c r="BA88" s="40" t="n">
        <f aca="false">(AZ88-AZ87)/AZ87</f>
        <v>-0.00111227179675707</v>
      </c>
      <c r="BB88" s="39"/>
      <c r="BC88" s="39"/>
      <c r="BD88" s="39"/>
      <c r="BE88" s="39"/>
      <c r="BF88" s="7" t="n">
        <f aca="false">BF87*(1+AY88)*(1+BA88)*(1-BE88)</f>
        <v>134.14902566578</v>
      </c>
      <c r="BG88" s="7"/>
      <c r="BH88" s="7"/>
      <c r="BI88" s="40" t="n">
        <f aca="false">T95/AG95</f>
        <v>0.0163417745039955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'High pensions'!Q89</f>
        <v>133870910.670628</v>
      </c>
      <c r="E89" s="9"/>
      <c r="F89" s="81" t="n">
        <f aca="false">'High pensions'!I89</f>
        <v>24332622.6744789</v>
      </c>
      <c r="G89" s="81" t="n">
        <f aca="false">'High pensions'!K89</f>
        <v>3024994.29247112</v>
      </c>
      <c r="H89" s="81" t="n">
        <f aca="false">'High pensions'!V89</f>
        <v>16642626.0795676</v>
      </c>
      <c r="I89" s="81" t="n">
        <f aca="false">'High pensions'!M89</f>
        <v>93556.5245094155</v>
      </c>
      <c r="J89" s="81" t="n">
        <f aca="false">'High pensions'!W89</f>
        <v>514720.394213428</v>
      </c>
      <c r="K89" s="9"/>
      <c r="L89" s="81" t="n">
        <f aca="false">'High pensions'!N89</f>
        <v>2478809.31522514</v>
      </c>
      <c r="M89" s="67"/>
      <c r="N89" s="81" t="n">
        <f aca="false">'High pensions'!L89</f>
        <v>1131657.05678311</v>
      </c>
      <c r="O89" s="9"/>
      <c r="P89" s="81" t="n">
        <f aca="false">'High pensions'!X89</f>
        <v>19088596.5540758</v>
      </c>
      <c r="Q89" s="67"/>
      <c r="R89" s="81" t="n">
        <f aca="false">'High SIPA income'!G84</f>
        <v>31991915.2563413</v>
      </c>
      <c r="S89" s="67"/>
      <c r="T89" s="81" t="n">
        <f aca="false">'High SIPA income'!J84</f>
        <v>122323860.776302</v>
      </c>
      <c r="U89" s="9"/>
      <c r="V89" s="81" t="n">
        <f aca="false">'High SIPA income'!F84</f>
        <v>151013.77754033</v>
      </c>
      <c r="W89" s="67"/>
      <c r="X89" s="81" t="n">
        <f aca="false">'High SIPA income'!M84</f>
        <v>379303.070701135</v>
      </c>
      <c r="Y89" s="9"/>
      <c r="Z89" s="9" t="n">
        <f aca="false">R89+V89-N89-L89-F89</f>
        <v>4199839.98739443</v>
      </c>
      <c r="AA89" s="9"/>
      <c r="AB89" s="9" t="n">
        <f aca="false">T89-P89-D89</f>
        <v>-30635646.4484014</v>
      </c>
      <c r="AC89" s="50"/>
      <c r="AD89" s="9"/>
      <c r="AE89" s="9"/>
      <c r="AF89" s="9"/>
      <c r="AG89" s="9" t="n">
        <f aca="false">BF89/100*$AG$53</f>
        <v>7532394339.56894</v>
      </c>
      <c r="AH89" s="40" t="n">
        <f aca="false">(AG89-AG88)/AG88</f>
        <v>0.0107019057187124</v>
      </c>
      <c r="AI89" s="40" t="n">
        <f aca="false">(AG89-AG85)/AG85</f>
        <v>0.0277435980281423</v>
      </c>
      <c r="AJ89" s="40" t="n">
        <f aca="false">AB89/AG89</f>
        <v>-0.00406718568722129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13964631</v>
      </c>
      <c r="AX89" s="7"/>
      <c r="AY89" s="40" t="n">
        <f aca="false">(AW89-AW88)/AW88</f>
        <v>0.00488199178702242</v>
      </c>
      <c r="AZ89" s="12" t="n">
        <f aca="false">workers_and_wage_high!B77</f>
        <v>8578.30220582856</v>
      </c>
      <c r="BA89" s="40" t="n">
        <f aca="false">(AZ89-AZ88)/AZ88</f>
        <v>0.00579163919669827</v>
      </c>
      <c r="BB89" s="39"/>
      <c r="BC89" s="39"/>
      <c r="BD89" s="39"/>
      <c r="BE89" s="39"/>
      <c r="BF89" s="7" t="n">
        <f aca="false">BF88*(1+AY89)*(1+BA89)*(1-BE89)</f>
        <v>135.584675890713</v>
      </c>
      <c r="BG89" s="7"/>
      <c r="BH89" s="7"/>
      <c r="BI89" s="40" t="n">
        <f aca="false">T96/AG96</f>
        <v>0.0139935576360289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'High pensions'!Q90</f>
        <v>134195053.78642</v>
      </c>
      <c r="E90" s="6"/>
      <c r="F90" s="80" t="n">
        <f aca="false">'High pensions'!I90</f>
        <v>24391539.5227292</v>
      </c>
      <c r="G90" s="80" t="n">
        <f aca="false">'High pensions'!K90</f>
        <v>3122675.25482737</v>
      </c>
      <c r="H90" s="80" t="n">
        <f aca="false">'High pensions'!V90</f>
        <v>17180037.9139084</v>
      </c>
      <c r="I90" s="80" t="n">
        <f aca="false">'High pensions'!M90</f>
        <v>96577.5852008471</v>
      </c>
      <c r="J90" s="80" t="n">
        <f aca="false">'High pensions'!W90</f>
        <v>531341.378780676</v>
      </c>
      <c r="K90" s="6"/>
      <c r="L90" s="80" t="n">
        <f aca="false">'High pensions'!N90</f>
        <v>3056289.61852293</v>
      </c>
      <c r="M90" s="8"/>
      <c r="N90" s="80" t="n">
        <f aca="false">'High pensions'!L90</f>
        <v>1136319.20192202</v>
      </c>
      <c r="O90" s="6"/>
      <c r="P90" s="80" t="n">
        <f aca="false">'High pensions'!X90</f>
        <v>22110794.340113</v>
      </c>
      <c r="Q90" s="8"/>
      <c r="R90" s="80" t="n">
        <f aca="false">'High SIPA income'!G85</f>
        <v>27289273.4660923</v>
      </c>
      <c r="S90" s="8"/>
      <c r="T90" s="80" t="n">
        <f aca="false">'High SIPA income'!J85</f>
        <v>104342902.305327</v>
      </c>
      <c r="U90" s="6"/>
      <c r="V90" s="80" t="n">
        <f aca="false">'High SIPA income'!F85</f>
        <v>156238.521836895</v>
      </c>
      <c r="W90" s="8"/>
      <c r="X90" s="80" t="n">
        <f aca="false">'High SIPA income'!M85</f>
        <v>392426.122038527</v>
      </c>
      <c r="Y90" s="6"/>
      <c r="Z90" s="6" t="n">
        <f aca="false">R90+V90-N90-L90-F90</f>
        <v>-1138636.35524488</v>
      </c>
      <c r="AA90" s="6"/>
      <c r="AB90" s="6" t="n">
        <f aca="false">T90-P90-D90</f>
        <v>-51962945.8212061</v>
      </c>
      <c r="AC90" s="50"/>
      <c r="AD90" s="6"/>
      <c r="AE90" s="6"/>
      <c r="AF90" s="6"/>
      <c r="AG90" s="6" t="n">
        <f aca="false">BF90/100*$AG$53</f>
        <v>7590076753.97179</v>
      </c>
      <c r="AH90" s="61" t="n">
        <f aca="false">(AG90-AG89)/AG89</f>
        <v>0.00765791218601494</v>
      </c>
      <c r="AI90" s="61"/>
      <c r="AJ90" s="61" t="n">
        <f aca="false">AB90/AG90</f>
        <v>-0.00684616868913935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0.00760839992530238</v>
      </c>
      <c r="AV90" s="5"/>
      <c r="AW90" s="5" t="n">
        <f aca="false">workers_and_wage_high!C78</f>
        <v>14042997</v>
      </c>
      <c r="AX90" s="5"/>
      <c r="AY90" s="61" t="n">
        <f aca="false">(AW90-AW89)/AW89</f>
        <v>0.00561174871000888</v>
      </c>
      <c r="AZ90" s="11" t="n">
        <f aca="false">workers_and_wage_high!B78</f>
        <v>8595.75686333651</v>
      </c>
      <c r="BA90" s="61" t="n">
        <f aca="false">(AZ90-AZ89)/AZ89</f>
        <v>0.00203474499838619</v>
      </c>
      <c r="BB90" s="66"/>
      <c r="BC90" s="66"/>
      <c r="BD90" s="66"/>
      <c r="BE90" s="66"/>
      <c r="BF90" s="5" t="n">
        <f aca="false">BF89*(1+AY90)*(1+BA90)*(1-BE90)</f>
        <v>136.622971432453</v>
      </c>
      <c r="BG90" s="5"/>
      <c r="BH90" s="5"/>
      <c r="BI90" s="61" t="n">
        <f aca="false">T97/AG97</f>
        <v>0.0164631078747366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'High pensions'!Q91</f>
        <v>134402356.911175</v>
      </c>
      <c r="E91" s="9"/>
      <c r="F91" s="81" t="n">
        <f aca="false">'High pensions'!I91</f>
        <v>24429219.319547</v>
      </c>
      <c r="G91" s="81" t="n">
        <f aca="false">'High pensions'!K91</f>
        <v>3211904.42704547</v>
      </c>
      <c r="H91" s="81" t="n">
        <f aca="false">'High pensions'!V91</f>
        <v>17670950.4925904</v>
      </c>
      <c r="I91" s="81" t="n">
        <f aca="false">'High pensions'!M91</f>
        <v>99337.2503209938</v>
      </c>
      <c r="J91" s="81" t="n">
        <f aca="false">'High pensions'!W91</f>
        <v>546524.242038877</v>
      </c>
      <c r="K91" s="9"/>
      <c r="L91" s="81" t="n">
        <f aca="false">'High pensions'!N91</f>
        <v>2369528.68454512</v>
      </c>
      <c r="M91" s="67"/>
      <c r="N91" s="81" t="n">
        <f aca="false">'High pensions'!L91</f>
        <v>1139196.93692166</v>
      </c>
      <c r="O91" s="9"/>
      <c r="P91" s="81" t="n">
        <f aca="false">'High pensions'!X91</f>
        <v>18563021.037877</v>
      </c>
      <c r="Q91" s="67"/>
      <c r="R91" s="81" t="n">
        <f aca="false">'High SIPA income'!G86</f>
        <v>32302512.6613964</v>
      </c>
      <c r="S91" s="67"/>
      <c r="T91" s="81" t="n">
        <f aca="false">'High SIPA income'!J86</f>
        <v>123511456.874536</v>
      </c>
      <c r="U91" s="9"/>
      <c r="V91" s="81" t="n">
        <f aca="false">'High SIPA income'!F86</f>
        <v>160841.125005346</v>
      </c>
      <c r="W91" s="67"/>
      <c r="X91" s="81" t="n">
        <f aca="false">'High SIPA income'!M86</f>
        <v>403986.534230361</v>
      </c>
      <c r="Y91" s="9"/>
      <c r="Z91" s="9" t="n">
        <f aca="false">R91+V91-N91-L91-F91</f>
        <v>4525408.84538797</v>
      </c>
      <c r="AA91" s="9"/>
      <c r="AB91" s="9" t="n">
        <f aca="false">T91-P91-D91</f>
        <v>-29453921.0745158</v>
      </c>
      <c r="AC91" s="50"/>
      <c r="AD91" s="9"/>
      <c r="AE91" s="9"/>
      <c r="AF91" s="9"/>
      <c r="AG91" s="9" t="n">
        <f aca="false">BF91/100*$AG$53</f>
        <v>7644826184.77009</v>
      </c>
      <c r="AH91" s="40" t="n">
        <f aca="false">(AG91-AG90)/AG90</f>
        <v>0.00721329079704542</v>
      </c>
      <c r="AI91" s="40"/>
      <c r="AJ91" s="40" t="n">
        <f aca="false">AB91/AG91</f>
        <v>-0.00385279146479399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14094737</v>
      </c>
      <c r="AX91" s="7"/>
      <c r="AY91" s="40" t="n">
        <f aca="false">(AW91-AW90)/AW90</f>
        <v>0.00368439870776872</v>
      </c>
      <c r="AZ91" s="12" t="n">
        <f aca="false">workers_and_wage_high!B79</f>
        <v>8625.97901129002</v>
      </c>
      <c r="BA91" s="40" t="n">
        <f aca="false">(AZ91-AZ90)/AZ90</f>
        <v>0.00351593797195634</v>
      </c>
      <c r="BB91" s="39"/>
      <c r="BC91" s="39"/>
      <c r="BD91" s="39"/>
      <c r="BE91" s="39"/>
      <c r="BF91" s="7" t="n">
        <f aca="false">BF90*(1+AY91)*(1+BA91)*(1-BE91)</f>
        <v>137.608472654952</v>
      </c>
      <c r="BG91" s="7"/>
      <c r="BH91" s="7"/>
      <c r="BI91" s="40" t="n">
        <f aca="false">T98/AG98</f>
        <v>0.0140143017757855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'High pensions'!Q92</f>
        <v>135061966.407591</v>
      </c>
      <c r="E92" s="9"/>
      <c r="F92" s="81" t="n">
        <f aca="false">'High pensions'!I92</f>
        <v>24549111.1534667</v>
      </c>
      <c r="G92" s="81" t="n">
        <f aca="false">'High pensions'!K92</f>
        <v>3252254.4346019</v>
      </c>
      <c r="H92" s="81" t="n">
        <f aca="false">'High pensions'!V92</f>
        <v>17892944.3289889</v>
      </c>
      <c r="I92" s="81" t="n">
        <f aca="false">'High pensions'!M92</f>
        <v>100585.188699028</v>
      </c>
      <c r="J92" s="81" t="n">
        <f aca="false">'High pensions'!W92</f>
        <v>553390.030793472</v>
      </c>
      <c r="K92" s="9"/>
      <c r="L92" s="81" t="n">
        <f aca="false">'High pensions'!N92</f>
        <v>2380309.24504267</v>
      </c>
      <c r="M92" s="67"/>
      <c r="N92" s="81" t="n">
        <f aca="false">'High pensions'!L92</f>
        <v>1146352.90291936</v>
      </c>
      <c r="O92" s="9"/>
      <c r="P92" s="81" t="n">
        <f aca="false">'High pensions'!X92</f>
        <v>18658331.4311154</v>
      </c>
      <c r="Q92" s="67"/>
      <c r="R92" s="81" t="n">
        <f aca="false">'High SIPA income'!G87</f>
        <v>27938741.5807413</v>
      </c>
      <c r="S92" s="67"/>
      <c r="T92" s="81" t="n">
        <f aca="false">'High SIPA income'!J87</f>
        <v>106826199.932193</v>
      </c>
      <c r="U92" s="9"/>
      <c r="V92" s="81" t="n">
        <f aca="false">'High SIPA income'!F87</f>
        <v>153447.839292192</v>
      </c>
      <c r="W92" s="67"/>
      <c r="X92" s="81" t="n">
        <f aca="false">'High SIPA income'!M87</f>
        <v>385416.732062335</v>
      </c>
      <c r="Y92" s="9"/>
      <c r="Z92" s="9" t="n">
        <f aca="false">R92+V92-N92-L92-F92</f>
        <v>16416.1186048128</v>
      </c>
      <c r="AA92" s="9"/>
      <c r="AB92" s="9" t="n">
        <f aca="false">T92-P92-D92</f>
        <v>-46894097.9065131</v>
      </c>
      <c r="AC92" s="50"/>
      <c r="AD92" s="9"/>
      <c r="AE92" s="9"/>
      <c r="AF92" s="9"/>
      <c r="AG92" s="9" t="n">
        <f aca="false">BF92/100*$AG$53</f>
        <v>7709751249.61943</v>
      </c>
      <c r="AH92" s="40" t="n">
        <f aca="false">(AG92-AG91)/AG91</f>
        <v>0.00849268031478377</v>
      </c>
      <c r="AI92" s="40"/>
      <c r="AJ92" s="40" t="n">
        <f aca="false">AB92/AG92</f>
        <v>-0.00608243980748767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14130909</v>
      </c>
      <c r="AX92" s="7"/>
      <c r="AY92" s="40" t="n">
        <f aca="false">(AW92-AW91)/AW91</f>
        <v>0.0025663479921619</v>
      </c>
      <c r="AZ92" s="12" t="n">
        <f aca="false">workers_and_wage_high!B80</f>
        <v>8676.9685725607</v>
      </c>
      <c r="BA92" s="40" t="n">
        <f aca="false">(AZ92-AZ91)/AZ91</f>
        <v>0.00591116222331883</v>
      </c>
      <c r="BB92" s="39"/>
      <c r="BC92" s="39"/>
      <c r="BD92" s="39"/>
      <c r="BE92" s="39"/>
      <c r="BF92" s="7" t="n">
        <f aca="false">BF91*(1+AY92)*(1+BA92)*(1-BE92)</f>
        <v>138.777137421816</v>
      </c>
      <c r="BG92" s="7"/>
      <c r="BH92" s="7"/>
      <c r="BI92" s="40" t="n">
        <f aca="false">T99/AG99</f>
        <v>0.0165242678081968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'High pensions'!Q93</f>
        <v>135561908.450193</v>
      </c>
      <c r="E93" s="9"/>
      <c r="F93" s="81" t="n">
        <f aca="false">'High pensions'!I93</f>
        <v>24639981.537636</v>
      </c>
      <c r="G93" s="81" t="n">
        <f aca="false">'High pensions'!K93</f>
        <v>3304789.10521234</v>
      </c>
      <c r="H93" s="81" t="n">
        <f aca="false">'High pensions'!V93</f>
        <v>18181974.5864538</v>
      </c>
      <c r="I93" s="81" t="n">
        <f aca="false">'High pensions'!M93</f>
        <v>102209.972326154</v>
      </c>
      <c r="J93" s="81" t="n">
        <f aca="false">'High pensions'!W93</f>
        <v>562329.110921249</v>
      </c>
      <c r="K93" s="9"/>
      <c r="L93" s="81" t="n">
        <f aca="false">'High pensions'!N93</f>
        <v>2359409.87161156</v>
      </c>
      <c r="M93" s="67"/>
      <c r="N93" s="81" t="n">
        <f aca="false">'High pensions'!L93</f>
        <v>1152275.00641314</v>
      </c>
      <c r="O93" s="9"/>
      <c r="P93" s="81" t="n">
        <f aca="false">'High pensions'!X93</f>
        <v>18582466.1491497</v>
      </c>
      <c r="Q93" s="67"/>
      <c r="R93" s="81" t="n">
        <f aca="false">'High SIPA income'!G88</f>
        <v>33175510.9279462</v>
      </c>
      <c r="S93" s="67"/>
      <c r="T93" s="81" t="n">
        <f aca="false">'High SIPA income'!J88</f>
        <v>126849441.410933</v>
      </c>
      <c r="U93" s="9"/>
      <c r="V93" s="81" t="n">
        <f aca="false">'High SIPA income'!F88</f>
        <v>147825.343164042</v>
      </c>
      <c r="W93" s="67"/>
      <c r="X93" s="81" t="n">
        <f aca="false">'High SIPA income'!M88</f>
        <v>371294.642799037</v>
      </c>
      <c r="Y93" s="9"/>
      <c r="Z93" s="9" t="n">
        <f aca="false">R93+V93-N93-L93-F93</f>
        <v>5171669.8554495</v>
      </c>
      <c r="AA93" s="9"/>
      <c r="AB93" s="9" t="n">
        <f aca="false">T93-P93-D93</f>
        <v>-27294933.1884097</v>
      </c>
      <c r="AC93" s="50"/>
      <c r="AD93" s="9"/>
      <c r="AE93" s="9"/>
      <c r="AF93" s="9"/>
      <c r="AG93" s="9" t="n">
        <f aca="false">BF93/100*$AG$53</f>
        <v>7764257004.49473</v>
      </c>
      <c r="AH93" s="40" t="n">
        <f aca="false">(AG93-AG92)/AG92</f>
        <v>0.0070697164033654</v>
      </c>
      <c r="AI93" s="40" t="n">
        <f aca="false">(AG93-AG89)/AG89</f>
        <v>0.0307820666939563</v>
      </c>
      <c r="AJ93" s="40" t="n">
        <f aca="false">AB93/AG93</f>
        <v>-0.0035154597758174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14164415</v>
      </c>
      <c r="AX93" s="7"/>
      <c r="AY93" s="40" t="n">
        <f aca="false">(AW93-AW92)/AW92</f>
        <v>0.00237111427155889</v>
      </c>
      <c r="AZ93" s="12" t="n">
        <f aca="false">workers_and_wage_high!B81</f>
        <v>8717.6417548304</v>
      </c>
      <c r="BA93" s="40" t="n">
        <f aca="false">(AZ93-AZ92)/AZ92</f>
        <v>0.00468748756314794</v>
      </c>
      <c r="BB93" s="39"/>
      <c r="BC93" s="39"/>
      <c r="BD93" s="39"/>
      <c r="BE93" s="39"/>
      <c r="BF93" s="7" t="n">
        <f aca="false">BF92*(1+AY93)*(1+BA93)*(1-BE93)</f>
        <v>139.758252426659</v>
      </c>
      <c r="BG93" s="7"/>
      <c r="BH93" s="7"/>
      <c r="BI93" s="40" t="n">
        <f aca="false">T100/AG100</f>
        <v>0.0140988300194779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'High pensions'!Q94</f>
        <v>135651191.925727</v>
      </c>
      <c r="E94" s="6"/>
      <c r="F94" s="80" t="n">
        <f aca="false">'High pensions'!I94</f>
        <v>24656209.866183</v>
      </c>
      <c r="G94" s="80" t="n">
        <f aca="false">'High pensions'!K94</f>
        <v>3370630.39921903</v>
      </c>
      <c r="H94" s="80" t="n">
        <f aca="false">'High pensions'!V94</f>
        <v>18544213.9597563</v>
      </c>
      <c r="I94" s="80" t="n">
        <f aca="false">'High pensions'!M94</f>
        <v>104246.301006774</v>
      </c>
      <c r="J94" s="80" t="n">
        <f aca="false">'High pensions'!W94</f>
        <v>573532.390507925</v>
      </c>
      <c r="K94" s="6"/>
      <c r="L94" s="80" t="n">
        <f aca="false">'High pensions'!N94</f>
        <v>2975433.31977223</v>
      </c>
      <c r="M94" s="8"/>
      <c r="N94" s="80" t="n">
        <f aca="false">'High pensions'!L94</f>
        <v>1152861.17422504</v>
      </c>
      <c r="O94" s="6"/>
      <c r="P94" s="80" t="n">
        <f aca="false">'High pensions'!X94</f>
        <v>21782239.6724613</v>
      </c>
      <c r="Q94" s="8"/>
      <c r="R94" s="80" t="n">
        <f aca="false">'High SIPA income'!G89</f>
        <v>28328882.6316041</v>
      </c>
      <c r="S94" s="8"/>
      <c r="T94" s="80" t="n">
        <f aca="false">'High SIPA income'!J89</f>
        <v>108317938.054355</v>
      </c>
      <c r="U94" s="6"/>
      <c r="V94" s="80" t="n">
        <f aca="false">'High SIPA income'!F89</f>
        <v>151292.225761827</v>
      </c>
      <c r="W94" s="8"/>
      <c r="X94" s="80" t="n">
        <f aca="false">'High SIPA income'!M89</f>
        <v>380002.452354685</v>
      </c>
      <c r="Y94" s="6"/>
      <c r="Z94" s="6" t="n">
        <f aca="false">R94+V94-N94-L94-F94</f>
        <v>-304329.502814297</v>
      </c>
      <c r="AA94" s="6"/>
      <c r="AB94" s="6" t="n">
        <f aca="false">T94-P94-D94</f>
        <v>-49115493.5438332</v>
      </c>
      <c r="AC94" s="50"/>
      <c r="AD94" s="6"/>
      <c r="AE94" s="6"/>
      <c r="AF94" s="6"/>
      <c r="AG94" s="6" t="n">
        <f aca="false">BF94/100*$AG$53</f>
        <v>7804062895.11676</v>
      </c>
      <c r="AH94" s="61" t="n">
        <f aca="false">(AG94-AG93)/AG93</f>
        <v>0.00512681259764891</v>
      </c>
      <c r="AI94" s="61"/>
      <c r="AJ94" s="61" t="n">
        <f aca="false">AB94/AG94</f>
        <v>-0.00629357992162855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0.0068913533431971</v>
      </c>
      <c r="AV94" s="5"/>
      <c r="AW94" s="5" t="n">
        <f aca="false">workers_and_wage_high!C82</f>
        <v>14183564</v>
      </c>
      <c r="AX94" s="5"/>
      <c r="AY94" s="61" t="n">
        <f aca="false">(AW94-AW93)/AW93</f>
        <v>0.00135190899165267</v>
      </c>
      <c r="AZ94" s="11" t="n">
        <f aca="false">workers_and_wage_high!B82</f>
        <v>8750.5055832214</v>
      </c>
      <c r="BA94" s="61" t="n">
        <f aca="false">(AZ94-AZ93)/AZ93</f>
        <v>0.00376980716978667</v>
      </c>
      <c r="BB94" s="66"/>
      <c r="BC94" s="66"/>
      <c r="BD94" s="66"/>
      <c r="BE94" s="66"/>
      <c r="BF94" s="5" t="n">
        <f aca="false">BF93*(1+AY94)*(1+BA94)*(1-BE94)</f>
        <v>140.474766795825</v>
      </c>
      <c r="BG94" s="5"/>
      <c r="BH94" s="5"/>
      <c r="BI94" s="61" t="n">
        <f aca="false">T101/AG101</f>
        <v>0.0166374164818019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'High pensions'!Q95</f>
        <v>136391214.189022</v>
      </c>
      <c r="E95" s="9"/>
      <c r="F95" s="81" t="n">
        <f aca="false">'High pensions'!I95</f>
        <v>24790717.6723469</v>
      </c>
      <c r="G95" s="81" t="n">
        <f aca="false">'High pensions'!K95</f>
        <v>3442926.00038124</v>
      </c>
      <c r="H95" s="81" t="n">
        <f aca="false">'High pensions'!V95</f>
        <v>18941963.0266999</v>
      </c>
      <c r="I95" s="81" t="n">
        <f aca="false">'High pensions'!M95</f>
        <v>106482.247434471</v>
      </c>
      <c r="J95" s="81" t="n">
        <f aca="false">'High pensions'!W95</f>
        <v>585833.908042265</v>
      </c>
      <c r="K95" s="9"/>
      <c r="L95" s="81" t="n">
        <f aca="false">'High pensions'!N95</f>
        <v>2369672.23108442</v>
      </c>
      <c r="M95" s="67"/>
      <c r="N95" s="81" t="n">
        <f aca="false">'High pensions'!L95</f>
        <v>1161134.74798513</v>
      </c>
      <c r="O95" s="9"/>
      <c r="P95" s="81" t="n">
        <f aca="false">'High pensions'!X95</f>
        <v>18684461.2653223</v>
      </c>
      <c r="Q95" s="67"/>
      <c r="R95" s="81" t="n">
        <f aca="false">'High SIPA income'!G90</f>
        <v>33547150.8984578</v>
      </c>
      <c r="S95" s="67"/>
      <c r="T95" s="81" t="n">
        <f aca="false">'High SIPA income'!J90</f>
        <v>128270439.048852</v>
      </c>
      <c r="U95" s="9"/>
      <c r="V95" s="81" t="n">
        <f aca="false">'High SIPA income'!F90</f>
        <v>150897.833256652</v>
      </c>
      <c r="W95" s="67"/>
      <c r="X95" s="81" t="n">
        <f aca="false">'High SIPA income'!M90</f>
        <v>379011.8520882</v>
      </c>
      <c r="Y95" s="9"/>
      <c r="Z95" s="9" t="n">
        <f aca="false">R95+V95-N95-L95-F95</f>
        <v>5376524.080298</v>
      </c>
      <c r="AA95" s="9"/>
      <c r="AB95" s="9" t="n">
        <f aca="false">T95-P95-D95</f>
        <v>-26805236.4054925</v>
      </c>
      <c r="AC95" s="50"/>
      <c r="AD95" s="9"/>
      <c r="AE95" s="9"/>
      <c r="AF95" s="9"/>
      <c r="AG95" s="9" t="n">
        <f aca="false">BF95/100*$AG$53</f>
        <v>7849235651.70295</v>
      </c>
      <c r="AH95" s="40" t="n">
        <f aca="false">(AG95-AG94)/AG94</f>
        <v>0.00578836398338871</v>
      </c>
      <c r="AI95" s="40"/>
      <c r="AJ95" s="40" t="n">
        <f aca="false">AB95/AG95</f>
        <v>-0.00341501231392855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14237939</v>
      </c>
      <c r="AX95" s="7"/>
      <c r="AY95" s="40" t="n">
        <f aca="false">(AW95-AW94)/AW94</f>
        <v>0.0038336626816786</v>
      </c>
      <c r="AZ95" s="12" t="n">
        <f aca="false">workers_and_wage_high!B83</f>
        <v>8767.54488494042</v>
      </c>
      <c r="BA95" s="40" t="n">
        <f aca="false">(AZ95-AZ94)/AZ94</f>
        <v>0.0019472362547478</v>
      </c>
      <c r="BB95" s="39"/>
      <c r="BC95" s="39"/>
      <c r="BD95" s="39"/>
      <c r="BE95" s="39"/>
      <c r="BF95" s="7" t="n">
        <f aca="false">BF94*(1+AY95)*(1+BA95)*(1-BE95)</f>
        <v>141.287885876521</v>
      </c>
      <c r="BG95" s="7"/>
      <c r="BH95" s="7"/>
      <c r="BI95" s="40" t="n">
        <f aca="false">T102/AG102</f>
        <v>0.0140792702512438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'High pensions'!Q96</f>
        <v>136774906.3219</v>
      </c>
      <c r="E96" s="9"/>
      <c r="F96" s="81" t="n">
        <f aca="false">'High pensions'!I96</f>
        <v>24860458.2593477</v>
      </c>
      <c r="G96" s="81" t="n">
        <f aca="false">'High pensions'!K96</f>
        <v>3494470.59027584</v>
      </c>
      <c r="H96" s="81" t="n">
        <f aca="false">'High pensions'!V96</f>
        <v>19225546.1521873</v>
      </c>
      <c r="I96" s="81" t="n">
        <f aca="false">'High pensions'!M96</f>
        <v>108076.410008531</v>
      </c>
      <c r="J96" s="81" t="n">
        <f aca="false">'High pensions'!W96</f>
        <v>594604.520170741</v>
      </c>
      <c r="K96" s="9"/>
      <c r="L96" s="81" t="n">
        <f aca="false">'High pensions'!N96</f>
        <v>2357114.60210959</v>
      </c>
      <c r="M96" s="67"/>
      <c r="N96" s="81" t="n">
        <f aca="false">'High pensions'!L96</f>
        <v>1164805.23635365</v>
      </c>
      <c r="O96" s="9"/>
      <c r="P96" s="81" t="n">
        <f aca="false">'High pensions'!X96</f>
        <v>18639493.6129099</v>
      </c>
      <c r="Q96" s="67"/>
      <c r="R96" s="81" t="n">
        <f aca="false">'High SIPA income'!G91</f>
        <v>28950396.1949137</v>
      </c>
      <c r="S96" s="67"/>
      <c r="T96" s="81" t="n">
        <f aca="false">'High SIPA income'!J91</f>
        <v>110694349.031306</v>
      </c>
      <c r="U96" s="9"/>
      <c r="V96" s="81" t="n">
        <f aca="false">'High SIPA income'!F91</f>
        <v>150674.711448978</v>
      </c>
      <c r="W96" s="67"/>
      <c r="X96" s="81" t="n">
        <f aca="false">'High SIPA income'!M91</f>
        <v>378451.434435124</v>
      </c>
      <c r="Y96" s="9"/>
      <c r="Z96" s="9" t="n">
        <f aca="false">R96+V96-N96-L96-F96</f>
        <v>718692.808551744</v>
      </c>
      <c r="AA96" s="9"/>
      <c r="AB96" s="9" t="n">
        <f aca="false">T96-P96-D96</f>
        <v>-44720050.9035041</v>
      </c>
      <c r="AC96" s="50"/>
      <c r="AD96" s="9"/>
      <c r="AE96" s="9"/>
      <c r="AF96" s="9"/>
      <c r="AG96" s="9" t="n">
        <f aca="false">BF96/100*$AG$53</f>
        <v>7910379326.71987</v>
      </c>
      <c r="AH96" s="40" t="n">
        <f aca="false">(AG96-AG95)/AG95</f>
        <v>0.0077897616698076</v>
      </c>
      <c r="AI96" s="40"/>
      <c r="AJ96" s="40" t="n">
        <f aca="false">AB96/AG96</f>
        <v>-0.00565333836172023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14286487</v>
      </c>
      <c r="AX96" s="7"/>
      <c r="AY96" s="40" t="n">
        <f aca="false">(AW96-AW95)/AW95</f>
        <v>0.00340976316867209</v>
      </c>
      <c r="AZ96" s="12" t="n">
        <f aca="false">workers_and_wage_high!B84</f>
        <v>8805.81622219889</v>
      </c>
      <c r="BA96" s="40" t="n">
        <f aca="false">(AZ96-AZ95)/AZ95</f>
        <v>0.00436511449450501</v>
      </c>
      <c r="BB96" s="39"/>
      <c r="BC96" s="39"/>
      <c r="BD96" s="39"/>
      <c r="BE96" s="39"/>
      <c r="BF96" s="7" t="n">
        <f aca="false">BF95*(1+AY96)*(1+BA96)*(1-BE96)</f>
        <v>142.38848483433</v>
      </c>
      <c r="BG96" s="7"/>
      <c r="BH96" s="7"/>
      <c r="BI96" s="40" t="n">
        <f aca="false">T103/AG103</f>
        <v>0.0165623570057498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'High pensions'!Q97</f>
        <v>137129388.781435</v>
      </c>
      <c r="E97" s="9"/>
      <c r="F97" s="81" t="n">
        <f aca="false">'High pensions'!I97</f>
        <v>24924889.6424566</v>
      </c>
      <c r="G97" s="81" t="n">
        <f aca="false">'High pensions'!K97</f>
        <v>3535782.27379797</v>
      </c>
      <c r="H97" s="81" t="n">
        <f aca="false">'High pensions'!V97</f>
        <v>19452830.8460089</v>
      </c>
      <c r="I97" s="81" t="n">
        <f aca="false">'High pensions'!M97</f>
        <v>109354.090942206</v>
      </c>
      <c r="J97" s="81" t="n">
        <f aca="false">'High pensions'!W97</f>
        <v>601633.943690999</v>
      </c>
      <c r="K97" s="9"/>
      <c r="L97" s="81" t="n">
        <f aca="false">'High pensions'!N97</f>
        <v>2314298.82126449</v>
      </c>
      <c r="M97" s="67"/>
      <c r="N97" s="81" t="n">
        <f aca="false">'High pensions'!L97</f>
        <v>1168378.01198436</v>
      </c>
      <c r="O97" s="9"/>
      <c r="P97" s="81" t="n">
        <f aca="false">'High pensions'!X97</f>
        <v>18436978.679948</v>
      </c>
      <c r="Q97" s="67"/>
      <c r="R97" s="81" t="n">
        <f aca="false">'High SIPA income'!G92</f>
        <v>34361277.5321364</v>
      </c>
      <c r="S97" s="67"/>
      <c r="T97" s="81" t="n">
        <f aca="false">'High SIPA income'!J92</f>
        <v>131383322.794461</v>
      </c>
      <c r="U97" s="9"/>
      <c r="V97" s="81" t="n">
        <f aca="false">'High SIPA income'!F92</f>
        <v>151890.857042667</v>
      </c>
      <c r="W97" s="67"/>
      <c r="X97" s="81" t="n">
        <f aca="false">'High SIPA income'!M92</f>
        <v>381506.041541968</v>
      </c>
      <c r="Y97" s="9"/>
      <c r="Z97" s="9" t="n">
        <f aca="false">R97+V97-N97-L97-F97</f>
        <v>6105601.91347359</v>
      </c>
      <c r="AA97" s="9"/>
      <c r="AB97" s="9" t="n">
        <f aca="false">T97-P97-D97</f>
        <v>-24183044.6669211</v>
      </c>
      <c r="AC97" s="50"/>
      <c r="AD97" s="9"/>
      <c r="AE97" s="9"/>
      <c r="AF97" s="9"/>
      <c r="AG97" s="9" t="n">
        <f aca="false">BF97/100*$AG$53</f>
        <v>7980469045.94941</v>
      </c>
      <c r="AH97" s="40" t="n">
        <f aca="false">(AG97-AG96)/AG96</f>
        <v>0.00886047512194318</v>
      </c>
      <c r="AI97" s="40" t="n">
        <f aca="false">(AG97-AG93)/AG93</f>
        <v>0.027847100028955</v>
      </c>
      <c r="AJ97" s="40" t="n">
        <f aca="false">AB97/AG97</f>
        <v>-0.00303027861240757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14363721</v>
      </c>
      <c r="AX97" s="7"/>
      <c r="AY97" s="40" t="n">
        <f aca="false">(AW97-AW96)/AW96</f>
        <v>0.00540608758472254</v>
      </c>
      <c r="AZ97" s="12" t="n">
        <f aca="false">workers_and_wage_high!B85</f>
        <v>8836.07136207585</v>
      </c>
      <c r="BA97" s="40" t="n">
        <f aca="false">(AZ97-AZ96)/AZ96</f>
        <v>0.00343581322997456</v>
      </c>
      <c r="BB97" s="39"/>
      <c r="BC97" s="39"/>
      <c r="BD97" s="39"/>
      <c r="BE97" s="39"/>
      <c r="BF97" s="7" t="n">
        <f aca="false">BF96*(1+AY97)*(1+BA97)*(1-BE97)</f>
        <v>143.650114461856</v>
      </c>
      <c r="BG97" s="7"/>
      <c r="BH97" s="7"/>
      <c r="BI97" s="40" t="n">
        <f aca="false">T104/AG104</f>
        <v>0.014180864303768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'High pensions'!Q98</f>
        <v>137544183.963525</v>
      </c>
      <c r="E98" s="6"/>
      <c r="F98" s="80" t="n">
        <f aca="false">'High pensions'!I98</f>
        <v>25000283.5768255</v>
      </c>
      <c r="G98" s="80" t="n">
        <f aca="false">'High pensions'!K98</f>
        <v>3592529.87330763</v>
      </c>
      <c r="H98" s="80" t="n">
        <f aca="false">'High pensions'!V98</f>
        <v>19765039.3952623</v>
      </c>
      <c r="I98" s="80" t="n">
        <f aca="false">'High pensions'!M98</f>
        <v>111109.171339411</v>
      </c>
      <c r="J98" s="80" t="n">
        <f aca="false">'High pensions'!W98</f>
        <v>611289.878203988</v>
      </c>
      <c r="K98" s="6"/>
      <c r="L98" s="80" t="n">
        <f aca="false">'High pensions'!N98</f>
        <v>2851020.78520785</v>
      </c>
      <c r="M98" s="8"/>
      <c r="N98" s="80" t="n">
        <f aca="false">'High pensions'!L98</f>
        <v>1172120.25887548</v>
      </c>
      <c r="O98" s="6"/>
      <c r="P98" s="80" t="n">
        <f aca="false">'High pensions'!X98</f>
        <v>21242620.2405725</v>
      </c>
      <c r="Q98" s="8"/>
      <c r="R98" s="80" t="n">
        <f aca="false">'High SIPA income'!G93</f>
        <v>29528771.6537515</v>
      </c>
      <c r="S98" s="8"/>
      <c r="T98" s="80" t="n">
        <f aca="false">'High SIPA income'!J93</f>
        <v>112905817.726957</v>
      </c>
      <c r="U98" s="6"/>
      <c r="V98" s="80" t="n">
        <f aca="false">'High SIPA income'!F93</f>
        <v>152490.083004697</v>
      </c>
      <c r="W98" s="8"/>
      <c r="X98" s="80" t="n">
        <f aca="false">'High SIPA income'!M93</f>
        <v>383011.124396948</v>
      </c>
      <c r="Y98" s="6"/>
      <c r="Z98" s="6" t="n">
        <f aca="false">R98+V98-N98-L98-F98</f>
        <v>657837.115847353</v>
      </c>
      <c r="AA98" s="6"/>
      <c r="AB98" s="6" t="n">
        <f aca="false">T98-P98-D98</f>
        <v>-45880986.4771408</v>
      </c>
      <c r="AC98" s="50"/>
      <c r="AD98" s="6"/>
      <c r="AE98" s="6"/>
      <c r="AF98" s="6"/>
      <c r="AG98" s="6" t="n">
        <f aca="false">BF98/100*$AG$53</f>
        <v>8056471134.51206</v>
      </c>
      <c r="AH98" s="61" t="n">
        <f aca="false">(AG98-AG97)/AG97</f>
        <v>0.00952351147846652</v>
      </c>
      <c r="AI98" s="61"/>
      <c r="AJ98" s="61" t="n">
        <f aca="false">AB98/AG98</f>
        <v>-0.00569492346104206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0.00760235135224516</v>
      </c>
      <c r="AV98" s="5"/>
      <c r="AW98" s="5" t="n">
        <f aca="false">workers_and_wage_high!C86</f>
        <v>14393136</v>
      </c>
      <c r="AX98" s="5"/>
      <c r="AY98" s="61" t="n">
        <f aca="false">(AW98-AW97)/AW97</f>
        <v>0.00204786767996956</v>
      </c>
      <c r="AZ98" s="11" t="n">
        <f aca="false">workers_and_wage_high!B86</f>
        <v>8901.99168805181</v>
      </c>
      <c r="BA98" s="61" t="n">
        <f aca="false">(AZ98-AZ97)/AZ97</f>
        <v>0.00746036595617457</v>
      </c>
      <c r="BB98" s="66"/>
      <c r="BC98" s="66"/>
      <c r="BD98" s="66"/>
      <c r="BE98" s="66"/>
      <c r="BF98" s="5" t="n">
        <f aca="false">BF97*(1+AY98)*(1+BA98)*(1-BE98)</f>
        <v>145.018167975817</v>
      </c>
      <c r="BG98" s="5"/>
      <c r="BH98" s="5"/>
      <c r="BI98" s="61" t="n">
        <f aca="false">T105/AG105</f>
        <v>0.0166522076772462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'High pensions'!Q99</f>
        <v>138258485.060643</v>
      </c>
      <c r="E99" s="9"/>
      <c r="F99" s="81" t="n">
        <f aca="false">'High pensions'!I99</f>
        <v>25130116.2565695</v>
      </c>
      <c r="G99" s="81" t="n">
        <f aca="false">'High pensions'!K99</f>
        <v>3659306.32716511</v>
      </c>
      <c r="H99" s="81" t="n">
        <f aca="false">'High pensions'!V99</f>
        <v>20132423.742147</v>
      </c>
      <c r="I99" s="81" t="n">
        <f aca="false">'High pensions'!M99</f>
        <v>113174.422489644</v>
      </c>
      <c r="J99" s="81" t="n">
        <f aca="false">'High pensions'!W99</f>
        <v>622652.280684965</v>
      </c>
      <c r="K99" s="9"/>
      <c r="L99" s="81" t="n">
        <f aca="false">'High pensions'!N99</f>
        <v>2281540.75204507</v>
      </c>
      <c r="M99" s="67"/>
      <c r="N99" s="81" t="n">
        <f aca="false">'High pensions'!L99</f>
        <v>1179315.66545273</v>
      </c>
      <c r="O99" s="9"/>
      <c r="P99" s="81" t="n">
        <f aca="false">'High pensions'!X99</f>
        <v>18327172.6452966</v>
      </c>
      <c r="Q99" s="67"/>
      <c r="R99" s="81" t="n">
        <f aca="false">'High SIPA income'!G94</f>
        <v>35099494.178477</v>
      </c>
      <c r="S99" s="67"/>
      <c r="T99" s="81" t="n">
        <f aca="false">'High SIPA income'!J94</f>
        <v>134205958.124236</v>
      </c>
      <c r="U99" s="9"/>
      <c r="V99" s="81" t="n">
        <f aca="false">'High SIPA income'!F94</f>
        <v>153087.04508649</v>
      </c>
      <c r="W99" s="67"/>
      <c r="X99" s="81" t="n">
        <f aca="false">'High SIPA income'!M94</f>
        <v>384510.521037469</v>
      </c>
      <c r="Y99" s="9"/>
      <c r="Z99" s="9" t="n">
        <f aca="false">R99+V99-N99-L99-F99</f>
        <v>6661608.54949616</v>
      </c>
      <c r="AA99" s="9"/>
      <c r="AB99" s="9" t="n">
        <f aca="false">T99-P99-D99</f>
        <v>-22379699.5817034</v>
      </c>
      <c r="AC99" s="50"/>
      <c r="AD99" s="9"/>
      <c r="AE99" s="9"/>
      <c r="AF99" s="9"/>
      <c r="AG99" s="9" t="n">
        <f aca="false">BF99/100*$AG$53</f>
        <v>8121749155.96948</v>
      </c>
      <c r="AH99" s="40" t="n">
        <f aca="false">(AG99-AG98)/AG98</f>
        <v>0.0081025576046303</v>
      </c>
      <c r="AI99" s="40"/>
      <c r="AJ99" s="40" t="n">
        <f aca="false">AB99/AG99</f>
        <v>-0.00275552706097237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14407670</v>
      </c>
      <c r="AX99" s="7"/>
      <c r="AY99" s="40" t="n">
        <f aca="false">(AW99-AW98)/AW98</f>
        <v>0.00100978688730517</v>
      </c>
      <c r="AZ99" s="12" t="n">
        <f aca="false">workers_and_wage_high!B87</f>
        <v>8965.06778061153</v>
      </c>
      <c r="BA99" s="40" t="n">
        <f aca="false">(AZ99-AZ98)/AZ98</f>
        <v>0.00708561575544687</v>
      </c>
      <c r="BB99" s="39"/>
      <c r="BC99" s="39"/>
      <c r="BD99" s="39"/>
      <c r="BE99" s="39"/>
      <c r="BF99" s="7" t="n">
        <f aca="false">BF98*(1+AY99)*(1+BA99)*(1-BE99)</f>
        <v>146.193186035559</v>
      </c>
      <c r="BG99" s="7"/>
      <c r="BH99" s="7"/>
      <c r="BI99" s="40" t="n">
        <f aca="false">T106/AG106</f>
        <v>0.0141314570587109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'High pensions'!Q100</f>
        <v>138660574.701244</v>
      </c>
      <c r="E100" s="9"/>
      <c r="F100" s="81" t="n">
        <f aca="false">'High pensions'!I100</f>
        <v>25203200.8083743</v>
      </c>
      <c r="G100" s="81" t="n">
        <f aca="false">'High pensions'!K100</f>
        <v>3732306.59433562</v>
      </c>
      <c r="H100" s="81" t="n">
        <f aca="false">'High pensions'!V100</f>
        <v>20534049.6735582</v>
      </c>
      <c r="I100" s="81" t="n">
        <f aca="false">'High pensions'!M100</f>
        <v>115432.162711411</v>
      </c>
      <c r="J100" s="81" t="n">
        <f aca="false">'High pensions'!W100</f>
        <v>635073.701244068</v>
      </c>
      <c r="K100" s="9"/>
      <c r="L100" s="81" t="n">
        <f aca="false">'High pensions'!N100</f>
        <v>2268941.23442675</v>
      </c>
      <c r="M100" s="67"/>
      <c r="N100" s="81" t="n">
        <f aca="false">'High pensions'!L100</f>
        <v>1184761.54917553</v>
      </c>
      <c r="O100" s="9"/>
      <c r="P100" s="81" t="n">
        <f aca="false">'High pensions'!X100</f>
        <v>18291755.3339269</v>
      </c>
      <c r="Q100" s="67"/>
      <c r="R100" s="81" t="n">
        <f aca="false">'High SIPA income'!G95</f>
        <v>30145551.8437498</v>
      </c>
      <c r="S100" s="67"/>
      <c r="T100" s="81" t="n">
        <f aca="false">'High SIPA income'!J95</f>
        <v>115264130.240803</v>
      </c>
      <c r="U100" s="9"/>
      <c r="V100" s="81" t="n">
        <f aca="false">'High SIPA income'!F95</f>
        <v>150898.474204205</v>
      </c>
      <c r="W100" s="67"/>
      <c r="X100" s="81" t="n">
        <f aca="false">'High SIPA income'!M95</f>
        <v>379013.461963661</v>
      </c>
      <c r="Y100" s="9"/>
      <c r="Z100" s="9" t="n">
        <f aca="false">R100+V100-N100-L100-F100</f>
        <v>1639546.72597748</v>
      </c>
      <c r="AA100" s="9"/>
      <c r="AB100" s="9" t="n">
        <f aca="false">T100-P100-D100</f>
        <v>-41688199.7943677</v>
      </c>
      <c r="AC100" s="50"/>
      <c r="AD100" s="9"/>
      <c r="AE100" s="9"/>
      <c r="AF100" s="9"/>
      <c r="AG100" s="9" t="n">
        <f aca="false">BF100/100*$AG$53</f>
        <v>8175439386.21592</v>
      </c>
      <c r="AH100" s="40" t="n">
        <f aca="false">(AG100-AG99)/AG99</f>
        <v>0.00661067329406188</v>
      </c>
      <c r="AI100" s="40"/>
      <c r="AJ100" s="40" t="n">
        <f aca="false">AB100/AG100</f>
        <v>-0.00509919991146354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14444232</v>
      </c>
      <c r="AX100" s="7"/>
      <c r="AY100" s="40" t="n">
        <f aca="false">(AW100-AW99)/AW99</f>
        <v>0.0025376761127927</v>
      </c>
      <c r="AZ100" s="12" t="n">
        <f aca="false">workers_and_wage_high!B88</f>
        <v>9001.49004849267</v>
      </c>
      <c r="BA100" s="40" t="n">
        <f aca="false">(AZ100-AZ99)/AZ99</f>
        <v>0.0040626873965095</v>
      </c>
      <c r="BB100" s="39"/>
      <c r="BC100" s="39"/>
      <c r="BD100" s="39"/>
      <c r="BE100" s="39"/>
      <c r="BF100" s="7" t="n">
        <f aca="false">BF99*(1+AY100)*(1+BA100)*(1-BE100)</f>
        <v>147.159621426258</v>
      </c>
      <c r="BG100" s="7"/>
      <c r="BH100" s="7"/>
      <c r="BI100" s="40" t="n">
        <f aca="false">T107/AG107</f>
        <v>0.0167132367225853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'High pensions'!Q101</f>
        <v>139243982.468437</v>
      </c>
      <c r="E101" s="9"/>
      <c r="F101" s="81" t="n">
        <f aca="false">'High pensions'!I101</f>
        <v>25309242.0759905</v>
      </c>
      <c r="G101" s="81" t="n">
        <f aca="false">'High pensions'!K101</f>
        <v>3792977.59093648</v>
      </c>
      <c r="H101" s="81" t="n">
        <f aca="false">'High pensions'!V101</f>
        <v>20867843.5960181</v>
      </c>
      <c r="I101" s="81" t="n">
        <f aca="false">'High pensions'!M101</f>
        <v>117308.585286696</v>
      </c>
      <c r="J101" s="81" t="n">
        <f aca="false">'High pensions'!W101</f>
        <v>645397.224619122</v>
      </c>
      <c r="K101" s="9"/>
      <c r="L101" s="81" t="n">
        <f aca="false">'High pensions'!N101</f>
        <v>2308878.95391515</v>
      </c>
      <c r="M101" s="67"/>
      <c r="N101" s="81" t="n">
        <f aca="false">'High pensions'!L101</f>
        <v>1190836.5389747</v>
      </c>
      <c r="O101" s="9"/>
      <c r="P101" s="81" t="n">
        <f aca="false">'High pensions'!X101</f>
        <v>18532415.1516714</v>
      </c>
      <c r="Q101" s="67"/>
      <c r="R101" s="81" t="n">
        <f aca="false">'High SIPA income'!G96</f>
        <v>35793038.3679156</v>
      </c>
      <c r="S101" s="67"/>
      <c r="T101" s="81" t="n">
        <f aca="false">'High SIPA income'!J96</f>
        <v>136857784.443209</v>
      </c>
      <c r="U101" s="9"/>
      <c r="V101" s="81" t="n">
        <f aca="false">'High SIPA income'!F96</f>
        <v>149485.568464368</v>
      </c>
      <c r="W101" s="67"/>
      <c r="X101" s="81" t="n">
        <f aca="false">'High SIPA income'!M96</f>
        <v>375464.650097221</v>
      </c>
      <c r="Y101" s="9"/>
      <c r="Z101" s="9" t="n">
        <f aca="false">R101+V101-N101-L101-F101</f>
        <v>7133566.36749959</v>
      </c>
      <c r="AA101" s="9"/>
      <c r="AB101" s="9" t="n">
        <f aca="false">T101-P101-D101</f>
        <v>-20918613.1768992</v>
      </c>
      <c r="AC101" s="50"/>
      <c r="AD101" s="9"/>
      <c r="AE101" s="9"/>
      <c r="AF101" s="9"/>
      <c r="AG101" s="9" t="n">
        <f aca="false">BF101/100*$AG$53</f>
        <v>8225903618.68411</v>
      </c>
      <c r="AH101" s="40" t="n">
        <f aca="false">(AG101-AG100)/AG100</f>
        <v>0.00617266303182192</v>
      </c>
      <c r="AI101" s="40" t="n">
        <f aca="false">(AG101-AG97)/AG97</f>
        <v>0.0307544044493572</v>
      </c>
      <c r="AJ101" s="40" t="n">
        <f aca="false">AB101/AG101</f>
        <v>-0.00254301705278739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14469223</v>
      </c>
      <c r="AX101" s="7"/>
      <c r="AY101" s="40" t="n">
        <f aca="false">(AW101-AW100)/AW100</f>
        <v>0.0017301716006777</v>
      </c>
      <c r="AZ101" s="12" t="n">
        <f aca="false">workers_and_wage_high!B89</f>
        <v>9041.41002249531</v>
      </c>
      <c r="BA101" s="40" t="n">
        <f aca="false">(AZ101-AZ100)/AZ100</f>
        <v>0.00443481843423517</v>
      </c>
      <c r="BB101" s="39"/>
      <c r="BC101" s="39"/>
      <c r="BD101" s="39"/>
      <c r="BE101" s="39"/>
      <c r="BF101" s="7" t="n">
        <f aca="false">BF100*(1+AY101)*(1+BA101)*(1-BE101)</f>
        <v>148.067988181212</v>
      </c>
      <c r="BG101" s="7"/>
      <c r="BH101" s="7"/>
      <c r="BI101" s="40" t="n">
        <f aca="false">T108/AG108</f>
        <v>0.014250799162155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'High pensions'!Q102</f>
        <v>139700735.978427</v>
      </c>
      <c r="E102" s="6"/>
      <c r="F102" s="80" t="n">
        <f aca="false">'High pensions'!I102</f>
        <v>25392262.4331253</v>
      </c>
      <c r="G102" s="80" t="n">
        <f aca="false">'High pensions'!K102</f>
        <v>3873849.85414285</v>
      </c>
      <c r="H102" s="80" t="n">
        <f aca="false">'High pensions'!V102</f>
        <v>21312778.9270044</v>
      </c>
      <c r="I102" s="80" t="n">
        <f aca="false">'High pensions'!M102</f>
        <v>119809.789303388</v>
      </c>
      <c r="J102" s="80" t="n">
        <f aca="false">'High pensions'!W102</f>
        <v>659158.111144469</v>
      </c>
      <c r="K102" s="6"/>
      <c r="L102" s="80" t="n">
        <f aca="false">'High pensions'!N102</f>
        <v>2886069.95053604</v>
      </c>
      <c r="M102" s="8"/>
      <c r="N102" s="80" t="n">
        <f aca="false">'High pensions'!L102</f>
        <v>1196286.9404184</v>
      </c>
      <c r="O102" s="6"/>
      <c r="P102" s="80" t="n">
        <f aca="false">'High pensions'!X102</f>
        <v>21557448.4776026</v>
      </c>
      <c r="Q102" s="8"/>
      <c r="R102" s="80" t="n">
        <f aca="false">'High SIPA income'!G97</f>
        <v>30442248.4650276</v>
      </c>
      <c r="S102" s="8"/>
      <c r="T102" s="80" t="n">
        <f aca="false">'High SIPA income'!J97</f>
        <v>116398575.487459</v>
      </c>
      <c r="U102" s="6"/>
      <c r="V102" s="80" t="n">
        <f aca="false">'High SIPA income'!F97</f>
        <v>155075.124762479</v>
      </c>
      <c r="W102" s="8"/>
      <c r="X102" s="80" t="n">
        <f aca="false">'High SIPA income'!M97</f>
        <v>389504.004004277</v>
      </c>
      <c r="Y102" s="6"/>
      <c r="Z102" s="6" t="n">
        <f aca="false">R102+V102-N102-L102-F102</f>
        <v>1122704.26571028</v>
      </c>
      <c r="AA102" s="6"/>
      <c r="AB102" s="6" t="n">
        <f aca="false">T102-P102-D102</f>
        <v>-44859608.9685702</v>
      </c>
      <c r="AC102" s="50"/>
      <c r="AD102" s="6"/>
      <c r="AE102" s="6"/>
      <c r="AF102" s="6"/>
      <c r="AG102" s="6" t="n">
        <f aca="false">BF102/100*$AG$53</f>
        <v>8267372769.35049</v>
      </c>
      <c r="AH102" s="61" t="n">
        <f aca="false">(AG102-AG101)/AG101</f>
        <v>0.00504128817801624</v>
      </c>
      <c r="AI102" s="61"/>
      <c r="AJ102" s="61" t="n">
        <f aca="false">AB102/AG102</f>
        <v>-0.00542610212701157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0.00506278566754425</v>
      </c>
      <c r="AV102" s="5"/>
      <c r="AW102" s="5" t="n">
        <f aca="false">workers_and_wage_high!C90</f>
        <v>14534541</v>
      </c>
      <c r="AX102" s="5"/>
      <c r="AY102" s="61" t="n">
        <f aca="false">(AW102-AW101)/AW101</f>
        <v>0.00451427142977892</v>
      </c>
      <c r="AZ102" s="11" t="n">
        <f aca="false">workers_and_wage_high!B90</f>
        <v>9046.1535832839</v>
      </c>
      <c r="BA102" s="61" t="n">
        <f aca="false">(AZ102-AZ101)/AZ101</f>
        <v>0.000524648343210916</v>
      </c>
      <c r="BB102" s="66"/>
      <c r="BC102" s="66"/>
      <c r="BD102" s="66"/>
      <c r="BE102" s="66"/>
      <c r="BF102" s="5" t="n">
        <f aca="false">BF101*(1+AY102)*(1+BA102)*(1-BE102)</f>
        <v>148.814441579573</v>
      </c>
      <c r="BG102" s="5"/>
      <c r="BH102" s="5"/>
      <c r="BI102" s="61" t="n">
        <f aca="false">T109/AG109</f>
        <v>0.0167479982152298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'High pensions'!Q103</f>
        <v>140209271.564114</v>
      </c>
      <c r="E103" s="9"/>
      <c r="F103" s="81" t="n">
        <f aca="false">'High pensions'!I103</f>
        <v>25484694.7954742</v>
      </c>
      <c r="G103" s="81" t="n">
        <f aca="false">'High pensions'!K103</f>
        <v>3973016.72808619</v>
      </c>
      <c r="H103" s="81" t="n">
        <f aca="false">'High pensions'!V103</f>
        <v>21858365.8084825</v>
      </c>
      <c r="I103" s="81" t="n">
        <f aca="false">'High pensions'!M103</f>
        <v>122876.806023285</v>
      </c>
      <c r="J103" s="81" t="n">
        <f aca="false">'High pensions'!W103</f>
        <v>676031.932221112</v>
      </c>
      <c r="K103" s="9"/>
      <c r="L103" s="81" t="n">
        <f aca="false">'High pensions'!N103</f>
        <v>2324029.9558269</v>
      </c>
      <c r="M103" s="67"/>
      <c r="N103" s="81" t="n">
        <f aca="false">'High pensions'!L103</f>
        <v>1201489.37182404</v>
      </c>
      <c r="O103" s="9"/>
      <c r="P103" s="81" t="n">
        <f aca="false">'High pensions'!X103</f>
        <v>18669642.5158595</v>
      </c>
      <c r="Q103" s="67"/>
      <c r="R103" s="81" t="n">
        <f aca="false">'High SIPA income'!G98</f>
        <v>35876377.926375</v>
      </c>
      <c r="S103" s="67"/>
      <c r="T103" s="81" t="n">
        <f aca="false">'High SIPA income'!J98</f>
        <v>137176440.468159</v>
      </c>
      <c r="U103" s="9"/>
      <c r="V103" s="81" t="n">
        <f aca="false">'High SIPA income'!F98</f>
        <v>157700.669960794</v>
      </c>
      <c r="W103" s="67"/>
      <c r="X103" s="81" t="n">
        <f aca="false">'High SIPA income'!M98</f>
        <v>396098.61657676</v>
      </c>
      <c r="Y103" s="9"/>
      <c r="Z103" s="9" t="n">
        <f aca="false">R103+V103-N103-L103-F103</f>
        <v>7023864.47321069</v>
      </c>
      <c r="AA103" s="9"/>
      <c r="AB103" s="9" t="n">
        <f aca="false">T103-P103-D103</f>
        <v>-21702473.6118142</v>
      </c>
      <c r="AC103" s="50"/>
      <c r="AD103" s="9"/>
      <c r="AE103" s="9"/>
      <c r="AF103" s="9"/>
      <c r="AG103" s="9" t="n">
        <f aca="false">BF103/100*$AG$53</f>
        <v>8282422629.85499</v>
      </c>
      <c r="AH103" s="40" t="n">
        <f aca="false">(AG103-AG102)/AG102</f>
        <v>0.00182039215170015</v>
      </c>
      <c r="AI103" s="40"/>
      <c r="AJ103" s="40" t="n">
        <f aca="false">AB103/AG103</f>
        <v>-0.0026203050220578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14556975</v>
      </c>
      <c r="AX103" s="7"/>
      <c r="AY103" s="40" t="n">
        <f aca="false">(AW103-AW102)/AW102</f>
        <v>0.00154349559439132</v>
      </c>
      <c r="AZ103" s="12" t="n">
        <f aca="false">workers_and_wage_high!B91</f>
        <v>9048.65457180324</v>
      </c>
      <c r="BA103" s="40" t="n">
        <f aca="false">(AZ103-AZ102)/AZ102</f>
        <v>0.000276469827348402</v>
      </c>
      <c r="BB103" s="39"/>
      <c r="BC103" s="39"/>
      <c r="BD103" s="39"/>
      <c r="BE103" s="39"/>
      <c r="BF103" s="7" t="n">
        <f aca="false">BF102*(1+AY103)*(1+BA103)*(1-BE103)</f>
        <v>149.085342221084</v>
      </c>
      <c r="BG103" s="7"/>
      <c r="BH103" s="7"/>
      <c r="BI103" s="40" t="n">
        <f aca="false">T110/AG110</f>
        <v>0.0142370795739664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'High pensions'!Q104</f>
        <v>140112420.686215</v>
      </c>
      <c r="E104" s="9"/>
      <c r="F104" s="81" t="n">
        <f aca="false">'High pensions'!I104</f>
        <v>25467091.0019703</v>
      </c>
      <c r="G104" s="81" t="n">
        <f aca="false">'High pensions'!K104</f>
        <v>4036168.74736456</v>
      </c>
      <c r="H104" s="81" t="n">
        <f aca="false">'High pensions'!V104</f>
        <v>22205809.5856941</v>
      </c>
      <c r="I104" s="81" t="n">
        <f aca="false">'High pensions'!M104</f>
        <v>124829.961258697</v>
      </c>
      <c r="J104" s="81" t="n">
        <f aca="false">'High pensions'!W104</f>
        <v>686777.616052392</v>
      </c>
      <c r="K104" s="9"/>
      <c r="L104" s="81" t="n">
        <f aca="false">'High pensions'!N104</f>
        <v>2329740.32143985</v>
      </c>
      <c r="M104" s="67"/>
      <c r="N104" s="81" t="n">
        <f aca="false">'High pensions'!L104</f>
        <v>1200880.35146589</v>
      </c>
      <c r="O104" s="9"/>
      <c r="P104" s="81" t="n">
        <f aca="false">'High pensions'!X104</f>
        <v>18695922.9798506</v>
      </c>
      <c r="Q104" s="67"/>
      <c r="R104" s="81" t="n">
        <f aca="false">'High SIPA income'!G99</f>
        <v>30959790.1497506</v>
      </c>
      <c r="S104" s="67"/>
      <c r="T104" s="81" t="n">
        <f aca="false">'High SIPA income'!J99</f>
        <v>118377440.975215</v>
      </c>
      <c r="U104" s="9"/>
      <c r="V104" s="81" t="n">
        <f aca="false">'High SIPA income'!F99</f>
        <v>148428.640867835</v>
      </c>
      <c r="W104" s="67"/>
      <c r="X104" s="81" t="n">
        <f aca="false">'High SIPA income'!M99</f>
        <v>372809.95269541</v>
      </c>
      <c r="Y104" s="9"/>
      <c r="Z104" s="9" t="n">
        <f aca="false">R104+V104-N104-L104-F104</f>
        <v>2110507.11574244</v>
      </c>
      <c r="AA104" s="9"/>
      <c r="AB104" s="9" t="n">
        <f aca="false">T104-P104-D104</f>
        <v>-40430902.6908498</v>
      </c>
      <c r="AC104" s="50"/>
      <c r="AD104" s="9"/>
      <c r="AE104" s="9"/>
      <c r="AF104" s="9"/>
      <c r="AG104" s="9" t="n">
        <f aca="false">BF104/100*$AG$53</f>
        <v>8347688719.06919</v>
      </c>
      <c r="AH104" s="40" t="n">
        <f aca="false">(AG104-AG103)/AG103</f>
        <v>0.00788007230866722</v>
      </c>
      <c r="AI104" s="40"/>
      <c r="AJ104" s="40" t="n">
        <f aca="false">AB104/AG104</f>
        <v>-0.00484336491830256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14643243</v>
      </c>
      <c r="AX104" s="7"/>
      <c r="AY104" s="40" t="n">
        <f aca="false">(AW104-AW103)/AW103</f>
        <v>0.00592623123966346</v>
      </c>
      <c r="AZ104" s="12" t="n">
        <f aca="false">workers_and_wage_high!B92</f>
        <v>9066.23004838648</v>
      </c>
      <c r="BA104" s="40" t="n">
        <f aca="false">(AZ104-AZ103)/AZ103</f>
        <v>0.00194233037008668</v>
      </c>
      <c r="BB104" s="39"/>
      <c r="BC104" s="39"/>
      <c r="BD104" s="39"/>
      <c r="BE104" s="39"/>
      <c r="BF104" s="7" t="n">
        <f aca="false">BF103*(1+AY104)*(1+BA104)*(1-BE104)</f>
        <v>150.260145497949</v>
      </c>
      <c r="BG104" s="7"/>
      <c r="BH104" s="7"/>
      <c r="BI104" s="40" t="n">
        <f aca="false">T111/AG111</f>
        <v>0.016760402841175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'High pensions'!Q105</f>
        <v>140208937.389399</v>
      </c>
      <c r="E105" s="9"/>
      <c r="F105" s="81" t="n">
        <f aca="false">'High pensions'!I105</f>
        <v>25484634.055264</v>
      </c>
      <c r="G105" s="81" t="n">
        <f aca="false">'High pensions'!K105</f>
        <v>4156673.77330695</v>
      </c>
      <c r="H105" s="81" t="n">
        <f aca="false">'High pensions'!V105</f>
        <v>22868792.6836984</v>
      </c>
      <c r="I105" s="81" t="n">
        <f aca="false">'High pensions'!M105</f>
        <v>128556.920823927</v>
      </c>
      <c r="J105" s="81" t="n">
        <f aca="false">'High pensions'!W105</f>
        <v>707282.247949436</v>
      </c>
      <c r="K105" s="9"/>
      <c r="L105" s="81" t="n">
        <f aca="false">'High pensions'!N105</f>
        <v>2299476.2351117</v>
      </c>
      <c r="M105" s="67"/>
      <c r="N105" s="81" t="n">
        <f aca="false">'High pensions'!L105</f>
        <v>1203372.86648471</v>
      </c>
      <c r="O105" s="9"/>
      <c r="P105" s="81" t="n">
        <f aca="false">'High pensions'!X105</f>
        <v>18552595.5742471</v>
      </c>
      <c r="Q105" s="67"/>
      <c r="R105" s="81" t="n">
        <f aca="false">'High SIPA income'!G100</f>
        <v>36555544.4179594</v>
      </c>
      <c r="S105" s="67"/>
      <c r="T105" s="81" t="n">
        <f aca="false">'High SIPA income'!J100</f>
        <v>139773292.413247</v>
      </c>
      <c r="U105" s="9"/>
      <c r="V105" s="81" t="n">
        <f aca="false">'High SIPA income'!F100</f>
        <v>153920.25482041</v>
      </c>
      <c r="W105" s="67"/>
      <c r="X105" s="81" t="n">
        <f aca="false">'High SIPA income'!M100</f>
        <v>386603.303668044</v>
      </c>
      <c r="Y105" s="9"/>
      <c r="Z105" s="9" t="n">
        <f aca="false">R105+V105-N105-L105-F105</f>
        <v>7721981.51591943</v>
      </c>
      <c r="AA105" s="9"/>
      <c r="AB105" s="9" t="n">
        <f aca="false">T105-P105-D105</f>
        <v>-18988240.5503992</v>
      </c>
      <c r="AC105" s="50"/>
      <c r="AD105" s="9"/>
      <c r="AE105" s="9"/>
      <c r="AF105" s="9"/>
      <c r="AG105" s="9" t="n">
        <f aca="false">BF105/100*$AG$53</f>
        <v>8393679392.08654</v>
      </c>
      <c r="AH105" s="40" t="n">
        <f aca="false">(AG105-AG104)/AG104</f>
        <v>0.0055093900317934</v>
      </c>
      <c r="AI105" s="40" t="n">
        <f aca="false">(AG105-AG101)/AG101</f>
        <v>0.0203960295646243</v>
      </c>
      <c r="AJ105" s="40" t="n">
        <f aca="false">AB105/AG105</f>
        <v>-0.00226220703262756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14629709</v>
      </c>
      <c r="AX105" s="7"/>
      <c r="AY105" s="40" t="n">
        <f aca="false">(AW105-AW104)/AW104</f>
        <v>-0.000924248815648282</v>
      </c>
      <c r="AZ105" s="12" t="n">
        <f aca="false">workers_and_wage_high!B93</f>
        <v>9124.61285846869</v>
      </c>
      <c r="BA105" s="40" t="n">
        <f aca="false">(AZ105-AZ104)/AZ104</f>
        <v>0.00643959063145614</v>
      </c>
      <c r="BB105" s="39"/>
      <c r="BC105" s="39"/>
      <c r="BD105" s="39"/>
      <c r="BE105" s="39"/>
      <c r="BF105" s="7" t="n">
        <f aca="false">BF104*(1+AY105)*(1+BA105)*(1-BE105)</f>
        <v>151.087987245731</v>
      </c>
      <c r="BG105" s="7"/>
      <c r="BH105" s="7"/>
      <c r="BI105" s="40" t="n">
        <f aca="false">T112/AG112</f>
        <v>0.014354903515105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'High pensions'!Q106</f>
        <v>141013320.736325</v>
      </c>
      <c r="E106" s="6"/>
      <c r="F106" s="80" t="n">
        <f aca="false">'High pensions'!I106</f>
        <v>25630840.2502345</v>
      </c>
      <c r="G106" s="80" t="n">
        <f aca="false">'High pensions'!K106</f>
        <v>4201308.15772002</v>
      </c>
      <c r="H106" s="80" t="n">
        <f aca="false">'High pensions'!V106</f>
        <v>23114357.8974666</v>
      </c>
      <c r="I106" s="80" t="n">
        <f aca="false">'High pensions'!M106</f>
        <v>129937.365702681</v>
      </c>
      <c r="J106" s="80" t="n">
        <f aca="false">'High pensions'!W106</f>
        <v>714877.048375258</v>
      </c>
      <c r="K106" s="6"/>
      <c r="L106" s="80" t="n">
        <f aca="false">'High pensions'!N106</f>
        <v>2804884.89232668</v>
      </c>
      <c r="M106" s="8"/>
      <c r="N106" s="80" t="n">
        <f aca="false">'High pensions'!L106</f>
        <v>1209259.79378075</v>
      </c>
      <c r="O106" s="6"/>
      <c r="P106" s="80" t="n">
        <f aca="false">'High pensions'!X106</f>
        <v>21207551.6362058</v>
      </c>
      <c r="Q106" s="8"/>
      <c r="R106" s="80" t="n">
        <f aca="false">'High SIPA income'!G101</f>
        <v>31363190.6994205</v>
      </c>
      <c r="S106" s="8"/>
      <c r="T106" s="80" t="n">
        <f aca="false">'High SIPA income'!J101</f>
        <v>119919877.94029</v>
      </c>
      <c r="U106" s="6"/>
      <c r="V106" s="80" t="n">
        <f aca="false">'High SIPA income'!F101</f>
        <v>159233.427774255</v>
      </c>
      <c r="W106" s="8"/>
      <c r="X106" s="80" t="n">
        <f aca="false">'High SIPA income'!M101</f>
        <v>399948.462297834</v>
      </c>
      <c r="Y106" s="6"/>
      <c r="Z106" s="6" t="n">
        <f aca="false">R106+V106-N106-L106-F106</f>
        <v>1877439.19085284</v>
      </c>
      <c r="AA106" s="6"/>
      <c r="AB106" s="6" t="n">
        <f aca="false">T106-P106-D106</f>
        <v>-42300994.4322414</v>
      </c>
      <c r="AC106" s="50"/>
      <c r="AD106" s="6"/>
      <c r="AE106" s="6"/>
      <c r="AF106" s="6"/>
      <c r="AG106" s="6" t="n">
        <f aca="false">BF106/100*$AG$53</f>
        <v>8486023588.51374</v>
      </c>
      <c r="AH106" s="61" t="n">
        <f aca="false">(AG106-AG105)/AG105</f>
        <v>0.0110016349342881</v>
      </c>
      <c r="AI106" s="61"/>
      <c r="AJ106" s="61" t="n">
        <f aca="false">AB106/AG106</f>
        <v>-0.0049847839793302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0.00734066598270329</v>
      </c>
      <c r="AV106" s="5"/>
      <c r="AW106" s="5" t="n">
        <f aca="false">workers_and_wage_high!C94</f>
        <v>14736335</v>
      </c>
      <c r="AX106" s="5"/>
      <c r="AY106" s="61" t="n">
        <f aca="false">(AW106-AW105)/AW105</f>
        <v>0.00728831995222872</v>
      </c>
      <c r="AZ106" s="11" t="n">
        <f aca="false">workers_and_wage_high!B94</f>
        <v>9158.25025995713</v>
      </c>
      <c r="BA106" s="61" t="n">
        <f aca="false">(AZ106-AZ105)/AZ105</f>
        <v>0.00368644697700414</v>
      </c>
      <c r="BB106" s="66"/>
      <c r="BC106" s="66"/>
      <c r="BD106" s="66"/>
      <c r="BE106" s="66"/>
      <c r="BF106" s="5" t="n">
        <f aca="false">BF105*(1+AY106)*(1+BA106)*(1-BE106)</f>
        <v>152.750202124365</v>
      </c>
      <c r="BG106" s="5"/>
      <c r="BH106" s="5"/>
      <c r="BI106" s="61" t="n">
        <f aca="false">T113/AG113</f>
        <v>0.0168919365765684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'High pensions'!Q107</f>
        <v>141850055.51919</v>
      </c>
      <c r="E107" s="9"/>
      <c r="F107" s="81" t="n">
        <f aca="false">'High pensions'!I107</f>
        <v>25782926.701638</v>
      </c>
      <c r="G107" s="81" t="n">
        <f aca="false">'High pensions'!K107</f>
        <v>4200454.9945363</v>
      </c>
      <c r="H107" s="81" t="n">
        <f aca="false">'High pensions'!V107</f>
        <v>23109664.0453536</v>
      </c>
      <c r="I107" s="81" t="n">
        <f aca="false">'High pensions'!M107</f>
        <v>129910.979212464</v>
      </c>
      <c r="J107" s="81" t="n">
        <f aca="false">'High pensions'!W107</f>
        <v>714731.877691355</v>
      </c>
      <c r="K107" s="9"/>
      <c r="L107" s="81" t="n">
        <f aca="false">'High pensions'!N107</f>
        <v>2242366.75655787</v>
      </c>
      <c r="M107" s="67"/>
      <c r="N107" s="81" t="n">
        <f aca="false">'High pensions'!L107</f>
        <v>1216882.42359742</v>
      </c>
      <c r="O107" s="9"/>
      <c r="P107" s="81" t="n">
        <f aca="false">'High pensions'!X107</f>
        <v>18330579.8158146</v>
      </c>
      <c r="Q107" s="67"/>
      <c r="R107" s="81" t="n">
        <f aca="false">'High SIPA income'!G102</f>
        <v>37321631.9623611</v>
      </c>
      <c r="S107" s="67"/>
      <c r="T107" s="81" t="n">
        <f aca="false">'High SIPA income'!J102</f>
        <v>142702494.537377</v>
      </c>
      <c r="U107" s="9"/>
      <c r="V107" s="81" t="n">
        <f aca="false">'High SIPA income'!F102</f>
        <v>159791.311754621</v>
      </c>
      <c r="W107" s="67"/>
      <c r="X107" s="81" t="n">
        <f aca="false">'High SIPA income'!M102</f>
        <v>401349.706014098</v>
      </c>
      <c r="Y107" s="9"/>
      <c r="Z107" s="9" t="n">
        <f aca="false">R107+V107-N107-L107-F107</f>
        <v>8239247.39232238</v>
      </c>
      <c r="AA107" s="9"/>
      <c r="AB107" s="9" t="n">
        <f aca="false">T107-P107-D107</f>
        <v>-17478140.7976279</v>
      </c>
      <c r="AC107" s="50"/>
      <c r="AD107" s="9"/>
      <c r="AE107" s="9"/>
      <c r="AF107" s="9"/>
      <c r="AG107" s="9" t="n">
        <f aca="false">BF107/100*$AG$53</f>
        <v>8538291948.23386</v>
      </c>
      <c r="AH107" s="40" t="n">
        <f aca="false">(AG107-AG106)/AG106</f>
        <v>0.00615934650368813</v>
      </c>
      <c r="AI107" s="40"/>
      <c r="AJ107" s="40" t="n">
        <f aca="false">AB107/AG107</f>
        <v>-0.00204703012073079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14753524</v>
      </c>
      <c r="AX107" s="7"/>
      <c r="AY107" s="40" t="n">
        <f aca="false">(AW107-AW106)/AW106</f>
        <v>0.00116643656648685</v>
      </c>
      <c r="AZ107" s="12" t="n">
        <f aca="false">workers_and_wage_high!B95</f>
        <v>9203.92330397879</v>
      </c>
      <c r="BA107" s="40" t="n">
        <f aca="false">(AZ107-AZ106)/AZ106</f>
        <v>0.00498709280978734</v>
      </c>
      <c r="BB107" s="39"/>
      <c r="BC107" s="39"/>
      <c r="BD107" s="39"/>
      <c r="BE107" s="39"/>
      <c r="BF107" s="7" t="n">
        <f aca="false">BF106*(1+AY107)*(1+BA107)*(1-BE107)</f>
        <v>153.691043547757</v>
      </c>
      <c r="BG107" s="7"/>
      <c r="BH107" s="7"/>
      <c r="BI107" s="40" t="n">
        <f aca="false">T114/AG114</f>
        <v>0.0143248066071685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'High pensions'!Q108</f>
        <v>141963014.75841</v>
      </c>
      <c r="E108" s="9"/>
      <c r="F108" s="81" t="n">
        <f aca="false">'High pensions'!I108</f>
        <v>25803458.3804902</v>
      </c>
      <c r="G108" s="81" t="n">
        <f aca="false">'High pensions'!K108</f>
        <v>4304341.52511684</v>
      </c>
      <c r="H108" s="81" t="n">
        <f aca="false">'High pensions'!V108</f>
        <v>23681217.0851259</v>
      </c>
      <c r="I108" s="81" t="n">
        <f aca="false">'High pensions'!M108</f>
        <v>133123.964694335</v>
      </c>
      <c r="J108" s="81" t="n">
        <f aca="false">'High pensions'!W108</f>
        <v>732408.775828634</v>
      </c>
      <c r="K108" s="9"/>
      <c r="L108" s="81" t="n">
        <f aca="false">'High pensions'!N108</f>
        <v>2188320.88646849</v>
      </c>
      <c r="M108" s="67"/>
      <c r="N108" s="81" t="n">
        <f aca="false">'High pensions'!L108</f>
        <v>1219154.33412469</v>
      </c>
      <c r="O108" s="9"/>
      <c r="P108" s="81" t="n">
        <f aca="false">'High pensions'!X108</f>
        <v>18062634.9203966</v>
      </c>
      <c r="Q108" s="67"/>
      <c r="R108" s="81" t="n">
        <f aca="false">'High SIPA income'!G103</f>
        <v>32009657.9895506</v>
      </c>
      <c r="S108" s="67"/>
      <c r="T108" s="81" t="n">
        <f aca="false">'High SIPA income'!J103</f>
        <v>122391701.654521</v>
      </c>
      <c r="U108" s="9"/>
      <c r="V108" s="81" t="n">
        <f aca="false">'High SIPA income'!F103</f>
        <v>156520.933373856</v>
      </c>
      <c r="W108" s="67"/>
      <c r="X108" s="81" t="n">
        <f aca="false">'High SIPA income'!M103</f>
        <v>393135.458397868</v>
      </c>
      <c r="Y108" s="9"/>
      <c r="Z108" s="9" t="n">
        <f aca="false">R108+V108-N108-L108-F108</f>
        <v>2955245.32184112</v>
      </c>
      <c r="AA108" s="9"/>
      <c r="AB108" s="9" t="n">
        <f aca="false">T108-P108-D108</f>
        <v>-37633948.0242852</v>
      </c>
      <c r="AC108" s="50"/>
      <c r="AD108" s="9"/>
      <c r="AE108" s="9"/>
      <c r="AF108" s="9"/>
      <c r="AG108" s="9" t="n">
        <f aca="false">BF108/100*$AG$53</f>
        <v>8588409692.80866</v>
      </c>
      <c r="AH108" s="40" t="n">
        <f aca="false">(AG108-AG107)/AG107</f>
        <v>0.00586976234575377</v>
      </c>
      <c r="AI108" s="40"/>
      <c r="AJ108" s="40" t="n">
        <f aca="false">AB108/AG108</f>
        <v>-0.00438194606107313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14768086</v>
      </c>
      <c r="AX108" s="7"/>
      <c r="AY108" s="40" t="n">
        <f aca="false">(AW108-AW107)/AW107</f>
        <v>0.000987018423530541</v>
      </c>
      <c r="AZ108" s="12" t="n">
        <f aca="false">workers_and_wage_high!B96</f>
        <v>9248.81939128659</v>
      </c>
      <c r="BA108" s="40" t="n">
        <f aca="false">(AZ108-AZ107)/AZ107</f>
        <v>0.00487792931611954</v>
      </c>
      <c r="BB108" s="39"/>
      <c r="BC108" s="39"/>
      <c r="BD108" s="39"/>
      <c r="BE108" s="39"/>
      <c r="BF108" s="7" t="n">
        <f aca="false">BF107*(1+AY108)*(1+BA108)*(1-BE108)</f>
        <v>154.593173448053</v>
      </c>
      <c r="BG108" s="7"/>
      <c r="BH108" s="7"/>
      <c r="BI108" s="40" t="n">
        <f aca="false">T115/AG115</f>
        <v>0.01685695251447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'High pensions'!Q109</f>
        <v>142181008.702669</v>
      </c>
      <c r="E109" s="9"/>
      <c r="F109" s="81" t="n">
        <f aca="false">'High pensions'!I109</f>
        <v>25843081.3603026</v>
      </c>
      <c r="G109" s="81" t="n">
        <f aca="false">'High pensions'!K109</f>
        <v>4380564.69377411</v>
      </c>
      <c r="H109" s="81" t="n">
        <f aca="false">'High pensions'!V109</f>
        <v>24100574.4696076</v>
      </c>
      <c r="I109" s="81" t="n">
        <f aca="false">'High pensions'!M109</f>
        <v>135481.382281674</v>
      </c>
      <c r="J109" s="81" t="n">
        <f aca="false">'High pensions'!W109</f>
        <v>745378.591843536</v>
      </c>
      <c r="K109" s="9"/>
      <c r="L109" s="81" t="n">
        <f aca="false">'High pensions'!N109</f>
        <v>2229724.67072923</v>
      </c>
      <c r="M109" s="67"/>
      <c r="N109" s="81" t="n">
        <f aca="false">'High pensions'!L109</f>
        <v>1222015.38987399</v>
      </c>
      <c r="O109" s="9"/>
      <c r="P109" s="81" t="n">
        <f aca="false">'High pensions'!X109</f>
        <v>18293220.0383357</v>
      </c>
      <c r="Q109" s="67"/>
      <c r="R109" s="81" t="n">
        <f aca="false">'High SIPA income'!G104</f>
        <v>37856980.2672415</v>
      </c>
      <c r="S109" s="67"/>
      <c r="T109" s="81" t="n">
        <f aca="false">'High SIPA income'!J104</f>
        <v>144749445.180634</v>
      </c>
      <c r="U109" s="9"/>
      <c r="V109" s="81" t="n">
        <f aca="false">'High SIPA income'!F104</f>
        <v>162372.760033654</v>
      </c>
      <c r="W109" s="67"/>
      <c r="X109" s="81" t="n">
        <f aca="false">'High SIPA income'!M104</f>
        <v>407833.55983884</v>
      </c>
      <c r="Y109" s="9"/>
      <c r="Z109" s="9" t="n">
        <f aca="false">R109+V109-N109-L109-F109</f>
        <v>8724531.60636929</v>
      </c>
      <c r="AA109" s="9"/>
      <c r="AB109" s="9" t="n">
        <f aca="false">T109-P109-D109</f>
        <v>-15724783.56037</v>
      </c>
      <c r="AC109" s="50"/>
      <c r="AD109" s="9"/>
      <c r="AE109" s="9"/>
      <c r="AF109" s="9"/>
      <c r="AG109" s="9" t="n">
        <f aca="false">BF109/100*$AG$53</f>
        <v>8642790817.17396</v>
      </c>
      <c r="AH109" s="40" t="n">
        <f aca="false">(AG109-AG108)/AG108</f>
        <v>0.00633192014708313</v>
      </c>
      <c r="AI109" s="40" t="n">
        <f aca="false">(AG109-AG105)/AG105</f>
        <v>0.0296784536853141</v>
      </c>
      <c r="AJ109" s="40" t="n">
        <f aca="false">AB109/AG109</f>
        <v>-0.00181941040724062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14806432</v>
      </c>
      <c r="AX109" s="7"/>
      <c r="AY109" s="40" t="n">
        <f aca="false">(AW109-AW108)/AW108</f>
        <v>0.00259654500928556</v>
      </c>
      <c r="AZ109" s="12" t="n">
        <f aca="false">workers_and_wage_high!B97</f>
        <v>9283.27772867082</v>
      </c>
      <c r="BA109" s="40" t="n">
        <f aca="false">(AZ109-AZ108)/AZ108</f>
        <v>0.00372570118697465</v>
      </c>
      <c r="BB109" s="39"/>
      <c r="BC109" s="39"/>
      <c r="BD109" s="39"/>
      <c r="BE109" s="39"/>
      <c r="BF109" s="7" t="n">
        <f aca="false">BF108*(1+AY109)*(1+BA109)*(1-BE109)</f>
        <v>155.572045077611</v>
      </c>
      <c r="BG109" s="7"/>
      <c r="BH109" s="7"/>
      <c r="BI109" s="40" t="n">
        <f aca="false">T116/AG116</f>
        <v>0.0143882285351477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'High pensions'!Q110</f>
        <v>142904943.280854</v>
      </c>
      <c r="E110" s="6"/>
      <c r="F110" s="80" t="n">
        <f aca="false">'High pensions'!I110</f>
        <v>25974665.0392642</v>
      </c>
      <c r="G110" s="80" t="n">
        <f aca="false">'High pensions'!K110</f>
        <v>4471602.45663841</v>
      </c>
      <c r="H110" s="80" t="n">
        <f aca="false">'High pensions'!V110</f>
        <v>24601437.3804044</v>
      </c>
      <c r="I110" s="80" t="n">
        <f aca="false">'High pensions'!M110</f>
        <v>138296.983195002</v>
      </c>
      <c r="J110" s="80" t="n">
        <f aca="false">'High pensions'!W110</f>
        <v>760869.197332093</v>
      </c>
      <c r="K110" s="6"/>
      <c r="L110" s="80" t="n">
        <f aca="false">'High pensions'!N110</f>
        <v>2760537.12314193</v>
      </c>
      <c r="M110" s="8"/>
      <c r="N110" s="80" t="n">
        <f aca="false">'High pensions'!L110</f>
        <v>1229861.89390548</v>
      </c>
      <c r="O110" s="6"/>
      <c r="P110" s="80" t="n">
        <f aca="false">'High pensions'!X110</f>
        <v>21090777.5273697</v>
      </c>
      <c r="Q110" s="8"/>
      <c r="R110" s="80" t="n">
        <f aca="false">'High SIPA income'!G105</f>
        <v>32342951.1465535</v>
      </c>
      <c r="S110" s="8"/>
      <c r="T110" s="80" t="n">
        <f aca="false">'High SIPA income'!J105</f>
        <v>123666076.927406</v>
      </c>
      <c r="U110" s="6"/>
      <c r="V110" s="80" t="n">
        <f aca="false">'High SIPA income'!F105</f>
        <v>166495.515275476</v>
      </c>
      <c r="W110" s="8"/>
      <c r="X110" s="80" t="n">
        <f aca="false">'High SIPA income'!M105</f>
        <v>418188.732382977</v>
      </c>
      <c r="Y110" s="6"/>
      <c r="Z110" s="6" t="n">
        <f aca="false">R110+V110-N110-L110-F110</f>
        <v>2544382.60551733</v>
      </c>
      <c r="AA110" s="6"/>
      <c r="AB110" s="6" t="n">
        <f aca="false">T110-P110-D110</f>
        <v>-40329643.8808172</v>
      </c>
      <c r="AC110" s="50"/>
      <c r="AD110" s="6"/>
      <c r="AE110" s="6"/>
      <c r="AF110" s="6"/>
      <c r="AG110" s="6" t="n">
        <f aca="false">BF110/100*$AG$53</f>
        <v>8686196932.79929</v>
      </c>
      <c r="AH110" s="61" t="n">
        <f aca="false">(AG110-AG109)/AG109</f>
        <v>0.00502223373717227</v>
      </c>
      <c r="AI110" s="61"/>
      <c r="AJ110" s="61" t="n">
        <f aca="false">AB110/AG110</f>
        <v>-0.00464295757888375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0.00684706265989403</v>
      </c>
      <c r="AV110" s="5"/>
      <c r="AW110" s="5" t="n">
        <f aca="false">workers_and_wage_high!C98</f>
        <v>14824332</v>
      </c>
      <c r="AX110" s="5"/>
      <c r="AY110" s="61" t="n">
        <f aca="false">(AW110-AW109)/AW109</f>
        <v>0.00120893406325035</v>
      </c>
      <c r="AZ110" s="11" t="n">
        <f aca="false">workers_and_wage_high!B98</f>
        <v>9318.63490411271</v>
      </c>
      <c r="BA110" s="61" t="n">
        <f aca="false">(AZ110-AZ109)/AZ109</f>
        <v>0.00380869521254258</v>
      </c>
      <c r="BB110" s="66"/>
      <c r="BC110" s="66"/>
      <c r="BD110" s="66"/>
      <c r="BE110" s="66"/>
      <c r="BF110" s="5" t="n">
        <f aca="false">BF109*(1+AY110)*(1+BA110)*(1-BE110)</f>
        <v>156.35336425096</v>
      </c>
      <c r="BG110" s="5"/>
      <c r="BH110" s="5"/>
      <c r="BI110" s="61" t="n">
        <f aca="false">T117/AG117</f>
        <v>0.0169256997551659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'High pensions'!Q111</f>
        <v>143889362.826752</v>
      </c>
      <c r="E111" s="9"/>
      <c r="F111" s="81" t="n">
        <f aca="false">'High pensions'!I111</f>
        <v>26153594.9445269</v>
      </c>
      <c r="G111" s="81" t="n">
        <f aca="false">'High pensions'!K111</f>
        <v>4570826.07671147</v>
      </c>
      <c r="H111" s="81" t="n">
        <f aca="false">'High pensions'!V111</f>
        <v>25147336.4623454</v>
      </c>
      <c r="I111" s="81" t="n">
        <f aca="false">'High pensions'!M111</f>
        <v>141365.754949839</v>
      </c>
      <c r="J111" s="81" t="n">
        <f aca="false">'High pensions'!W111</f>
        <v>777752.674093157</v>
      </c>
      <c r="K111" s="9"/>
      <c r="L111" s="81" t="n">
        <f aca="false">'High pensions'!N111</f>
        <v>2239367.20356036</v>
      </c>
      <c r="M111" s="67"/>
      <c r="N111" s="81" t="n">
        <f aca="false">'High pensions'!L111</f>
        <v>1239232.56138076</v>
      </c>
      <c r="O111" s="9"/>
      <c r="P111" s="81" t="n">
        <f aca="false">'High pensions'!X111</f>
        <v>18437978.9847784</v>
      </c>
      <c r="Q111" s="67"/>
      <c r="R111" s="81" t="n">
        <f aca="false">'High SIPA income'!G106</f>
        <v>38295090.6321719</v>
      </c>
      <c r="S111" s="67"/>
      <c r="T111" s="81" t="n">
        <f aca="false">'High SIPA income'!J106</f>
        <v>146424598.132716</v>
      </c>
      <c r="U111" s="9"/>
      <c r="V111" s="81" t="n">
        <f aca="false">'High SIPA income'!F106</f>
        <v>165289.51299485</v>
      </c>
      <c r="W111" s="67"/>
      <c r="X111" s="81" t="n">
        <f aca="false">'High SIPA income'!M106</f>
        <v>415159.602354151</v>
      </c>
      <c r="Y111" s="9"/>
      <c r="Z111" s="9" t="n">
        <f aca="false">R111+V111-N111-L111-F111</f>
        <v>8828185.43569872</v>
      </c>
      <c r="AA111" s="9"/>
      <c r="AB111" s="9" t="n">
        <f aca="false">T111-P111-D111</f>
        <v>-15902743.6788143</v>
      </c>
      <c r="AC111" s="50"/>
      <c r="AD111" s="9"/>
      <c r="AE111" s="9"/>
      <c r="AF111" s="9"/>
      <c r="AG111" s="9" t="n">
        <f aca="false">BF111/100*$AG$53</f>
        <v>8736341215.67754</v>
      </c>
      <c r="AH111" s="40" t="n">
        <f aca="false">(AG111-AG110)/AG110</f>
        <v>0.00577286967658958</v>
      </c>
      <c r="AI111" s="40"/>
      <c r="AJ111" s="40" t="n">
        <f aca="false">AB111/AG111</f>
        <v>-0.00182029791261776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14891329</v>
      </c>
      <c r="AX111" s="7"/>
      <c r="AY111" s="40" t="n">
        <f aca="false">(AW111-AW110)/AW110</f>
        <v>0.00451939419597456</v>
      </c>
      <c r="AZ111" s="12" t="n">
        <f aca="false">workers_and_wage_high!B99</f>
        <v>9330.26303238241</v>
      </c>
      <c r="BA111" s="40" t="n">
        <f aca="false">(AZ111-AZ110)/AZ110</f>
        <v>0.00124783601775902</v>
      </c>
      <c r="BB111" s="39"/>
      <c r="BC111" s="39"/>
      <c r="BD111" s="39"/>
      <c r="BE111" s="39"/>
      <c r="BF111" s="7" t="n">
        <f aca="false">BF110*(1+AY111)*(1+BA111)*(1-BE111)</f>
        <v>157.255971846277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'High pensions'!Q112</f>
        <v>144460722.240541</v>
      </c>
      <c r="E112" s="9"/>
      <c r="F112" s="81" t="n">
        <f aca="false">'High pensions'!I112</f>
        <v>26257446.281293</v>
      </c>
      <c r="G112" s="81" t="n">
        <f aca="false">'High pensions'!K112</f>
        <v>4594822.49720234</v>
      </c>
      <c r="H112" s="81" t="n">
        <f aca="false">'High pensions'!V112</f>
        <v>25279357.6877976</v>
      </c>
      <c r="I112" s="81" t="n">
        <f aca="false">'High pensions'!M112</f>
        <v>142107.912284607</v>
      </c>
      <c r="J112" s="81" t="n">
        <f aca="false">'High pensions'!W112</f>
        <v>781835.804777237</v>
      </c>
      <c r="K112" s="9"/>
      <c r="L112" s="81" t="n">
        <f aca="false">'High pensions'!N112</f>
        <v>2165929.28701243</v>
      </c>
      <c r="M112" s="67"/>
      <c r="N112" s="81" t="n">
        <f aca="false">'High pensions'!L112</f>
        <v>1244857.97850895</v>
      </c>
      <c r="O112" s="9"/>
      <c r="P112" s="81" t="n">
        <f aca="false">'High pensions'!X112</f>
        <v>18087858.671975</v>
      </c>
      <c r="Q112" s="67"/>
      <c r="R112" s="81" t="n">
        <f aca="false">'High SIPA income'!G107</f>
        <v>33127394.8008124</v>
      </c>
      <c r="S112" s="67"/>
      <c r="T112" s="81" t="n">
        <f aca="false">'High SIPA income'!J107</f>
        <v>126665465.22853</v>
      </c>
      <c r="U112" s="9"/>
      <c r="V112" s="81" t="n">
        <f aca="false">'High SIPA income'!F107</f>
        <v>155265.375866081</v>
      </c>
      <c r="W112" s="67"/>
      <c r="X112" s="81" t="n">
        <f aca="false">'High SIPA income'!M107</f>
        <v>389981.859925609</v>
      </c>
      <c r="Y112" s="9"/>
      <c r="Z112" s="9" t="n">
        <f aca="false">R112+V112-N112-L112-F112</f>
        <v>3614426.62986418</v>
      </c>
      <c r="AA112" s="9"/>
      <c r="AB112" s="9" t="n">
        <f aca="false">T112-P112-D112</f>
        <v>-35883115.6839854</v>
      </c>
      <c r="AC112" s="50"/>
      <c r="AD112" s="9"/>
      <c r="AE112" s="9"/>
      <c r="AF112" s="9"/>
      <c r="AG112" s="9" t="n">
        <f aca="false">BF112/100*$AG$53</f>
        <v>8823846506.1953</v>
      </c>
      <c r="AH112" s="40" t="n">
        <f aca="false">(AG112-AG111)/AG111</f>
        <v>0.0100162400205632</v>
      </c>
      <c r="AI112" s="40"/>
      <c r="AJ112" s="40" t="n">
        <f aca="false">AB112/AG112</f>
        <v>-0.00406660696769731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15000554</v>
      </c>
      <c r="AX112" s="7"/>
      <c r="AY112" s="40" t="n">
        <f aca="false">(AW112-AW111)/AW111</f>
        <v>0.00733480537566526</v>
      </c>
      <c r="AZ112" s="12" t="n">
        <f aca="false">workers_and_wage_high!B100</f>
        <v>9355.09935334296</v>
      </c>
      <c r="BA112" s="40" t="n">
        <f aca="false">(AZ112-AZ111)/AZ111</f>
        <v>0.00266191005273373</v>
      </c>
      <c r="BB112" s="39"/>
      <c r="BC112" s="39"/>
      <c r="BD112" s="39"/>
      <c r="BE112" s="39"/>
      <c r="BF112" s="7" t="n">
        <f aca="false">BF111*(1+AY112)*(1+BA112)*(1-BE112)</f>
        <v>158.831085404957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'High pensions'!Q113</f>
        <v>145437344.726185</v>
      </c>
      <c r="E113" s="9"/>
      <c r="F113" s="81" t="n">
        <f aca="false">'High pensions'!I113</f>
        <v>26434958.9785589</v>
      </c>
      <c r="G113" s="81" t="n">
        <f aca="false">'High pensions'!K113</f>
        <v>4635988.79132204</v>
      </c>
      <c r="H113" s="81" t="n">
        <f aca="false">'High pensions'!V113</f>
        <v>25505842.4920238</v>
      </c>
      <c r="I113" s="81" t="n">
        <f aca="false">'High pensions'!M113</f>
        <v>143381.096638827</v>
      </c>
      <c r="J113" s="81" t="n">
        <f aca="false">'High pensions'!W113</f>
        <v>788840.489444037</v>
      </c>
      <c r="K113" s="9"/>
      <c r="L113" s="81" t="n">
        <f aca="false">'High pensions'!N113</f>
        <v>2183014.85760994</v>
      </c>
      <c r="M113" s="67"/>
      <c r="N113" s="81" t="n">
        <f aca="false">'High pensions'!L113</f>
        <v>1253870.74650568</v>
      </c>
      <c r="O113" s="9"/>
      <c r="P113" s="81" t="n">
        <f aca="false">'High pensions'!X113</f>
        <v>18226101.3693484</v>
      </c>
      <c r="Q113" s="67"/>
      <c r="R113" s="81" t="n">
        <f aca="false">'High SIPA income'!G108</f>
        <v>39238591.576114</v>
      </c>
      <c r="S113" s="67"/>
      <c r="T113" s="81" t="n">
        <f aca="false">'High SIPA income'!J108</f>
        <v>150032155.766709</v>
      </c>
      <c r="U113" s="9"/>
      <c r="V113" s="81" t="n">
        <f aca="false">'High SIPA income'!F108</f>
        <v>152709.823226614</v>
      </c>
      <c r="W113" s="67"/>
      <c r="X113" s="81" t="n">
        <f aca="false">'High SIPA income'!M108</f>
        <v>383563.04848154</v>
      </c>
      <c r="Y113" s="9"/>
      <c r="Z113" s="9" t="n">
        <f aca="false">R113+V113-N113-L113-F113</f>
        <v>9519456.81666611</v>
      </c>
      <c r="AA113" s="9"/>
      <c r="AB113" s="9" t="n">
        <f aca="false">T113-P113-D113</f>
        <v>-13631290.3288238</v>
      </c>
      <c r="AC113" s="50"/>
      <c r="AD113" s="9"/>
      <c r="AE113" s="9"/>
      <c r="AF113" s="9"/>
      <c r="AG113" s="9" t="n">
        <f aca="false">BF113/100*$AG$53</f>
        <v>8881880125.85993</v>
      </c>
      <c r="AH113" s="40" t="n">
        <f aca="false">(AG113-AG112)/AG112</f>
        <v>0.00657690720525105</v>
      </c>
      <c r="AI113" s="40" t="n">
        <f aca="false">(AG113-AG109)/AG109</f>
        <v>0.0276634380888724</v>
      </c>
      <c r="AJ113" s="40" t="n">
        <f aca="false">AB113/AG113</f>
        <v>-0.00153473027508396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15034623</v>
      </c>
      <c r="AX113" s="7"/>
      <c r="AY113" s="40" t="n">
        <f aca="false">(AW113-AW112)/AW112</f>
        <v>0.00227118278431583</v>
      </c>
      <c r="AZ113" s="12" t="n">
        <f aca="false">workers_and_wage_high!B101</f>
        <v>9395.28855606358</v>
      </c>
      <c r="BA113" s="40" t="n">
        <f aca="false">(AZ113-AZ112)/AZ112</f>
        <v>0.00429596749352185</v>
      </c>
      <c r="BB113" s="39"/>
      <c r="BC113" s="39"/>
      <c r="BD113" s="39"/>
      <c r="BE113" s="39"/>
      <c r="BF113" s="7" t="n">
        <f aca="false">BF112*(1+AY113)*(1+BA113)*(1-BE113)</f>
        <v>159.875702714974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'High pensions'!Q114</f>
        <v>145920025.81797</v>
      </c>
      <c r="E114" s="6"/>
      <c r="F114" s="80" t="n">
        <f aca="false">'High pensions'!I114</f>
        <v>26522691.9805955</v>
      </c>
      <c r="G114" s="80" t="n">
        <f aca="false">'High pensions'!K114</f>
        <v>4724576.88790206</v>
      </c>
      <c r="H114" s="80" t="n">
        <f aca="false">'High pensions'!V114</f>
        <v>25993228.0616929</v>
      </c>
      <c r="I114" s="80" t="n">
        <f aca="false">'High pensions'!M114</f>
        <v>146120.934677383</v>
      </c>
      <c r="J114" s="80" t="n">
        <f aca="false">'High pensions'!W114</f>
        <v>803914.269949263</v>
      </c>
      <c r="K114" s="6"/>
      <c r="L114" s="80" t="n">
        <f aca="false">'High pensions'!N114</f>
        <v>2739475.46638908</v>
      </c>
      <c r="M114" s="8"/>
      <c r="N114" s="80" t="n">
        <f aca="false">'High pensions'!L114</f>
        <v>1260030.07761316</v>
      </c>
      <c r="O114" s="6"/>
      <c r="P114" s="80" t="n">
        <f aca="false">'High pensions'!X114</f>
        <v>21147464.9360627</v>
      </c>
      <c r="Q114" s="8"/>
      <c r="R114" s="80" t="n">
        <f aca="false">'High SIPA income'!G109</f>
        <v>33475765.3805375</v>
      </c>
      <c r="S114" s="8"/>
      <c r="T114" s="80" t="n">
        <f aca="false">'High SIPA income'!J109</f>
        <v>127997490.33398</v>
      </c>
      <c r="U114" s="6"/>
      <c r="V114" s="80" t="n">
        <f aca="false">'High SIPA income'!F109</f>
        <v>154745.935125209</v>
      </c>
      <c r="W114" s="8"/>
      <c r="X114" s="80" t="n">
        <f aca="false">'High SIPA income'!M109</f>
        <v>388677.174543461</v>
      </c>
      <c r="Y114" s="6"/>
      <c r="Z114" s="6" t="n">
        <f aca="false">R114+V114-N114-L114-F114</f>
        <v>3108313.79106504</v>
      </c>
      <c r="AA114" s="6"/>
      <c r="AB114" s="6" t="n">
        <f aca="false">T114-P114-D114</f>
        <v>-39070000.4200526</v>
      </c>
      <c r="AC114" s="50"/>
      <c r="AD114" s="6"/>
      <c r="AE114" s="6"/>
      <c r="AF114" s="6"/>
      <c r="AG114" s="6" t="n">
        <f aca="false">BF114/100*$AG$53</f>
        <v>8935373010.1966</v>
      </c>
      <c r="AH114" s="61" t="n">
        <f aca="false">(AG114-AG113)/AG113</f>
        <v>0.00602269830020867</v>
      </c>
      <c r="AI114" s="61"/>
      <c r="AJ114" s="61" t="n">
        <f aca="false">AB114/AG114</f>
        <v>-0.0043725091695073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0.00594845015322028</v>
      </c>
      <c r="AV114" s="5"/>
      <c r="AW114" s="5" t="n">
        <f aca="false">workers_and_wage_high!C102</f>
        <v>15087369</v>
      </c>
      <c r="AX114" s="5"/>
      <c r="AY114" s="61" t="n">
        <f aca="false">(AW114-AW113)/AW113</f>
        <v>0.00350830213700736</v>
      </c>
      <c r="AZ114" s="11" t="n">
        <f aca="false">workers_and_wage_high!B102</f>
        <v>9418.82944501012</v>
      </c>
      <c r="BA114" s="61" t="n">
        <f aca="false">(AZ114-AZ113)/AZ113</f>
        <v>0.00250560574122495</v>
      </c>
      <c r="BB114" s="66"/>
      <c r="BC114" s="66"/>
      <c r="BD114" s="66"/>
      <c r="BE114" s="66"/>
      <c r="BF114" s="5" t="n">
        <f aca="false">BF113*(1+AY114)*(1+BA114)*(1-BE114)</f>
        <v>160.838585837961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'High pensions'!Q115</f>
        <v>145759697.425712</v>
      </c>
      <c r="E115" s="9"/>
      <c r="F115" s="81" t="n">
        <f aca="false">'High pensions'!I115</f>
        <v>26493550.3974594</v>
      </c>
      <c r="G115" s="81" t="n">
        <f aca="false">'High pensions'!K115</f>
        <v>4738384.28471998</v>
      </c>
      <c r="H115" s="81" t="n">
        <f aca="false">'High pensions'!V115</f>
        <v>26069192.2851444</v>
      </c>
      <c r="I115" s="81" t="n">
        <f aca="false">'High pensions'!M115</f>
        <v>146547.96756866</v>
      </c>
      <c r="J115" s="81" t="n">
        <f aca="false">'High pensions'!W115</f>
        <v>806263.678921997</v>
      </c>
      <c r="K115" s="9"/>
      <c r="L115" s="81" t="n">
        <f aca="false">'High pensions'!N115</f>
        <v>2176381.42379696</v>
      </c>
      <c r="M115" s="67"/>
      <c r="N115" s="81" t="n">
        <f aca="false">'High pensions'!L115</f>
        <v>1258256.05497571</v>
      </c>
      <c r="O115" s="9"/>
      <c r="P115" s="81" t="n">
        <f aca="false">'High pensions'!X115</f>
        <v>18215807.1230857</v>
      </c>
      <c r="Q115" s="67"/>
      <c r="R115" s="81" t="n">
        <f aca="false">'High SIPA income'!G110</f>
        <v>39817341.890245</v>
      </c>
      <c r="S115" s="67"/>
      <c r="T115" s="81" t="n">
        <f aca="false">'High SIPA income'!J110</f>
        <v>152245057.754063</v>
      </c>
      <c r="U115" s="9"/>
      <c r="V115" s="81" t="n">
        <f aca="false">'High SIPA income'!F110</f>
        <v>159149.814871023</v>
      </c>
      <c r="W115" s="67"/>
      <c r="X115" s="81" t="n">
        <f aca="false">'High SIPA income'!M110</f>
        <v>399738.450791185</v>
      </c>
      <c r="Y115" s="9"/>
      <c r="Z115" s="9" t="n">
        <f aca="false">R115+V115-N115-L115-F115</f>
        <v>10048303.828884</v>
      </c>
      <c r="AA115" s="9"/>
      <c r="AB115" s="9" t="n">
        <f aca="false">T115-P115-D115</f>
        <v>-11730446.7947348</v>
      </c>
      <c r="AC115" s="50"/>
      <c r="AD115" s="9"/>
      <c r="AE115" s="9"/>
      <c r="AF115" s="9"/>
      <c r="AG115" s="9" t="n">
        <f aca="false">BF115/100*$AG$53</f>
        <v>9031588457.24787</v>
      </c>
      <c r="AH115" s="40" t="n">
        <f aca="false">(AG115-AG114)/AG114</f>
        <v>0.0107679273088516</v>
      </c>
      <c r="AI115" s="40"/>
      <c r="AJ115" s="40" t="n">
        <f aca="false">AB115/AG115</f>
        <v>-0.00129882432644737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15178922</v>
      </c>
      <c r="AX115" s="7"/>
      <c r="AY115" s="40" t="n">
        <f aca="false">(AW115-AW114)/AW114</f>
        <v>0.00606818856223375</v>
      </c>
      <c r="AZ115" s="12" t="n">
        <f aca="false">workers_and_wage_high!B103</f>
        <v>9462.82848820993</v>
      </c>
      <c r="BA115" s="40" t="n">
        <f aca="false">(AZ115-AZ114)/AZ114</f>
        <v>0.00467139185996351</v>
      </c>
      <c r="BB115" s="39"/>
      <c r="BC115" s="39"/>
      <c r="BD115" s="39"/>
      <c r="BE115" s="39"/>
      <c r="BF115" s="7" t="n">
        <f aca="false">BF114*(1+AY115)*(1+BA115)*(1-BE115)</f>
        <v>162.570484038722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'High pensions'!Q116</f>
        <v>146401981.31194</v>
      </c>
      <c r="E116" s="9"/>
      <c r="F116" s="81" t="n">
        <f aca="false">'High pensions'!I116</f>
        <v>26610293.0966402</v>
      </c>
      <c r="G116" s="81" t="n">
        <f aca="false">'High pensions'!K116</f>
        <v>4827312.71816574</v>
      </c>
      <c r="H116" s="81" t="n">
        <f aca="false">'High pensions'!V116</f>
        <v>26558450.2878332</v>
      </c>
      <c r="I116" s="81" t="n">
        <f aca="false">'High pensions'!M116</f>
        <v>149298.331489662</v>
      </c>
      <c r="J116" s="81" t="n">
        <f aca="false">'High pensions'!W116</f>
        <v>821395.369726799</v>
      </c>
      <c r="K116" s="9"/>
      <c r="L116" s="81" t="n">
        <f aca="false">'High pensions'!N116</f>
        <v>2107265.42490879</v>
      </c>
      <c r="M116" s="67"/>
      <c r="N116" s="81" t="n">
        <f aca="false">'High pensions'!L116</f>
        <v>1264280.15906146</v>
      </c>
      <c r="O116" s="9"/>
      <c r="P116" s="81" t="n">
        <f aca="false">'High pensions'!X116</f>
        <v>17890306.7195732</v>
      </c>
      <c r="Q116" s="67"/>
      <c r="R116" s="81" t="n">
        <f aca="false">'High SIPA income'!G111</f>
        <v>34154628.16073</v>
      </c>
      <c r="S116" s="67"/>
      <c r="T116" s="81" t="n">
        <f aca="false">'High SIPA income'!J111</f>
        <v>130593181.012237</v>
      </c>
      <c r="U116" s="9"/>
      <c r="V116" s="81" t="n">
        <f aca="false">'High SIPA income'!F111</f>
        <v>161811.151604629</v>
      </c>
      <c r="W116" s="67"/>
      <c r="X116" s="81" t="n">
        <f aca="false">'High SIPA income'!M111</f>
        <v>406422.961381331</v>
      </c>
      <c r="Y116" s="9"/>
      <c r="Z116" s="9" t="n">
        <f aca="false">R116+V116-N116-L116-F116</f>
        <v>4334600.63172415</v>
      </c>
      <c r="AA116" s="9"/>
      <c r="AB116" s="9" t="n">
        <f aca="false">T116-P116-D116</f>
        <v>-33699107.0192765</v>
      </c>
      <c r="AC116" s="50"/>
      <c r="AD116" s="9"/>
      <c r="AE116" s="9"/>
      <c r="AF116" s="9"/>
      <c r="AG116" s="9" t="n">
        <f aca="false">BF116/100*$AG$53</f>
        <v>9076390515.56783</v>
      </c>
      <c r="AH116" s="40" t="n">
        <f aca="false">(AG116-AG115)/AG115</f>
        <v>0.00496059563963036</v>
      </c>
      <c r="AI116" s="40"/>
      <c r="AJ116" s="40" t="n">
        <f aca="false">AB116/AG116</f>
        <v>-0.00371283132446491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15171804</v>
      </c>
      <c r="AX116" s="7"/>
      <c r="AY116" s="40" t="n">
        <f aca="false">(AW116-AW115)/AW115</f>
        <v>-0.00046893975738198</v>
      </c>
      <c r="AZ116" s="12" t="n">
        <f aca="false">workers_and_wage_high!B104</f>
        <v>9514.23135529054</v>
      </c>
      <c r="BA116" s="40" t="n">
        <f aca="false">(AZ116-AZ115)/AZ115</f>
        <v>0.00543208271656343</v>
      </c>
      <c r="BB116" s="39"/>
      <c r="BC116" s="39"/>
      <c r="BD116" s="39"/>
      <c r="BE116" s="39"/>
      <c r="BF116" s="7" t="n">
        <f aca="false">BF115*(1+AY116)*(1+BA116)*(1-BE116)</f>
        <v>163.376930472977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'High pensions'!Q117</f>
        <v>147096065.028106</v>
      </c>
      <c r="E117" s="9"/>
      <c r="F117" s="81" t="n">
        <f aca="false">'High pensions'!I117</f>
        <v>26736451.0280785</v>
      </c>
      <c r="G117" s="81" t="n">
        <f aca="false">'High pensions'!K117</f>
        <v>4895344.41103927</v>
      </c>
      <c r="H117" s="81" t="n">
        <f aca="false">'High pensions'!V117</f>
        <v>26932740.5894289</v>
      </c>
      <c r="I117" s="81" t="n">
        <f aca="false">'High pensions'!M117</f>
        <v>151402.404465131</v>
      </c>
      <c r="J117" s="81" t="n">
        <f aca="false">'High pensions'!W117</f>
        <v>832971.358435941</v>
      </c>
      <c r="K117" s="9"/>
      <c r="L117" s="81" t="n">
        <f aca="false">'High pensions'!N117</f>
        <v>2091608.35179281</v>
      </c>
      <c r="M117" s="67"/>
      <c r="N117" s="81" t="n">
        <f aca="false">'High pensions'!L117</f>
        <v>1271478.26518754</v>
      </c>
      <c r="O117" s="9"/>
      <c r="P117" s="81" t="n">
        <f aca="false">'High pensions'!X117</f>
        <v>17848663.9488648</v>
      </c>
      <c r="Q117" s="67"/>
      <c r="R117" s="81" t="n">
        <f aca="false">'High SIPA income'!G112</f>
        <v>40260117.9702028</v>
      </c>
      <c r="S117" s="67"/>
      <c r="T117" s="81" t="n">
        <f aca="false">'High SIPA income'!J112</f>
        <v>153938050.471937</v>
      </c>
      <c r="U117" s="9"/>
      <c r="V117" s="81" t="n">
        <f aca="false">'High SIPA income'!F112</f>
        <v>165110.716083615</v>
      </c>
      <c r="W117" s="67"/>
      <c r="X117" s="81" t="n">
        <f aca="false">'High SIPA income'!M112</f>
        <v>414710.516061709</v>
      </c>
      <c r="Y117" s="9"/>
      <c r="Z117" s="9" t="n">
        <f aca="false">R117+V117-N117-L117-F117</f>
        <v>10325691.0412276</v>
      </c>
      <c r="AA117" s="9"/>
      <c r="AB117" s="9" t="n">
        <f aca="false">T117-P117-D117</f>
        <v>-11006678.5050333</v>
      </c>
      <c r="AC117" s="50"/>
      <c r="AD117" s="9"/>
      <c r="AE117" s="9"/>
      <c r="AF117" s="9"/>
      <c r="AG117" s="9" t="n">
        <f aca="false">BF117/100*$AG$53</f>
        <v>9094929763.53626</v>
      </c>
      <c r="AH117" s="40" t="n">
        <f aca="false">(AG117-AG116)/AG116</f>
        <v>0.00204257936419052</v>
      </c>
      <c r="AI117" s="40" t="n">
        <f aca="false">(AG117-AG113)/AG113</f>
        <v>0.0239869976465947</v>
      </c>
      <c r="AJ117" s="40" t="n">
        <f aca="false">AB117/AG117</f>
        <v>-0.00121019939583939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15188108</v>
      </c>
      <c r="AX117" s="7"/>
      <c r="AY117" s="40" t="n">
        <f aca="false">(AW117-AW116)/AW116</f>
        <v>0.00107462500833784</v>
      </c>
      <c r="AZ117" s="12" t="n">
        <f aca="false">workers_and_wage_high!B105</f>
        <v>9523.4308110083</v>
      </c>
      <c r="BA117" s="40" t="n">
        <f aca="false">(AZ117-AZ116)/AZ116</f>
        <v>0.000966915284507162</v>
      </c>
      <c r="BB117" s="39"/>
      <c r="BC117" s="39"/>
      <c r="BD117" s="39"/>
      <c r="BE117" s="39"/>
      <c r="BF117" s="7" t="n">
        <f aca="false">BF116*(1+AY117)*(1+BA117)*(1-BE117)</f>
        <v>163.710640819746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148.46054548698</v>
      </c>
    </row>
    <row r="119" customFormat="false" ht="12.8" hidden="false" customHeight="false" outlineLevel="0" collapsed="false">
      <c r="AI119" s="32" t="n">
        <f aca="false">AVERAGE(AI29:AI117)</f>
        <v>0.027584423598284</v>
      </c>
      <c r="BF119" s="0" t="s">
        <v>113</v>
      </c>
    </row>
    <row r="120" customFormat="false" ht="12.8" hidden="false" customHeight="false" outlineLevel="0" collapsed="false">
      <c r="AI120" s="32" t="n">
        <f aca="false">'Central scenario'!AI119</f>
        <v>0.0203681401542087</v>
      </c>
      <c r="AJ120" s="32" t="n">
        <f aca="false">AI119-AI120</f>
        <v>0.00721628344407526</v>
      </c>
    </row>
    <row r="121" customFormat="false" ht="12.8" hidden="false" customHeight="false" outlineLevel="0" collapsed="false">
      <c r="AI121" s="32" t="n">
        <f aca="false">'Low scenario'!AI119</f>
        <v>0.0130434814579806</v>
      </c>
      <c r="AJ121" s="32" t="n">
        <f aca="false">AI120-AI121</f>
        <v>0.00732465869622816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7" colorId="64" zoomScale="65" zoomScaleNormal="65" zoomScalePageLayoutView="100" workbookViewId="0">
      <selection pane="topLeft" activeCell="D13" activeCellId="0" sqref="D13"/>
    </sheetView>
  </sheetViews>
  <sheetFormatPr defaultColWidth="9.148437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-0.0328743672773596</v>
      </c>
      <c r="C6" s="52" t="n">
        <f aca="false">'Central scenario'!BO4</f>
        <v>-0.0328743672773596</v>
      </c>
      <c r="D6" s="32" t="n">
        <f aca="false">'Low scenario'!AL4</f>
        <v>-0.032867452056873</v>
      </c>
      <c r="E6" s="32" t="n">
        <f aca="false">'Low scenario'!BO4</f>
        <v>-0.032867452056873</v>
      </c>
      <c r="F6" s="32" t="n">
        <f aca="false">'High scenario'!AL4</f>
        <v>-0.032867452056873</v>
      </c>
      <c r="G6" s="32" t="n">
        <f aca="false">'High scenario'!BO4</f>
        <v>-0.032867452056873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-0.0327708635680786</v>
      </c>
      <c r="C7" s="52" t="n">
        <f aca="false">'Central scenario'!BO5</f>
        <v>-0.0328108315405279</v>
      </c>
      <c r="D7" s="32" t="n">
        <f aca="false">'Low scenario'!AL5</f>
        <v>-0.0327691279382023</v>
      </c>
      <c r="E7" s="32" t="n">
        <f aca="false">'Low scenario'!BO5</f>
        <v>-0.0328090959106516</v>
      </c>
      <c r="F7" s="32" t="n">
        <f aca="false">'High scenario'!AL5</f>
        <v>-0.0327691279382023</v>
      </c>
      <c r="G7" s="32" t="n">
        <f aca="false">'High scenario'!BO5</f>
        <v>-0.0328090959106516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-0.036516966657866</v>
      </c>
      <c r="C8" s="52" t="n">
        <f aca="false">'Central scenario'!BO6</f>
        <v>-0.0370597887098199</v>
      </c>
      <c r="D8" s="32" t="n">
        <f aca="false">'Low scenario'!AL6</f>
        <v>-0.0365104009407959</v>
      </c>
      <c r="E8" s="32" t="n">
        <f aca="false">'Low scenario'!BO6</f>
        <v>-0.0370532229927498</v>
      </c>
      <c r="F8" s="32" t="n">
        <f aca="false">'High scenario'!AL6</f>
        <v>-0.0365058558565987</v>
      </c>
      <c r="G8" s="32" t="n">
        <f aca="false">'High scenario'!BO6</f>
        <v>-0.0370486779085526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-0.0368249769680938</v>
      </c>
      <c r="C9" s="52" t="n">
        <f aca="false">'Central scenario'!BO7</f>
        <v>-0.0377761510532356</v>
      </c>
      <c r="D9" s="32" t="n">
        <f aca="false">'Low scenario'!AL7</f>
        <v>-0.0368194514270904</v>
      </c>
      <c r="E9" s="32" t="n">
        <f aca="false">'Low scenario'!BO7</f>
        <v>-0.0377706255122322</v>
      </c>
      <c r="F9" s="32" t="n">
        <f aca="false">'High scenario'!AL7</f>
        <v>-0.0376339591942611</v>
      </c>
      <c r="G9" s="32" t="n">
        <f aca="false">'High scenario'!BO7</f>
        <v>-0.038585133279403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-0.0378869896567784</v>
      </c>
      <c r="C10" s="52" t="n">
        <f aca="false">'Central scenario'!BO8</f>
        <v>-0.038752154690172</v>
      </c>
      <c r="D10" s="32" t="n">
        <f aca="false">'Low scenario'!AL8</f>
        <v>-0.0378367159943401</v>
      </c>
      <c r="E10" s="32" t="n">
        <f aca="false">'Low scenario'!BO8</f>
        <v>-0.0387018810277337</v>
      </c>
      <c r="F10" s="32" t="n">
        <f aca="false">'High scenario'!AL8</f>
        <v>-0.0385319955234699</v>
      </c>
      <c r="G10" s="32" t="n">
        <f aca="false">'High scenario'!BO8</f>
        <v>-0.0393922046838318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-0.0515826972840409</v>
      </c>
      <c r="C11" s="52" t="n">
        <f aca="false">'Central scenario'!BO9</f>
        <v>-0.0529668713641247</v>
      </c>
      <c r="D11" s="32" t="n">
        <f aca="false">'Low scenario'!AL9</f>
        <v>-0.0515343425128621</v>
      </c>
      <c r="E11" s="32" t="n">
        <f aca="false">'Low scenario'!BO9</f>
        <v>-0.0529189424785031</v>
      </c>
      <c r="F11" s="32" t="n">
        <f aca="false">'High scenario'!AL9</f>
        <v>-0.0536523478786273</v>
      </c>
      <c r="G11" s="32" t="n">
        <f aca="false">'High scenario'!BO9</f>
        <v>-0.0550061276355064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-0.0511654380081363</v>
      </c>
      <c r="C12" s="52" t="n">
        <f aca="false">'Central scenario'!BO10</f>
        <v>-0.0528983897306172</v>
      </c>
      <c r="D12" s="32" t="n">
        <f aca="false">'Low scenario'!AL10</f>
        <v>-0.0513148171134897</v>
      </c>
      <c r="E12" s="32" t="n">
        <f aca="false">'Low scenario'!BO10</f>
        <v>-0.0530412939465747</v>
      </c>
      <c r="F12" s="32" t="n">
        <f aca="false">'High scenario'!AL10</f>
        <v>-0.0500940400648456</v>
      </c>
      <c r="G12" s="32" t="n">
        <f aca="false">'High scenario'!BO10</f>
        <v>-0.0518476287978092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-0.0514628988276263</v>
      </c>
      <c r="C13" s="52" t="n">
        <f aca="false">'Central scenario'!BO11</f>
        <v>-0.0535477037243852</v>
      </c>
      <c r="D13" s="32" t="n">
        <f aca="false">'Low scenario'!AL11</f>
        <v>-0.0530698340269065</v>
      </c>
      <c r="E13" s="32" t="n">
        <f aca="false">'Low scenario'!BO11</f>
        <v>-0.0551158261697283</v>
      </c>
      <c r="F13" s="32" t="n">
        <f aca="false">'High scenario'!AL11</f>
        <v>-0.049391021927683</v>
      </c>
      <c r="G13" s="32" t="n">
        <f aca="false">'High scenario'!BO11</f>
        <v>-0.0515334639494784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-0.0488110259014729</v>
      </c>
      <c r="C14" s="52" t="n">
        <f aca="false">'Central scenario'!BO12</f>
        <v>-0.0511632105790979</v>
      </c>
      <c r="D14" s="32" t="n">
        <f aca="false">'Low scenario'!AL12</f>
        <v>-0.0514436349731766</v>
      </c>
      <c r="E14" s="32" t="n">
        <f aca="false">'Low scenario'!BO12</f>
        <v>-0.0537659809615432</v>
      </c>
      <c r="F14" s="32" t="n">
        <f aca="false">'High scenario'!AL12</f>
        <v>-0.0469162124331271</v>
      </c>
      <c r="G14" s="32" t="n">
        <f aca="false">'High scenario'!BO12</f>
        <v>-0.0493250641822732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-0.0477945736329955</v>
      </c>
      <c r="C15" s="59" t="n">
        <f aca="false">'Central scenario'!BO13</f>
        <v>-0.0504515559749388</v>
      </c>
      <c r="D15" s="32" t="n">
        <f aca="false">'Low scenario'!AL13</f>
        <v>-0.050461411540484</v>
      </c>
      <c r="E15" s="32" t="n">
        <f aca="false">'Low scenario'!BO13</f>
        <v>-0.0530897254282346</v>
      </c>
      <c r="F15" s="32" t="n">
        <f aca="false">'High scenario'!AL13</f>
        <v>-0.0441931202963944</v>
      </c>
      <c r="G15" s="32" t="n">
        <f aca="false">'High scenario'!BO13</f>
        <v>-0.0469099417570338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-0.0470668343502677</v>
      </c>
      <c r="C16" s="63" t="n">
        <f aca="false">'Central scenario'!BO14</f>
        <v>-0.0507324741981104</v>
      </c>
      <c r="D16" s="32" t="n">
        <f aca="false">'Low scenario'!AL14</f>
        <v>-0.0500411612096009</v>
      </c>
      <c r="E16" s="32" t="n">
        <f aca="false">'Low scenario'!BO14</f>
        <v>-0.0536769782021294</v>
      </c>
      <c r="F16" s="32" t="n">
        <f aca="false">'High scenario'!AL14</f>
        <v>-0.0418588395884121</v>
      </c>
      <c r="G16" s="32" t="n">
        <f aca="false">'High scenario'!BO14</f>
        <v>-0.0453926228264386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-0.0463633651619547</v>
      </c>
      <c r="C17" s="69" t="n">
        <f aca="false">'Central scenario'!BO15</f>
        <v>-0.0511144022969656</v>
      </c>
      <c r="D17" s="32" t="n">
        <f aca="false">'Low scenario'!AL15</f>
        <v>-0.0498111822868776</v>
      </c>
      <c r="E17" s="32" t="n">
        <f aca="false">'Low scenario'!BO15</f>
        <v>-0.0545991951242953</v>
      </c>
      <c r="F17" s="32" t="n">
        <f aca="false">'High scenario'!AL15</f>
        <v>-0.0393308391176601</v>
      </c>
      <c r="G17" s="32" t="n">
        <f aca="false">'High scenario'!BO15</f>
        <v>-0.0440637846599448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-0.0450403096216711</v>
      </c>
      <c r="C18" s="69" t="n">
        <f aca="false">'Central scenario'!BO16</f>
        <v>-0.0506765193998473</v>
      </c>
      <c r="D18" s="32" t="n">
        <f aca="false">'Low scenario'!AL16</f>
        <v>-0.0472104393978901</v>
      </c>
      <c r="E18" s="32" t="n">
        <f aca="false">'Low scenario'!BO16</f>
        <v>-0.0530123101241039</v>
      </c>
      <c r="F18" s="32" t="n">
        <f aca="false">'High scenario'!AL16</f>
        <v>-0.0372919649411513</v>
      </c>
      <c r="G18" s="32" t="n">
        <f aca="false">'High scenario'!BO16</f>
        <v>-0.0429143567354101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-0.0427797588098174</v>
      </c>
      <c r="C19" s="69" t="n">
        <f aca="false">'Central scenario'!BO17</f>
        <v>-0.0492696137879642</v>
      </c>
      <c r="D19" s="32" t="n">
        <f aca="false">'Low scenario'!AL17</f>
        <v>-0.0455716623879484</v>
      </c>
      <c r="E19" s="32" t="n">
        <f aca="false">'Low scenario'!BO17</f>
        <v>-0.052457964810934</v>
      </c>
      <c r="F19" s="32" t="n">
        <f aca="false">'High scenario'!AL17</f>
        <v>-0.0339215088182162</v>
      </c>
      <c r="G19" s="32" t="n">
        <f aca="false">'High scenario'!BO17</f>
        <v>-0.0401906774503641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-0.0391538045092523</v>
      </c>
      <c r="C20" s="63" t="n">
        <f aca="false">'Central scenario'!BO18</f>
        <v>-0.0464518599909162</v>
      </c>
      <c r="D20" s="32" t="n">
        <f aca="false">'Low scenario'!AL18</f>
        <v>-0.0448820884057187</v>
      </c>
      <c r="E20" s="32" t="n">
        <f aca="false">'Low scenario'!BO18</f>
        <v>-0.0526454372676613</v>
      </c>
      <c r="F20" s="32" t="n">
        <f aca="false">'High scenario'!AL18</f>
        <v>-0.0305992793756779</v>
      </c>
      <c r="G20" s="32" t="n">
        <f aca="false">'High scenario'!BO18</f>
        <v>-0.0374861581122203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-0.0377063280577823</v>
      </c>
      <c r="C21" s="69" t="n">
        <f aca="false">'Central scenario'!BO19</f>
        <v>-0.0458440950337184</v>
      </c>
      <c r="D21" s="32" t="n">
        <f aca="false">'Low scenario'!AL19</f>
        <v>-0.0440269132208024</v>
      </c>
      <c r="E21" s="32" t="n">
        <f aca="false">'Low scenario'!BO19</f>
        <v>-0.052457746249726</v>
      </c>
      <c r="F21" s="32" t="n">
        <f aca="false">'High scenario'!AL19</f>
        <v>-0.0273575848141157</v>
      </c>
      <c r="G21" s="32" t="n">
        <f aca="false">'High scenario'!BO19</f>
        <v>-0.0347891785479372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-0.0354831956469009</v>
      </c>
      <c r="C22" s="69" t="n">
        <f aca="false">'Central scenario'!BO20</f>
        <v>-0.0439922804890134</v>
      </c>
      <c r="D22" s="32" t="n">
        <f aca="false">'Low scenario'!AL20</f>
        <v>-0.0434480695114477</v>
      </c>
      <c r="E22" s="32" t="n">
        <f aca="false">'Low scenario'!BO20</f>
        <v>-0.052519700027845</v>
      </c>
      <c r="F22" s="32" t="n">
        <f aca="false">'High scenario'!AL20</f>
        <v>-0.0253148227099575</v>
      </c>
      <c r="G22" s="32" t="n">
        <f aca="false">'High scenario'!BO20</f>
        <v>-0.0332360513824369</v>
      </c>
      <c r="H22" s="32" t="n">
        <f aca="false">B31-D31</f>
        <v>0.0173875595486945</v>
      </c>
      <c r="I22" s="32" t="n">
        <f aca="false">C31-E31</f>
        <v>0.0188964655160343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-0.0340010944708068</v>
      </c>
      <c r="C23" s="69" t="n">
        <f aca="false">'Central scenario'!BO21</f>
        <v>-0.0433558942912997</v>
      </c>
      <c r="D23" s="32" t="n">
        <f aca="false">'Low scenario'!AL21</f>
        <v>-0.0422086300049409</v>
      </c>
      <c r="E23" s="32" t="n">
        <f aca="false">'Low scenario'!BO21</f>
        <v>-0.0521267868404538</v>
      </c>
      <c r="F23" s="32" t="n">
        <f aca="false">'High scenario'!AL21</f>
        <v>-0.0240775532981895</v>
      </c>
      <c r="G23" s="32" t="n">
        <f aca="false">'High scenario'!BO21</f>
        <v>-0.0326256168304374</v>
      </c>
      <c r="H23" s="32" t="n">
        <f aca="false">B31-F31</f>
        <v>-0.0101464646242376</v>
      </c>
      <c r="I23" s="32" t="n">
        <f aca="false">C31-G31</f>
        <v>-0.012809048695141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-0.032174960577002</v>
      </c>
      <c r="C24" s="63" t="n">
        <f aca="false">'Central scenario'!BO22</f>
        <v>-0.0424508747467559</v>
      </c>
      <c r="D24" s="32" t="n">
        <f aca="false">'Low scenario'!AL22</f>
        <v>-0.0411073139530783</v>
      </c>
      <c r="E24" s="32" t="n">
        <f aca="false">'Low scenario'!BO22</f>
        <v>-0.0518854371041369</v>
      </c>
      <c r="F24" s="32" t="n">
        <f aca="false">'High scenario'!AL22</f>
        <v>-0.0223637538699183</v>
      </c>
      <c r="G24" s="32" t="n">
        <f aca="false">'High scenario'!BO22</f>
        <v>-0.031345707274974</v>
      </c>
      <c r="H24" s="32" t="n">
        <f aca="false">H22-I22</f>
        <v>-0.00150890596733979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-0.0308428173646288</v>
      </c>
      <c r="C25" s="69" t="n">
        <f aca="false">'Central scenario'!BO23</f>
        <v>-0.0418336554358698</v>
      </c>
      <c r="D25" s="32" t="n">
        <f aca="false">'Low scenario'!AL23</f>
        <v>-0.0408087439317573</v>
      </c>
      <c r="E25" s="32" t="n">
        <f aca="false">'Low scenario'!BO23</f>
        <v>-0.0520919838698061</v>
      </c>
      <c r="F25" s="32" t="n">
        <f aca="false">'High scenario'!AL23</f>
        <v>-0.0202685008287554</v>
      </c>
      <c r="G25" s="32" t="n">
        <f aca="false">'High scenario'!BO23</f>
        <v>-0.0297927059202711</v>
      </c>
      <c r="H25" s="32" t="n">
        <f aca="false">H23-I23</f>
        <v>0.00266258407090347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-0.0284782870720179</v>
      </c>
      <c r="C26" s="69" t="n">
        <f aca="false">'Central scenario'!BO24</f>
        <v>-0.0400597917645396</v>
      </c>
      <c r="D26" s="32" t="n">
        <f aca="false">'Low scenario'!AL24</f>
        <v>-0.0408793186741624</v>
      </c>
      <c r="E26" s="32" t="n">
        <f aca="false">'Low scenario'!BO24</f>
        <v>-0.0529978745559895</v>
      </c>
      <c r="F26" s="32" t="n">
        <f aca="false">'High scenario'!AL24</f>
        <v>-0.0183645892709527</v>
      </c>
      <c r="G26" s="32" t="n">
        <f aca="false">'High scenario'!BO24</f>
        <v>-0.0283214486461609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-0.0263184602329063</v>
      </c>
      <c r="C27" s="69" t="n">
        <f aca="false">'Central scenario'!BO25</f>
        <v>-0.0384539554160953</v>
      </c>
      <c r="D27" s="32" t="n">
        <f aca="false">'Low scenario'!AL25</f>
        <v>-0.0392194949853096</v>
      </c>
      <c r="E27" s="32" t="n">
        <f aca="false">'Low scenario'!BO25</f>
        <v>-0.0521070828044173</v>
      </c>
      <c r="F27" s="32" t="n">
        <f aca="false">'High scenario'!AL25</f>
        <v>-0.0160674344028009</v>
      </c>
      <c r="G27" s="32" t="n">
        <f aca="false">'High scenario'!BO25</f>
        <v>-0.0263577834454622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-0.0249175194597503</v>
      </c>
      <c r="C28" s="63" t="n">
        <f aca="false">'Central scenario'!BO26</f>
        <v>-0.0378032683410422</v>
      </c>
      <c r="D28" s="32" t="n">
        <f aca="false">'Low scenario'!AL26</f>
        <v>-0.0387492286600389</v>
      </c>
      <c r="E28" s="32" t="n">
        <f aca="false">'Low scenario'!BO26</f>
        <v>-0.0524331209916119</v>
      </c>
      <c r="F28" s="32" t="n">
        <f aca="false">'High scenario'!AL26</f>
        <v>-0.0151368967062295</v>
      </c>
      <c r="G28" s="32" t="n">
        <f aca="false">'High scenario'!BO26</f>
        <v>-0.0260677248683552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-0.0228204321444915</v>
      </c>
      <c r="C29" s="69" t="n">
        <f aca="false">'Central scenario'!BO27</f>
        <v>-0.0361658863700072</v>
      </c>
      <c r="D29" s="32" t="n">
        <f aca="false">'Low scenario'!AL27</f>
        <v>-0.0381267498132025</v>
      </c>
      <c r="E29" s="32" t="n">
        <f aca="false">'Low scenario'!BO27</f>
        <v>-0.0525930849789459</v>
      </c>
      <c r="F29" s="32" t="n">
        <f aca="false">'High scenario'!AL27</f>
        <v>-0.0132110538530712</v>
      </c>
      <c r="G29" s="32" t="n">
        <f aca="false">'High scenario'!BO27</f>
        <v>-0.0245275623720597</v>
      </c>
      <c r="I29" s="32" t="n">
        <f aca="false">C31-E31</f>
        <v>0.0188964655160343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-0.0216292074428686</v>
      </c>
      <c r="C30" s="69" t="n">
        <f aca="false">'Central scenario'!BO28</f>
        <v>-0.0356474881748507</v>
      </c>
      <c r="D30" s="32" t="n">
        <f aca="false">'Low scenario'!AL28</f>
        <v>-0.0380807936250235</v>
      </c>
      <c r="E30" s="32" t="n">
        <f aca="false">'Low scenario'!BO28</f>
        <v>-0.0534626881779906</v>
      </c>
      <c r="F30" s="32" t="n">
        <f aca="false">'High scenario'!AL28</f>
        <v>-0.0120412202803761</v>
      </c>
      <c r="G30" s="32" t="n">
        <f aca="false">'High scenario'!BO28</f>
        <v>-0.0238429159047675</v>
      </c>
      <c r="I30" s="32" t="n">
        <f aca="false">C31-G31</f>
        <v>-0.012809048695141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-0.0207176626030367</v>
      </c>
      <c r="C31" s="69" t="n">
        <f aca="false">'Central scenario'!BO29</f>
        <v>-0.0354248874971333</v>
      </c>
      <c r="D31" s="32" t="n">
        <f aca="false">'Low scenario'!AL29</f>
        <v>-0.0381052221517313</v>
      </c>
      <c r="E31" s="32" t="n">
        <f aca="false">'Low scenario'!BO29</f>
        <v>-0.0543213530131677</v>
      </c>
      <c r="F31" s="32" t="n">
        <f aca="false">'High scenario'!AL29</f>
        <v>-0.0105711979787992</v>
      </c>
      <c r="G31" s="32" t="n">
        <f aca="false">'High scenario'!BO29</f>
        <v>-0.0226158388019923</v>
      </c>
    </row>
    <row r="33" customFormat="false" ht="57.85" hidden="false" customHeight="false" outlineLevel="0" collapsed="false">
      <c r="B33" s="91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91"/>
    </row>
    <row r="35" customFormat="false" ht="12.8" hidden="false" customHeight="false" outlineLevel="0" collapsed="false">
      <c r="A35" s="0" t="n">
        <v>1993</v>
      </c>
      <c r="B35" s="92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3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2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3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2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3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2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3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2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3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2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3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2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3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2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3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2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3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2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3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2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3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2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3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2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32" activeCellId="0" sqref="E32"/>
    </sheetView>
  </sheetViews>
  <sheetFormatPr defaultColWidth="11.66796875" defaultRowHeight="12.8" zeroHeight="false" outlineLevelRow="0" outlineLevelCol="0"/>
  <sheetData>
    <row r="1" customFormat="false" ht="57.85" hidden="false" customHeight="false" outlineLevel="0" collapsed="false">
      <c r="A1" s="94"/>
      <c r="B1" s="95" t="s">
        <v>123</v>
      </c>
      <c r="C1" s="96" t="s">
        <v>0</v>
      </c>
      <c r="D1" s="96" t="s">
        <v>124</v>
      </c>
      <c r="E1" s="96" t="s">
        <v>125</v>
      </c>
      <c r="F1" s="96" t="s">
        <v>126</v>
      </c>
      <c r="G1" s="96" t="s">
        <v>127</v>
      </c>
      <c r="H1" s="96" t="s">
        <v>128</v>
      </c>
    </row>
    <row r="2" customFormat="false" ht="12.8" hidden="false" customHeight="false" outlineLevel="0" collapsed="false">
      <c r="A2" s="94"/>
      <c r="B2" s="95"/>
      <c r="C2" s="94"/>
      <c r="D2" s="94"/>
      <c r="E2" s="94"/>
      <c r="F2" s="94"/>
      <c r="G2" s="94"/>
      <c r="H2" s="94"/>
    </row>
    <row r="3" customFormat="false" ht="15" hidden="false" customHeight="false" outlineLevel="0" collapsed="false">
      <c r="A3" s="97" t="n">
        <v>1993</v>
      </c>
      <c r="B3" s="98" t="n">
        <v>-0.0176975770327058</v>
      </c>
      <c r="C3" s="94"/>
      <c r="D3" s="94"/>
      <c r="E3" s="94"/>
      <c r="F3" s="94"/>
      <c r="G3" s="94"/>
      <c r="H3" s="94"/>
    </row>
    <row r="4" customFormat="false" ht="15" hidden="false" customHeight="false" outlineLevel="0" collapsed="false">
      <c r="A4" s="97" t="n">
        <v>1994</v>
      </c>
      <c r="B4" s="99" t="n">
        <v>-0.0265706733334723</v>
      </c>
      <c r="C4" s="94"/>
      <c r="D4" s="94"/>
      <c r="E4" s="94"/>
      <c r="F4" s="94"/>
      <c r="G4" s="94"/>
      <c r="H4" s="94"/>
    </row>
    <row r="5" customFormat="false" ht="15" hidden="false" customHeight="false" outlineLevel="0" collapsed="false">
      <c r="A5" s="97" t="n">
        <v>1995</v>
      </c>
      <c r="B5" s="98" t="n">
        <v>-0.0223256780195043</v>
      </c>
      <c r="C5" s="94"/>
      <c r="D5" s="94"/>
      <c r="E5" s="94"/>
      <c r="F5" s="94"/>
      <c r="G5" s="94"/>
      <c r="H5" s="94"/>
    </row>
    <row r="6" customFormat="false" ht="15" hidden="false" customHeight="false" outlineLevel="0" collapsed="false">
      <c r="A6" s="97" t="n">
        <v>1996</v>
      </c>
      <c r="B6" s="99" t="n">
        <v>-0.0232748001171907</v>
      </c>
      <c r="C6" s="94"/>
      <c r="D6" s="94"/>
      <c r="E6" s="94"/>
      <c r="F6" s="94"/>
      <c r="G6" s="94"/>
      <c r="H6" s="94"/>
    </row>
    <row r="7" customFormat="false" ht="15" hidden="false" customHeight="false" outlineLevel="0" collapsed="false">
      <c r="A7" s="97" t="n">
        <v>1997</v>
      </c>
      <c r="B7" s="98" t="n">
        <v>-0.0208020897656273</v>
      </c>
      <c r="C7" s="94"/>
      <c r="D7" s="94"/>
      <c r="E7" s="94"/>
      <c r="F7" s="94"/>
      <c r="G7" s="94"/>
      <c r="H7" s="94"/>
    </row>
    <row r="8" customFormat="false" ht="15" hidden="false" customHeight="false" outlineLevel="0" collapsed="false">
      <c r="A8" s="97" t="n">
        <v>1998</v>
      </c>
      <c r="B8" s="99" t="n">
        <v>-0.0271450823041349</v>
      </c>
      <c r="C8" s="94"/>
      <c r="D8" s="94"/>
      <c r="E8" s="94"/>
      <c r="F8" s="94"/>
      <c r="G8" s="94"/>
      <c r="H8" s="94"/>
    </row>
    <row r="9" customFormat="false" ht="15" hidden="false" customHeight="false" outlineLevel="0" collapsed="false">
      <c r="A9" s="97" t="n">
        <v>1999</v>
      </c>
      <c r="B9" s="98" t="n">
        <v>-0.0321516368666459</v>
      </c>
      <c r="C9" s="94"/>
      <c r="D9" s="94"/>
      <c r="E9" s="94"/>
      <c r="F9" s="94"/>
      <c r="G9" s="94"/>
      <c r="H9" s="94"/>
    </row>
    <row r="10" customFormat="false" ht="15" hidden="false" customHeight="false" outlineLevel="0" collapsed="false">
      <c r="A10" s="97" t="n">
        <v>2000</v>
      </c>
      <c r="B10" s="99" t="n">
        <v>-0.0337754965366008</v>
      </c>
      <c r="C10" s="94"/>
      <c r="D10" s="94"/>
      <c r="E10" s="94"/>
      <c r="F10" s="94"/>
      <c r="G10" s="94"/>
      <c r="H10" s="94"/>
    </row>
    <row r="11" customFormat="false" ht="15" hidden="false" customHeight="false" outlineLevel="0" collapsed="false">
      <c r="A11" s="97" t="n">
        <v>2001</v>
      </c>
      <c r="B11" s="98" t="n">
        <v>-0.0343324976529175</v>
      </c>
      <c r="C11" s="94"/>
      <c r="D11" s="94"/>
      <c r="E11" s="94"/>
      <c r="F11" s="94"/>
      <c r="G11" s="94"/>
      <c r="H11" s="94"/>
    </row>
    <row r="12" customFormat="false" ht="15" hidden="false" customHeight="false" outlineLevel="0" collapsed="false">
      <c r="A12" s="97" t="n">
        <v>2002</v>
      </c>
      <c r="B12" s="99" t="n">
        <v>-0.0297003395722639</v>
      </c>
      <c r="C12" s="94"/>
      <c r="D12" s="94"/>
      <c r="E12" s="94"/>
      <c r="F12" s="94"/>
      <c r="G12" s="94"/>
      <c r="H12" s="94"/>
    </row>
    <row r="13" customFormat="false" ht="15" hidden="false" customHeight="false" outlineLevel="0" collapsed="false">
      <c r="A13" s="97" t="n">
        <v>2003</v>
      </c>
      <c r="B13" s="98" t="n">
        <v>-0.0277579380361316</v>
      </c>
      <c r="C13" s="94"/>
      <c r="D13" s="94"/>
      <c r="E13" s="94"/>
      <c r="F13" s="94"/>
      <c r="G13" s="94"/>
      <c r="H13" s="94"/>
    </row>
    <row r="14" customFormat="false" ht="15" hidden="false" customHeight="false" outlineLevel="0" collapsed="false">
      <c r="A14" s="97" t="n">
        <v>2004</v>
      </c>
      <c r="B14" s="99" t="n">
        <v>-0.0218853689158177</v>
      </c>
      <c r="C14" s="94"/>
      <c r="D14" s="94"/>
      <c r="E14" s="94"/>
      <c r="F14" s="94"/>
      <c r="G14" s="94"/>
      <c r="H14" s="94"/>
    </row>
    <row r="15" customFormat="false" ht="15" hidden="false" customHeight="false" outlineLevel="0" collapsed="false">
      <c r="A15" s="97" t="n">
        <v>2005</v>
      </c>
      <c r="B15" s="98" t="n">
        <v>-0.0179040572743257</v>
      </c>
      <c r="C15" s="94"/>
      <c r="D15" s="94"/>
      <c r="E15" s="94"/>
      <c r="F15" s="94"/>
      <c r="G15" s="94"/>
      <c r="H15" s="94"/>
    </row>
    <row r="16" customFormat="false" ht="15" hidden="false" customHeight="false" outlineLevel="0" collapsed="false">
      <c r="A16" s="97" t="n">
        <v>2006</v>
      </c>
      <c r="B16" s="99" t="n">
        <v>-0.0165135934957867</v>
      </c>
      <c r="C16" s="94"/>
      <c r="D16" s="94"/>
      <c r="E16" s="94"/>
      <c r="F16" s="94"/>
      <c r="G16" s="94"/>
      <c r="H16" s="94"/>
    </row>
    <row r="17" customFormat="false" ht="15" hidden="false" customHeight="false" outlineLevel="0" collapsed="false">
      <c r="A17" s="97" t="n">
        <v>2007</v>
      </c>
      <c r="B17" s="98" t="n">
        <v>-0.0158656512635353</v>
      </c>
      <c r="C17" s="94"/>
      <c r="D17" s="94"/>
      <c r="E17" s="94"/>
      <c r="F17" s="94"/>
      <c r="G17" s="94"/>
      <c r="H17" s="94"/>
    </row>
    <row r="18" customFormat="false" ht="15" hidden="false" customHeight="false" outlineLevel="0" collapsed="false">
      <c r="A18" s="97" t="n">
        <v>2008</v>
      </c>
      <c r="B18" s="99" t="n">
        <v>-0.0183013371636907</v>
      </c>
      <c r="C18" s="94"/>
      <c r="D18" s="94"/>
      <c r="E18" s="94"/>
      <c r="F18" s="94"/>
      <c r="G18" s="94"/>
      <c r="H18" s="94"/>
    </row>
    <row r="19" customFormat="false" ht="15" hidden="false" customHeight="false" outlineLevel="0" collapsed="false">
      <c r="A19" s="97" t="n">
        <v>2009</v>
      </c>
      <c r="B19" s="98" t="n">
        <v>-0.0156710909032578</v>
      </c>
      <c r="C19" s="94"/>
      <c r="D19" s="94"/>
      <c r="E19" s="94"/>
      <c r="F19" s="94"/>
      <c r="G19" s="94"/>
      <c r="H19" s="94"/>
    </row>
    <row r="20" customFormat="false" ht="15" hidden="false" customHeight="false" outlineLevel="0" collapsed="false">
      <c r="A20" s="97" t="n">
        <v>2010</v>
      </c>
      <c r="B20" s="99" t="n">
        <v>-0.0158039957303612</v>
      </c>
      <c r="C20" s="94"/>
      <c r="D20" s="94"/>
      <c r="E20" s="94"/>
      <c r="F20" s="94"/>
      <c r="G20" s="94"/>
      <c r="H20" s="94"/>
    </row>
    <row r="21" customFormat="false" ht="15" hidden="false" customHeight="false" outlineLevel="0" collapsed="false">
      <c r="A21" s="97" t="n">
        <v>2011</v>
      </c>
      <c r="B21" s="98" t="n">
        <v>-0.0158943271566621</v>
      </c>
      <c r="C21" s="94"/>
      <c r="D21" s="94"/>
      <c r="E21" s="94"/>
      <c r="F21" s="94"/>
      <c r="G21" s="94"/>
      <c r="H21" s="94"/>
    </row>
    <row r="22" customFormat="false" ht="15" hidden="false" customHeight="false" outlineLevel="0" collapsed="false">
      <c r="A22" s="97" t="n">
        <v>2012</v>
      </c>
      <c r="B22" s="99" t="n">
        <v>-0.0195335859314802</v>
      </c>
      <c r="C22" s="94"/>
      <c r="D22" s="94"/>
      <c r="E22" s="94"/>
      <c r="F22" s="94"/>
      <c r="G22" s="94"/>
      <c r="H22" s="94"/>
    </row>
    <row r="23" customFormat="false" ht="15" hidden="false" customHeight="false" outlineLevel="0" collapsed="false">
      <c r="A23" s="97" t="n">
        <v>2013</v>
      </c>
      <c r="B23" s="98" t="n">
        <v>-0.02109912849421</v>
      </c>
      <c r="C23" s="94"/>
      <c r="D23" s="94"/>
      <c r="E23" s="94"/>
      <c r="F23" s="94"/>
      <c r="G23" s="94"/>
      <c r="H23" s="94"/>
    </row>
    <row r="24" customFormat="false" ht="15" hidden="false" customHeight="false" outlineLevel="0" collapsed="false">
      <c r="A24" s="97" t="n">
        <v>2014</v>
      </c>
      <c r="B24" s="99" t="n">
        <v>-0.0217418594917814</v>
      </c>
      <c r="C24" s="100" t="n">
        <f aca="false">'Central scenario'!AL3</f>
        <v>-0.0196925047215125</v>
      </c>
      <c r="D24" s="101"/>
      <c r="E24" s="94"/>
      <c r="F24" s="94"/>
      <c r="G24" s="94"/>
      <c r="H24" s="94"/>
    </row>
    <row r="25" customFormat="false" ht="15" hidden="false" customHeight="false" outlineLevel="0" collapsed="false">
      <c r="A25" s="97" t="n">
        <v>2015</v>
      </c>
      <c r="B25" s="98" t="n">
        <v>-0.02830905931782</v>
      </c>
      <c r="C25" s="100" t="n">
        <f aca="false">'Central scenario'!AL4</f>
        <v>-0.0328743672773596</v>
      </c>
      <c r="D25" s="101"/>
      <c r="E25" s="94"/>
      <c r="F25" s="94"/>
      <c r="G25" s="94"/>
      <c r="H25" s="94"/>
    </row>
    <row r="26" customFormat="false" ht="15" hidden="false" customHeight="false" outlineLevel="0" collapsed="false">
      <c r="A26" s="97" t="n">
        <v>2016</v>
      </c>
      <c r="B26" s="99" t="n">
        <v>-0.031163226932361</v>
      </c>
      <c r="C26" s="100" t="n">
        <f aca="false">'Central scenario'!AL5</f>
        <v>-0.0327708635680786</v>
      </c>
      <c r="D26" s="100" t="n">
        <f aca="false">'Central scenario'!BO5</f>
        <v>-0.0328108315405279</v>
      </c>
      <c r="E26" s="94"/>
      <c r="F26" s="94"/>
      <c r="G26" s="94"/>
      <c r="H26" s="94"/>
    </row>
    <row r="27" customFormat="false" ht="15" hidden="false" customHeight="false" outlineLevel="0" collapsed="false">
      <c r="A27" s="97" t="n">
        <v>2017</v>
      </c>
      <c r="B27" s="98" t="n">
        <v>-0.031311152517781</v>
      </c>
      <c r="C27" s="100" t="n">
        <f aca="false">'Central scenario'!AL6</f>
        <v>-0.036516966657866</v>
      </c>
      <c r="D27" s="100" t="n">
        <f aca="false">'Central scenario'!BO6</f>
        <v>-0.0370597887098199</v>
      </c>
      <c r="E27" s="102" t="n">
        <f aca="false">'Low scenario'!AL6</f>
        <v>-0.0365104009407959</v>
      </c>
      <c r="F27" s="102" t="n">
        <f aca="false">'Low scenario'!BO6</f>
        <v>-0.0370532229927498</v>
      </c>
      <c r="G27" s="102" t="n">
        <f aca="false">'High scenario'!AL6</f>
        <v>-0.0365058558565987</v>
      </c>
      <c r="H27" s="102" t="n">
        <f aca="false">'High scenario'!BO6</f>
        <v>-0.0370486779085526</v>
      </c>
    </row>
    <row r="28" customFormat="false" ht="15" hidden="false" customHeight="false" outlineLevel="0" collapsed="false">
      <c r="A28" s="97" t="n">
        <v>2018</v>
      </c>
      <c r="B28" s="99" t="n">
        <v>-0.033240002411513</v>
      </c>
      <c r="C28" s="100" t="n">
        <f aca="false">'Central scenario'!AL7</f>
        <v>-0.0368249769680938</v>
      </c>
      <c r="D28" s="100" t="n">
        <f aca="false">'Central scenario'!BO7</f>
        <v>-0.0377761510532356</v>
      </c>
      <c r="E28" s="102" t="n">
        <f aca="false">'Low scenario'!AL7</f>
        <v>-0.0368194514270904</v>
      </c>
      <c r="F28" s="102" t="n">
        <f aca="false">'Low scenario'!BO7</f>
        <v>-0.0377706255122322</v>
      </c>
      <c r="G28" s="102" t="n">
        <f aca="false">'High scenario'!AL7</f>
        <v>-0.0376339591942611</v>
      </c>
      <c r="H28" s="102" t="n">
        <f aca="false">'High scenario'!BO7</f>
        <v>-0.038585133279403</v>
      </c>
    </row>
    <row r="29" customFormat="false" ht="12.8" hidden="false" customHeight="false" outlineLevel="0" collapsed="false">
      <c r="A29" s="97" t="n">
        <v>2019</v>
      </c>
      <c r="B29" s="94"/>
      <c r="C29" s="100" t="n">
        <f aca="false">'Central scenario'!AL8</f>
        <v>-0.0378869896567784</v>
      </c>
      <c r="D29" s="100" t="n">
        <f aca="false">'Central scenario'!BO8</f>
        <v>-0.038752154690172</v>
      </c>
      <c r="E29" s="102" t="n">
        <f aca="false">'Low scenario'!AL8</f>
        <v>-0.0378367159943401</v>
      </c>
      <c r="F29" s="102" t="n">
        <f aca="false">'Low scenario'!BO8</f>
        <v>-0.0387018810277337</v>
      </c>
      <c r="G29" s="102" t="n">
        <f aca="false">'High scenario'!AL8</f>
        <v>-0.0385319955234699</v>
      </c>
      <c r="H29" s="102" t="n">
        <f aca="false">'High scenario'!BO8</f>
        <v>-0.0393922046838318</v>
      </c>
    </row>
    <row r="30" customFormat="false" ht="12.8" hidden="false" customHeight="false" outlineLevel="0" collapsed="false">
      <c r="A30" s="97" t="n">
        <v>2020</v>
      </c>
      <c r="B30" s="94"/>
      <c r="C30" s="100" t="n">
        <f aca="false">'Central scenario'!AL9</f>
        <v>-0.0515826972840409</v>
      </c>
      <c r="D30" s="100" t="n">
        <f aca="false">'Central scenario'!BO9</f>
        <v>-0.0529668713641247</v>
      </c>
      <c r="E30" s="102" t="n">
        <f aca="false">'Low scenario'!AL9</f>
        <v>-0.0515343425128621</v>
      </c>
      <c r="F30" s="102" t="n">
        <f aca="false">'Low scenario'!BO9</f>
        <v>-0.0529189424785031</v>
      </c>
      <c r="G30" s="102" t="n">
        <f aca="false">'High scenario'!AL9</f>
        <v>-0.0536523478786273</v>
      </c>
      <c r="H30" s="102" t="n">
        <f aca="false">'High scenario'!BO9</f>
        <v>-0.0550061276355064</v>
      </c>
    </row>
    <row r="31" customFormat="false" ht="12.8" hidden="false" customHeight="false" outlineLevel="0" collapsed="false">
      <c r="A31" s="97" t="n">
        <v>2021</v>
      </c>
      <c r="B31" s="94"/>
      <c r="C31" s="100" t="n">
        <f aca="false">'Central scenario'!AL10</f>
        <v>-0.0511654380081363</v>
      </c>
      <c r="D31" s="100" t="n">
        <f aca="false">'Central scenario'!BO10</f>
        <v>-0.0528983897306172</v>
      </c>
      <c r="E31" s="102" t="n">
        <f aca="false">'Low scenario'!AL10</f>
        <v>-0.0513148171134897</v>
      </c>
      <c r="F31" s="102" t="n">
        <f aca="false">'Low scenario'!BO10</f>
        <v>-0.0530412939465747</v>
      </c>
      <c r="G31" s="102" t="n">
        <f aca="false">'High scenario'!AL10</f>
        <v>-0.0500940400648456</v>
      </c>
      <c r="H31" s="102" t="n">
        <f aca="false">'High scenario'!BO10</f>
        <v>-0.0518476287978092</v>
      </c>
    </row>
    <row r="32" customFormat="false" ht="12.8" hidden="false" customHeight="false" outlineLevel="0" collapsed="false">
      <c r="A32" s="97" t="n">
        <v>2022</v>
      </c>
      <c r="B32" s="94"/>
      <c r="C32" s="100" t="n">
        <f aca="false">'Central scenario'!AL11</f>
        <v>-0.0514628988276263</v>
      </c>
      <c r="D32" s="100" t="n">
        <f aca="false">'Central scenario'!BO11</f>
        <v>-0.0535477037243852</v>
      </c>
      <c r="E32" s="102" t="n">
        <f aca="false">'Low scenario'!AL11</f>
        <v>-0.0530698340269065</v>
      </c>
      <c r="F32" s="102" t="n">
        <f aca="false">'Low scenario'!BO11</f>
        <v>-0.0551158261697283</v>
      </c>
      <c r="G32" s="102" t="n">
        <f aca="false">'High scenario'!AL11</f>
        <v>-0.049391021927683</v>
      </c>
      <c r="H32" s="102" t="n">
        <f aca="false">'High scenario'!BO11</f>
        <v>-0.0515334639494784</v>
      </c>
    </row>
    <row r="33" customFormat="false" ht="12.8" hidden="false" customHeight="false" outlineLevel="0" collapsed="false">
      <c r="A33" s="97" t="n">
        <v>2023</v>
      </c>
      <c r="B33" s="94"/>
      <c r="C33" s="100" t="n">
        <f aca="false">'Central scenario'!AL12</f>
        <v>-0.0488110259014729</v>
      </c>
      <c r="D33" s="100" t="n">
        <f aca="false">'Central scenario'!BO12</f>
        <v>-0.0511632105790979</v>
      </c>
      <c r="E33" s="102" t="n">
        <f aca="false">'Low scenario'!AL12</f>
        <v>-0.0514436349731766</v>
      </c>
      <c r="F33" s="102" t="n">
        <f aca="false">'Low scenario'!BO12</f>
        <v>-0.0537659809615432</v>
      </c>
      <c r="G33" s="102" t="n">
        <f aca="false">'High scenario'!AL12</f>
        <v>-0.0469162124331271</v>
      </c>
      <c r="H33" s="102" t="n">
        <f aca="false">'High scenario'!BO12</f>
        <v>-0.0493250641822732</v>
      </c>
    </row>
    <row r="34" customFormat="false" ht="12.8" hidden="false" customHeight="false" outlineLevel="0" collapsed="false">
      <c r="A34" s="97" t="n">
        <v>2024</v>
      </c>
      <c r="B34" s="94"/>
      <c r="C34" s="103" t="n">
        <f aca="false">'Central scenario'!AL13</f>
        <v>-0.0477945736329955</v>
      </c>
      <c r="D34" s="103" t="n">
        <f aca="false">'Central scenario'!BO13</f>
        <v>-0.0504515559749388</v>
      </c>
      <c r="E34" s="102" t="n">
        <f aca="false">'Low scenario'!AL13</f>
        <v>-0.050461411540484</v>
      </c>
      <c r="F34" s="102" t="n">
        <f aca="false">'Low scenario'!BO13</f>
        <v>-0.0530897254282346</v>
      </c>
      <c r="G34" s="102" t="n">
        <f aca="false">'High scenario'!AL13</f>
        <v>-0.0441931202963944</v>
      </c>
      <c r="H34" s="102" t="n">
        <f aca="false">'High scenario'!BO13</f>
        <v>-0.0469099417570338</v>
      </c>
    </row>
    <row r="35" customFormat="false" ht="12.8" hidden="false" customHeight="false" outlineLevel="0" collapsed="false">
      <c r="A35" s="97" t="n">
        <v>2025</v>
      </c>
      <c r="B35" s="94"/>
      <c r="C35" s="104" t="n">
        <f aca="false">'Central scenario'!AL14</f>
        <v>-0.0470668343502677</v>
      </c>
      <c r="D35" s="104" t="n">
        <f aca="false">'Central scenario'!BO14</f>
        <v>-0.0507324741981104</v>
      </c>
      <c r="E35" s="102" t="n">
        <f aca="false">'Low scenario'!AL14</f>
        <v>-0.0500411612096009</v>
      </c>
      <c r="F35" s="102" t="n">
        <f aca="false">'Low scenario'!BO14</f>
        <v>-0.0536769782021294</v>
      </c>
      <c r="G35" s="102" t="n">
        <f aca="false">'High scenario'!AL14</f>
        <v>-0.0418588395884121</v>
      </c>
      <c r="H35" s="102" t="n">
        <f aca="false">'High scenario'!BO14</f>
        <v>-0.0453926228264386</v>
      </c>
    </row>
    <row r="36" customFormat="false" ht="12.8" hidden="false" customHeight="false" outlineLevel="0" collapsed="false">
      <c r="A36" s="97" t="n">
        <v>2026</v>
      </c>
      <c r="B36" s="94"/>
      <c r="C36" s="105" t="n">
        <f aca="false">'Central scenario'!AL15</f>
        <v>-0.0463633651619547</v>
      </c>
      <c r="D36" s="105" t="n">
        <f aca="false">'Central scenario'!BO15</f>
        <v>-0.0511144022969656</v>
      </c>
      <c r="E36" s="102" t="n">
        <f aca="false">'Low scenario'!AL15</f>
        <v>-0.0498111822868776</v>
      </c>
      <c r="F36" s="102" t="n">
        <f aca="false">'Low scenario'!BO15</f>
        <v>-0.0545991951242953</v>
      </c>
      <c r="G36" s="102" t="n">
        <f aca="false">'High scenario'!AL15</f>
        <v>-0.0393308391176601</v>
      </c>
      <c r="H36" s="102" t="n">
        <f aca="false">'High scenario'!BO15</f>
        <v>-0.0440637846599448</v>
      </c>
    </row>
    <row r="37" customFormat="false" ht="12.8" hidden="false" customHeight="false" outlineLevel="0" collapsed="false">
      <c r="A37" s="97" t="n">
        <v>2027</v>
      </c>
      <c r="B37" s="94"/>
      <c r="C37" s="105" t="n">
        <f aca="false">'Central scenario'!AL16</f>
        <v>-0.0450403096216711</v>
      </c>
      <c r="D37" s="105" t="n">
        <f aca="false">'Central scenario'!BO16</f>
        <v>-0.0506765193998473</v>
      </c>
      <c r="E37" s="102" t="n">
        <f aca="false">'Low scenario'!AL16</f>
        <v>-0.0472104393978901</v>
      </c>
      <c r="F37" s="102" t="n">
        <f aca="false">'Low scenario'!BO16</f>
        <v>-0.0530123101241039</v>
      </c>
      <c r="G37" s="102" t="n">
        <f aca="false">'High scenario'!AL16</f>
        <v>-0.0372919649411513</v>
      </c>
      <c r="H37" s="102" t="n">
        <f aca="false">'High scenario'!BO16</f>
        <v>-0.0429143567354101</v>
      </c>
    </row>
    <row r="38" customFormat="false" ht="12.8" hidden="false" customHeight="false" outlineLevel="0" collapsed="false">
      <c r="A38" s="97" t="n">
        <v>2028</v>
      </c>
      <c r="B38" s="101"/>
      <c r="C38" s="105" t="n">
        <f aca="false">'Central scenario'!AL17</f>
        <v>-0.0427797588098174</v>
      </c>
      <c r="D38" s="105" t="n">
        <f aca="false">'Central scenario'!BO17</f>
        <v>-0.0492696137879642</v>
      </c>
      <c r="E38" s="102" t="n">
        <f aca="false">'Low scenario'!AL17</f>
        <v>-0.0455716623879484</v>
      </c>
      <c r="F38" s="102" t="n">
        <f aca="false">'Low scenario'!BO17</f>
        <v>-0.052457964810934</v>
      </c>
      <c r="G38" s="102" t="n">
        <f aca="false">'High scenario'!AL17</f>
        <v>-0.0339215088182162</v>
      </c>
      <c r="H38" s="102" t="n">
        <f aca="false">'High scenario'!BO17</f>
        <v>-0.0401906774503641</v>
      </c>
    </row>
    <row r="39" customFormat="false" ht="12.8" hidden="false" customHeight="false" outlineLevel="0" collapsed="false">
      <c r="A39" s="97" t="n">
        <v>2029</v>
      </c>
      <c r="B39" s="101"/>
      <c r="C39" s="104" t="n">
        <f aca="false">'Central scenario'!AL18</f>
        <v>-0.0391538045092523</v>
      </c>
      <c r="D39" s="104" t="n">
        <f aca="false">'Central scenario'!BO18</f>
        <v>-0.0464518599909162</v>
      </c>
      <c r="E39" s="102" t="n">
        <f aca="false">'Low scenario'!AL18</f>
        <v>-0.0448820884057187</v>
      </c>
      <c r="F39" s="102" t="n">
        <f aca="false">'Low scenario'!BO18</f>
        <v>-0.0526454372676613</v>
      </c>
      <c r="G39" s="102" t="n">
        <f aca="false">'High scenario'!AL18</f>
        <v>-0.0305992793756779</v>
      </c>
      <c r="H39" s="102" t="n">
        <f aca="false">'High scenario'!BO18</f>
        <v>-0.0374861581122203</v>
      </c>
    </row>
    <row r="40" customFormat="false" ht="12.8" hidden="false" customHeight="false" outlineLevel="0" collapsed="false">
      <c r="A40" s="97" t="n">
        <v>2030</v>
      </c>
      <c r="B40" s="101"/>
      <c r="C40" s="105" t="n">
        <f aca="false">'Central scenario'!AL19</f>
        <v>-0.0377063280577823</v>
      </c>
      <c r="D40" s="105" t="n">
        <f aca="false">'Central scenario'!BO19</f>
        <v>-0.0458440950337184</v>
      </c>
      <c r="E40" s="102" t="n">
        <f aca="false">'Low scenario'!AL19</f>
        <v>-0.0440269132208024</v>
      </c>
      <c r="F40" s="102" t="n">
        <f aca="false">'Low scenario'!BO19</f>
        <v>-0.052457746249726</v>
      </c>
      <c r="G40" s="102" t="n">
        <f aca="false">'High scenario'!AL19</f>
        <v>-0.0273575848141157</v>
      </c>
      <c r="H40" s="102" t="n">
        <f aca="false">'High scenario'!BO19</f>
        <v>-0.0347891785479372</v>
      </c>
    </row>
    <row r="41" customFormat="false" ht="12.8" hidden="false" customHeight="false" outlineLevel="0" collapsed="false">
      <c r="A41" s="97" t="n">
        <v>2031</v>
      </c>
      <c r="B41" s="101"/>
      <c r="C41" s="105" t="n">
        <f aca="false">'Central scenario'!AL20</f>
        <v>-0.0354831956469009</v>
      </c>
      <c r="D41" s="105" t="n">
        <f aca="false">'Central scenario'!BO20</f>
        <v>-0.0439922804890134</v>
      </c>
      <c r="E41" s="102" t="n">
        <f aca="false">'Low scenario'!AL20</f>
        <v>-0.0434480695114477</v>
      </c>
      <c r="F41" s="102" t="n">
        <f aca="false">'Low scenario'!BO20</f>
        <v>-0.052519700027845</v>
      </c>
      <c r="G41" s="102" t="n">
        <f aca="false">'High scenario'!AL20</f>
        <v>-0.0253148227099575</v>
      </c>
      <c r="H41" s="102" t="n">
        <f aca="false">'High scenario'!BO20</f>
        <v>-0.0332360513824369</v>
      </c>
    </row>
    <row r="42" customFormat="false" ht="12.8" hidden="false" customHeight="false" outlineLevel="0" collapsed="false">
      <c r="A42" s="97" t="n">
        <v>2032</v>
      </c>
      <c r="B42" s="101"/>
      <c r="C42" s="105" t="n">
        <f aca="false">'Central scenario'!AL21</f>
        <v>-0.0340010944708068</v>
      </c>
      <c r="D42" s="105" t="n">
        <f aca="false">'Central scenario'!BO21</f>
        <v>-0.0433558942912997</v>
      </c>
      <c r="E42" s="102" t="n">
        <f aca="false">'Low scenario'!AL21</f>
        <v>-0.0422086300049409</v>
      </c>
      <c r="F42" s="102" t="n">
        <f aca="false">'Low scenario'!BO21</f>
        <v>-0.0521267868404538</v>
      </c>
      <c r="G42" s="102" t="n">
        <f aca="false">'High scenario'!AL21</f>
        <v>-0.0240775532981895</v>
      </c>
      <c r="H42" s="102" t="n">
        <f aca="false">'High scenario'!BO21</f>
        <v>-0.0326256168304374</v>
      </c>
    </row>
    <row r="43" customFormat="false" ht="12.8" hidden="false" customHeight="false" outlineLevel="0" collapsed="false">
      <c r="A43" s="97" t="n">
        <v>2033</v>
      </c>
      <c r="B43" s="101"/>
      <c r="C43" s="104" t="n">
        <f aca="false">'Central scenario'!AL22</f>
        <v>-0.032174960577002</v>
      </c>
      <c r="D43" s="104" t="n">
        <f aca="false">'Central scenario'!BO22</f>
        <v>-0.0424508747467559</v>
      </c>
      <c r="E43" s="102" t="n">
        <f aca="false">'Low scenario'!AL22</f>
        <v>-0.0411073139530783</v>
      </c>
      <c r="F43" s="102" t="n">
        <f aca="false">'Low scenario'!BO22</f>
        <v>-0.0518854371041369</v>
      </c>
      <c r="G43" s="102" t="n">
        <f aca="false">'High scenario'!AL22</f>
        <v>-0.0223637538699183</v>
      </c>
      <c r="H43" s="102" t="n">
        <f aca="false">'High scenario'!BO22</f>
        <v>-0.031345707274974</v>
      </c>
    </row>
    <row r="44" customFormat="false" ht="12.8" hidden="false" customHeight="false" outlineLevel="0" collapsed="false">
      <c r="A44" s="97" t="n">
        <v>2034</v>
      </c>
      <c r="B44" s="101"/>
      <c r="C44" s="105" t="n">
        <f aca="false">'Central scenario'!AL23</f>
        <v>-0.0308428173646288</v>
      </c>
      <c r="D44" s="105" t="n">
        <f aca="false">'Central scenario'!BO23</f>
        <v>-0.0418336554358698</v>
      </c>
      <c r="E44" s="102" t="n">
        <f aca="false">'Low scenario'!AL23</f>
        <v>-0.0408087439317573</v>
      </c>
      <c r="F44" s="102" t="n">
        <f aca="false">'Low scenario'!BO23</f>
        <v>-0.0520919838698061</v>
      </c>
      <c r="G44" s="102" t="n">
        <f aca="false">'High scenario'!AL23</f>
        <v>-0.0202685008287554</v>
      </c>
      <c r="H44" s="102" t="n">
        <f aca="false">'High scenario'!BO23</f>
        <v>-0.0297927059202711</v>
      </c>
    </row>
    <row r="45" customFormat="false" ht="12.8" hidden="false" customHeight="false" outlineLevel="0" collapsed="false">
      <c r="A45" s="97" t="n">
        <v>2035</v>
      </c>
      <c r="B45" s="101"/>
      <c r="C45" s="105" t="n">
        <f aca="false">'Central scenario'!AL24</f>
        <v>-0.0284782870720179</v>
      </c>
      <c r="D45" s="105" t="n">
        <f aca="false">'Central scenario'!BO24</f>
        <v>-0.0400597917645396</v>
      </c>
      <c r="E45" s="102" t="n">
        <f aca="false">'Low scenario'!AL24</f>
        <v>-0.0408793186741624</v>
      </c>
      <c r="F45" s="102" t="n">
        <f aca="false">'Low scenario'!BO24</f>
        <v>-0.0529978745559895</v>
      </c>
      <c r="G45" s="102" t="n">
        <f aca="false">'High scenario'!AL24</f>
        <v>-0.0183645892709527</v>
      </c>
      <c r="H45" s="102" t="n">
        <f aca="false">'High scenario'!BO24</f>
        <v>-0.0283214486461609</v>
      </c>
    </row>
    <row r="46" customFormat="false" ht="12.8" hidden="false" customHeight="false" outlineLevel="0" collapsed="false">
      <c r="A46" s="97" t="n">
        <v>2036</v>
      </c>
      <c r="B46" s="101"/>
      <c r="C46" s="105" t="n">
        <f aca="false">'Central scenario'!AL25</f>
        <v>-0.0263184602329063</v>
      </c>
      <c r="D46" s="105" t="n">
        <f aca="false">'Central scenario'!BO25</f>
        <v>-0.0384539554160953</v>
      </c>
      <c r="E46" s="102" t="n">
        <f aca="false">'Low scenario'!AL25</f>
        <v>-0.0392194949853096</v>
      </c>
      <c r="F46" s="102" t="n">
        <f aca="false">'Low scenario'!BO25</f>
        <v>-0.0521070828044173</v>
      </c>
      <c r="G46" s="102" t="n">
        <f aca="false">'High scenario'!AL25</f>
        <v>-0.0160674344028009</v>
      </c>
      <c r="H46" s="102" t="n">
        <f aca="false">'High scenario'!BO25</f>
        <v>-0.0263577834454622</v>
      </c>
    </row>
    <row r="47" customFormat="false" ht="12.8" hidden="false" customHeight="false" outlineLevel="0" collapsed="false">
      <c r="A47" s="97" t="n">
        <v>2037</v>
      </c>
      <c r="B47" s="101"/>
      <c r="C47" s="104" t="n">
        <f aca="false">'Central scenario'!AL26</f>
        <v>-0.0249175194597503</v>
      </c>
      <c r="D47" s="104" t="n">
        <f aca="false">'Central scenario'!BO26</f>
        <v>-0.0378032683410422</v>
      </c>
      <c r="E47" s="102" t="n">
        <f aca="false">'Low scenario'!AL26</f>
        <v>-0.0387492286600389</v>
      </c>
      <c r="F47" s="102" t="n">
        <f aca="false">'Low scenario'!BO26</f>
        <v>-0.0524331209916119</v>
      </c>
      <c r="G47" s="102" t="n">
        <f aca="false">'High scenario'!AL26</f>
        <v>-0.0151368967062295</v>
      </c>
      <c r="H47" s="102" t="n">
        <f aca="false">'High scenario'!BO26</f>
        <v>-0.0260677248683552</v>
      </c>
    </row>
    <row r="48" customFormat="false" ht="12.8" hidden="false" customHeight="false" outlineLevel="0" collapsed="false">
      <c r="A48" s="97" t="n">
        <v>2038</v>
      </c>
      <c r="B48" s="101"/>
      <c r="C48" s="105" t="n">
        <f aca="false">'Central scenario'!AL27</f>
        <v>-0.0228204321444915</v>
      </c>
      <c r="D48" s="105" t="n">
        <f aca="false">'Central scenario'!BO27</f>
        <v>-0.0361658863700072</v>
      </c>
      <c r="E48" s="102" t="n">
        <f aca="false">'Low scenario'!AL27</f>
        <v>-0.0381267498132025</v>
      </c>
      <c r="F48" s="102" t="n">
        <f aca="false">'Low scenario'!BO27</f>
        <v>-0.0525930849789459</v>
      </c>
      <c r="G48" s="102" t="n">
        <f aca="false">'High scenario'!AL27</f>
        <v>-0.0132110538530712</v>
      </c>
      <c r="H48" s="102" t="n">
        <f aca="false">'High scenario'!BO27</f>
        <v>-0.0245275623720597</v>
      </c>
    </row>
    <row r="49" customFormat="false" ht="12.8" hidden="false" customHeight="false" outlineLevel="0" collapsed="false">
      <c r="A49" s="97" t="n">
        <v>2039</v>
      </c>
      <c r="B49" s="106"/>
      <c r="C49" s="105" t="n">
        <f aca="false">'Central scenario'!AL28</f>
        <v>-0.0216292074428686</v>
      </c>
      <c r="D49" s="105" t="n">
        <f aca="false">'Central scenario'!BO28</f>
        <v>-0.0356474881748507</v>
      </c>
      <c r="E49" s="102" t="n">
        <f aca="false">'Low scenario'!AL28</f>
        <v>-0.0380807936250235</v>
      </c>
      <c r="F49" s="102" t="n">
        <f aca="false">'Low scenario'!BO28</f>
        <v>-0.0534626881779906</v>
      </c>
      <c r="G49" s="102" t="n">
        <f aca="false">'High scenario'!AL28</f>
        <v>-0.0120412202803761</v>
      </c>
      <c r="H49" s="102" t="n">
        <f aca="false">'High scenario'!BO28</f>
        <v>-0.0238429159047675</v>
      </c>
    </row>
    <row r="50" customFormat="false" ht="12.8" hidden="false" customHeight="false" outlineLevel="0" collapsed="false">
      <c r="A50" s="97" t="n">
        <v>2040</v>
      </c>
      <c r="B50" s="107"/>
      <c r="C50" s="105" t="n">
        <f aca="false">'Central scenario'!AL29</f>
        <v>-0.0207176626030367</v>
      </c>
      <c r="D50" s="105" t="n">
        <f aca="false">'Central scenario'!BO29</f>
        <v>-0.0354248874971333</v>
      </c>
      <c r="E50" s="102" t="n">
        <f aca="false">'Low scenario'!AL29</f>
        <v>-0.0381052221517313</v>
      </c>
      <c r="F50" s="102" t="n">
        <f aca="false">'Low scenario'!BO29</f>
        <v>-0.0543213530131677</v>
      </c>
      <c r="G50" s="102" t="n">
        <f aca="false">'High scenario'!AL29</f>
        <v>-0.0105711979787992</v>
      </c>
      <c r="H50" s="102" t="n">
        <f aca="false">'High scenario'!BO29</f>
        <v>-0.0226158388019923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2020-10-16T18:07:36Z</dcterms:modified>
  <cp:revision>312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