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7.wmf" ContentType="image/x-wmf"/>
  <Override PartName="/xl/media/image8.wmf" ContentType="image/x-wmf"/>
  <Override PartName="/xl/charts/chart45.xml" ContentType="application/vnd.openxmlformats-officedocument.drawingml.chart+xml"/>
  <Override PartName="/xl/charts/chart50.xml" ContentType="application/vnd.openxmlformats-officedocument.drawingml.chart+xml"/>
  <Override PartName="/xl/charts/chart46.xml" ContentType="application/vnd.openxmlformats-officedocument.drawingml.chart+xml"/>
  <Override PartName="/xl/charts/chart51.xml" ContentType="application/vnd.openxmlformats-officedocument.drawingml.chart+xml"/>
  <Override PartName="/xl/charts/chart47.xml" ContentType="application/vnd.openxmlformats-officedocument.drawingml.chart+xml"/>
  <Override PartName="/xl/charts/chart52.xml" ContentType="application/vnd.openxmlformats-officedocument.drawingml.chart+xml"/>
  <Override PartName="/xl/charts/chart48.xml" ContentType="application/vnd.openxmlformats-officedocument.drawingml.chart+xml"/>
  <Override PartName="/xl/charts/chart53.xml" ContentType="application/vnd.openxmlformats-officedocument.drawingml.chart+xml"/>
  <Override PartName="/xl/charts/chart49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<sst xmlns="http://schemas.openxmlformats.org/spreadsheetml/2006/main" count="862" uniqueCount="261">
  <si>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</si>
  <si>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</si>
  <si>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</si>
  <si>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</si>
  <si>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</si>
  <si>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</si>
  <si>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</si>
  <si>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</si>
  <si>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</si>
  <si>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</si>
  <si>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</si>
  <si>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</si>
  <si>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</si>
  <si>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</si>
  <si>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</si>
  <si>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</si>
  <si>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</si>
  <si>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</si>
  <si>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</si>
  <si>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</si>
  <si>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</si>
  <si>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</si>
  <si>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</si>
  <si>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</si>
  <si>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</si>
  <si>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</si>
  <si>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</si>
  <si>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</si>
  <si>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</si>
  <si>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</si>
  <si>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</si>
  <si>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</si>
  <si>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</si>
  <si>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</si>
  <si>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</si>
  <si>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</si>
  <si>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</si>
  <si>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</si>
  <si>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</si>
  <si>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</si>
  <si>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</si>
  <si>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</si>
  <si>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</si>
  <si>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</si>
  <si>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</si>
  <si>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</si>
  <si>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</si>
  <si>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</si>
  <si>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</si>
  <si>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</si>
  <si>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</si>
  <si>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</si>
  <si>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</si>
  <si>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</si>
  <si>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</si>
  <si>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</si>
  <si>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</si>
  <si>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</si>
  <si>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</si>
  <si>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</si>
  <si>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</si>
  <si>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</si>
  <si>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</si>
  <si>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</si>
  <si>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</si>
  <si>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</si>
  <si>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</si>
  <si>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</si>
  <si>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</si>
  <si>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</si>
  <si>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</si>
  <si>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</si>
  <si>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</si>
  <si>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</si>
  <si>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</si>
  <si>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</si>
  <si>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</si>
  <si>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</si>
  <si>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</si>
  <si>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</si>
  <si>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</si>
  <si>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</si>
  <si>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</si>
  <si>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</si>
  <si>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</si>
  <si>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</si>
  <si>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</si>
  <si>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</si>
  <si>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</si>
  <si>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</si>
  <si>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</si>
  <si>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</si>
  <si>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</si>
  <si>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</si>
  <si>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</si>
  <si>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</si>
  <si>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</si>
  <si>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</si>
  <si>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</si>
  <si>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</si>
  <si>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</si>
  <si>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</si>
  <si>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</si>
  <si>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</si>
  <si>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</si>
  <si>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</si>
  <si>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</si>
  <si>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</si>
  <si>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</si>
  <si>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</si>
  <si>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Optimistic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</si>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</sst>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96.9109005977828</c:v>
                </c:pt>
                <c:pt idx="26">
                  <c:v>98.2568853283076</c:v>
                </c:pt>
                <c:pt idx="27">
                  <c:v>99.1434445276198</c:v>
                </c:pt>
                <c:pt idx="28">
                  <c:v>98.2232357100445</c:v>
                </c:pt>
                <c:pt idx="29">
                  <c:v>99.8182276157163</c:v>
                </c:pt>
                <c:pt idx="30">
                  <c:v>100.222023034874</c:v>
                </c:pt>
                <c:pt idx="31">
                  <c:v>100.453683602852</c:v>
                </c:pt>
                <c:pt idx="32">
                  <c:v>102.152165138446</c:v>
                </c:pt>
                <c:pt idx="33">
                  <c:v>102.812774444188</c:v>
                </c:pt>
                <c:pt idx="34">
                  <c:v>103.22868372592</c:v>
                </c:pt>
                <c:pt idx="35">
                  <c:v>104.478647603654</c:v>
                </c:pt>
                <c:pt idx="36">
                  <c:v>105.2167300926</c:v>
                </c:pt>
                <c:pt idx="37">
                  <c:v>106.411221549734</c:v>
                </c:pt>
                <c:pt idx="38">
                  <c:v>106.325544237698</c:v>
                </c:pt>
                <c:pt idx="39">
                  <c:v>107.098943159543</c:v>
                </c:pt>
                <c:pt idx="40">
                  <c:v>108.373231995378</c:v>
                </c:pt>
                <c:pt idx="41">
                  <c:v>109.071502088478</c:v>
                </c:pt>
                <c:pt idx="42">
                  <c:v>109.515310564829</c:v>
                </c:pt>
                <c:pt idx="43">
                  <c:v>110.843967562078</c:v>
                </c:pt>
                <c:pt idx="44">
                  <c:v>111.819915789712</c:v>
                </c:pt>
                <c:pt idx="45">
                  <c:v>112.716082686557</c:v>
                </c:pt>
                <c:pt idx="46">
                  <c:v>113.854107589761</c:v>
                </c:pt>
                <c:pt idx="47">
                  <c:v>114.771582670812</c:v>
                </c:pt>
                <c:pt idx="48">
                  <c:v>115.892942021001</c:v>
                </c:pt>
                <c:pt idx="49">
                  <c:v>116.40105818256</c:v>
                </c:pt>
                <c:pt idx="50">
                  <c:v>117.601431073764</c:v>
                </c:pt>
                <c:pt idx="51">
                  <c:v>119.169201939852</c:v>
                </c:pt>
                <c:pt idx="52">
                  <c:v>119.680990460542</c:v>
                </c:pt>
                <c:pt idx="53">
                  <c:v>119.977455342071</c:v>
                </c:pt>
                <c:pt idx="54">
                  <c:v>120.886256631331</c:v>
                </c:pt>
                <c:pt idx="55">
                  <c:v>120.971626345078</c:v>
                </c:pt>
                <c:pt idx="56">
                  <c:v>122.195092827848</c:v>
                </c:pt>
                <c:pt idx="57">
                  <c:v>123.380396115111</c:v>
                </c:pt>
                <c:pt idx="58">
                  <c:v>124.249761661734</c:v>
                </c:pt>
                <c:pt idx="59">
                  <c:v>125.502057564843</c:v>
                </c:pt>
                <c:pt idx="60">
                  <c:v>126.518712070804</c:v>
                </c:pt>
                <c:pt idx="61">
                  <c:v>127.409110479649</c:v>
                </c:pt>
                <c:pt idx="62">
                  <c:v>128.335870608516</c:v>
                </c:pt>
                <c:pt idx="63">
                  <c:v>128.975754859462</c:v>
                </c:pt>
                <c:pt idx="64">
                  <c:v>129.577863573932</c:v>
                </c:pt>
                <c:pt idx="65">
                  <c:v>130.442323616764</c:v>
                </c:pt>
                <c:pt idx="66">
                  <c:v>131.392192729266</c:v>
                </c:pt>
                <c:pt idx="67">
                  <c:v>132.497099255519</c:v>
                </c:pt>
                <c:pt idx="68">
                  <c:v>133.368835558496</c:v>
                </c:pt>
                <c:pt idx="69">
                  <c:v>134.485618603497</c:v>
                </c:pt>
                <c:pt idx="70">
                  <c:v>135.194367730759</c:v>
                </c:pt>
                <c:pt idx="71">
                  <c:v>136.073856690743</c:v>
                </c:pt>
                <c:pt idx="72">
                  <c:v>136.680833335584</c:v>
                </c:pt>
                <c:pt idx="73">
                  <c:v>137.215376419474</c:v>
                </c:pt>
                <c:pt idx="74">
                  <c:v>137.510025319625</c:v>
                </c:pt>
                <c:pt idx="75">
                  <c:v>138.187648602296</c:v>
                </c:pt>
                <c:pt idx="76">
                  <c:v>138.481073136177</c:v>
                </c:pt>
                <c:pt idx="77">
                  <c:v>139.53593281667</c:v>
                </c:pt>
                <c:pt idx="78">
                  <c:v>139.81779775104</c:v>
                </c:pt>
                <c:pt idx="79">
                  <c:v>140.157493686473</c:v>
                </c:pt>
                <c:pt idx="80">
                  <c:v>141.918351331694</c:v>
                </c:pt>
                <c:pt idx="81">
                  <c:v>143.10720515086</c:v>
                </c:pt>
                <c:pt idx="82">
                  <c:v>143.663887799835</c:v>
                </c:pt>
                <c:pt idx="83">
                  <c:v>144.742384321584</c:v>
                </c:pt>
                <c:pt idx="84">
                  <c:v>145.212488653712</c:v>
                </c:pt>
                <c:pt idx="85">
                  <c:v>146.64783629118</c:v>
                </c:pt>
                <c:pt idx="86">
                  <c:v>146.733946295959</c:v>
                </c:pt>
                <c:pt idx="87">
                  <c:v>148.226951476215</c:v>
                </c:pt>
                <c:pt idx="88">
                  <c:v>148.788339634682</c:v>
                </c:pt>
                <c:pt idx="89">
                  <c:v>149.83728304485</c:v>
                </c:pt>
                <c:pt idx="90">
                  <c:v>149.973983126322</c:v>
                </c:pt>
                <c:pt idx="91">
                  <c:v>150.761420047145</c:v>
                </c:pt>
                <c:pt idx="92">
                  <c:v>151.341810361497</c:v>
                </c:pt>
                <c:pt idx="93">
                  <c:v>151.582105994814</c:v>
                </c:pt>
                <c:pt idx="94">
                  <c:v>152.676603199111</c:v>
                </c:pt>
                <c:pt idx="95">
                  <c:v>153.629307436701</c:v>
                </c:pt>
                <c:pt idx="96">
                  <c:v>154.405891913297</c:v>
                </c:pt>
                <c:pt idx="97">
                  <c:v>154.895841129748</c:v>
                </c:pt>
                <c:pt idx="98">
                  <c:v>156.219093066407</c:v>
                </c:pt>
                <c:pt idx="99">
                  <c:v>156.41015665144</c:v>
                </c:pt>
                <c:pt idx="100">
                  <c:v>156.587548969524</c:v>
                </c:pt>
                <c:pt idx="101">
                  <c:v>157.039739678245</c:v>
                </c:pt>
                <c:pt idx="102">
                  <c:v>158.435477973735</c:v>
                </c:pt>
                <c:pt idx="103">
                  <c:v>158.623595391396</c:v>
                </c:pt>
                <c:pt idx="104">
                  <c:v>159.410391840398</c:v>
                </c:pt>
                <c:pt idx="105">
                  <c:v>161.036140416184</c:v>
                </c:pt>
                <c:pt idx="106">
                  <c:v>161.516598778543</c:v>
                </c:pt>
                <c:pt idx="107">
                  <c:v>162.208894869114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192325"/>
        <c:axId val="85241440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-0.0173041177344676</c:v>
                </c:pt>
                <c:pt idx="30">
                  <c:v>0.0279999999999991</c:v>
                </c:pt>
                <c:pt idx="34">
                  <c:v>0.0350000000000001</c:v>
                </c:pt>
                <c:pt idx="38">
                  <c:v>0.0300000000000007</c:v>
                </c:pt>
                <c:pt idx="42">
                  <c:v>0.0299999999999996</c:v>
                </c:pt>
                <c:pt idx="46">
                  <c:v>0.035078884838285</c:v>
                </c:pt>
                <c:pt idx="50">
                  <c:v>0.0350933118919725</c:v>
                </c:pt>
                <c:pt idx="54">
                  <c:v>0.0265457991928375</c:v>
                </c:pt>
                <c:pt idx="58">
                  <c:v>0.0286822659275832</c:v>
                </c:pt>
                <c:pt idx="62">
                  <c:v>0.0321244954325217</c:v>
                </c:pt>
                <c:pt idx="66">
                  <c:v>0.0247829685407865</c:v>
                </c:pt>
                <c:pt idx="70">
                  <c:v>0.0290378395747992</c:v>
                </c:pt>
                <c:pt idx="74">
                  <c:v>0.0194226759686629</c:v>
                </c:pt>
                <c:pt idx="78">
                  <c:v>0.0152811265969541</c:v>
                </c:pt>
                <c:pt idx="82">
                  <c:v>0.0276697927297942</c:v>
                </c:pt>
                <c:pt idx="86">
                  <c:v>0.023349583063238</c:v>
                </c:pt>
                <c:pt idx="90">
                  <c:v>0.0213690348107596</c:v>
                </c:pt>
                <c:pt idx="94">
                  <c:v>0.0164655369859572</c:v>
                </c:pt>
                <c:pt idx="98">
                  <c:v>0.0208478889345851</c:v>
                </c:pt>
                <c:pt idx="102">
                  <c:v>0.0140777344989975</c:v>
                </c:pt>
                <c:pt idx="106">
                  <c:v>0.0213825202249482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165026"/>
        <c:axId val="83744582"/>
      </c:lineChart>
      <c:catAx>
        <c:axId val="601923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241440"/>
        <c:crosses val="autoZero"/>
        <c:auto val="1"/>
        <c:lblAlgn val="ctr"/>
        <c:lblOffset val="100"/>
      </c:catAx>
      <c:valAx>
        <c:axId val="8524144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192325"/>
        <c:crossesAt val="1"/>
        <c:crossBetween val="midCat"/>
      </c:valAx>
      <c:catAx>
        <c:axId val="8016502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744582"/>
        <c:auto val="1"/>
        <c:lblAlgn val="ctr"/>
        <c:lblOffset val="100"/>
      </c:catAx>
      <c:valAx>
        <c:axId val="8374458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16502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96.9109005977828</c:v>
                </c:pt>
                <c:pt idx="26">
                  <c:v>98.92987769357</c:v>
                </c:pt>
                <c:pt idx="27">
                  <c:v>100.390537158521</c:v>
                </c:pt>
                <c:pt idx="28">
                  <c:v>100.094154485474</c:v>
                </c:pt>
                <c:pt idx="29">
                  <c:v>100.787336621694</c:v>
                </c:pt>
                <c:pt idx="30">
                  <c:v>100.908475247441</c:v>
                </c:pt>
                <c:pt idx="31">
                  <c:v>100.84993725604</c:v>
                </c:pt>
                <c:pt idx="32">
                  <c:v>102.096037575183</c:v>
                </c:pt>
                <c:pt idx="33">
                  <c:v>103.810956720345</c:v>
                </c:pt>
                <c:pt idx="34">
                  <c:v>105.953899009813</c:v>
                </c:pt>
                <c:pt idx="35">
                  <c:v>106.884606449734</c:v>
                </c:pt>
                <c:pt idx="36">
                  <c:v>107.200839453943</c:v>
                </c:pt>
                <c:pt idx="37">
                  <c:v>107.963394989159</c:v>
                </c:pt>
                <c:pt idx="38">
                  <c:v>108.867631232583</c:v>
                </c:pt>
                <c:pt idx="39">
                  <c:v>109.369726570819</c:v>
                </c:pt>
                <c:pt idx="40">
                  <c:v>110.416864637561</c:v>
                </c:pt>
                <c:pt idx="41">
                  <c:v>110.932388351361</c:v>
                </c:pt>
                <c:pt idx="42">
                  <c:v>112.133660169561</c:v>
                </c:pt>
                <c:pt idx="43">
                  <c:v>112.920726855416</c:v>
                </c:pt>
                <c:pt idx="44">
                  <c:v>114.015402792605</c:v>
                </c:pt>
                <c:pt idx="45">
                  <c:v>114.949355161603</c:v>
                </c:pt>
                <c:pt idx="46">
                  <c:v>115.558497174745</c:v>
                </c:pt>
                <c:pt idx="47">
                  <c:v>116.855081340347</c:v>
                </c:pt>
                <c:pt idx="48">
                  <c:v>117.667010045971</c:v>
                </c:pt>
                <c:pt idx="49">
                  <c:v>119.382335473638</c:v>
                </c:pt>
                <c:pt idx="50">
                  <c:v>120.7773116522</c:v>
                </c:pt>
                <c:pt idx="51">
                  <c:v>122.238184017603</c:v>
                </c:pt>
                <c:pt idx="52">
                  <c:v>124.252307037996</c:v>
                </c:pt>
                <c:pt idx="53">
                  <c:v>124.978951938327</c:v>
                </c:pt>
                <c:pt idx="54">
                  <c:v>126.248377592314</c:v>
                </c:pt>
                <c:pt idx="55">
                  <c:v>127.07357568796</c:v>
                </c:pt>
                <c:pt idx="56">
                  <c:v>128.371212189711</c:v>
                </c:pt>
                <c:pt idx="57">
                  <c:v>129.058042563035</c:v>
                </c:pt>
                <c:pt idx="58">
                  <c:v>130.848184425414</c:v>
                </c:pt>
                <c:pt idx="59">
                  <c:v>132.544172418101</c:v>
                </c:pt>
                <c:pt idx="60">
                  <c:v>133.814077164626</c:v>
                </c:pt>
                <c:pt idx="61">
                  <c:v>134.68834433906</c:v>
                </c:pt>
                <c:pt idx="62">
                  <c:v>135.168790169706</c:v>
                </c:pt>
                <c:pt idx="63">
                  <c:v>136.350674806112</c:v>
                </c:pt>
                <c:pt idx="64">
                  <c:v>137.55618435214</c:v>
                </c:pt>
                <c:pt idx="65">
                  <c:v>138.765666013566</c:v>
                </c:pt>
                <c:pt idx="66">
                  <c:v>139.353766121736</c:v>
                </c:pt>
                <c:pt idx="67">
                  <c:v>140.441534636439</c:v>
                </c:pt>
                <c:pt idx="68">
                  <c:v>141.175890320154</c:v>
                </c:pt>
                <c:pt idx="69">
                  <c:v>142.160021076462</c:v>
                </c:pt>
                <c:pt idx="70">
                  <c:v>143.251632708408</c:v>
                </c:pt>
                <c:pt idx="71">
                  <c:v>144.190931525456</c:v>
                </c:pt>
                <c:pt idx="72">
                  <c:v>144.381626144205</c:v>
                </c:pt>
                <c:pt idx="73">
                  <c:v>145.509825563661</c:v>
                </c:pt>
                <c:pt idx="74">
                  <c:v>147.165532541271</c:v>
                </c:pt>
                <c:pt idx="75">
                  <c:v>148.366287144557</c:v>
                </c:pt>
                <c:pt idx="76">
                  <c:v>148.994439901624</c:v>
                </c:pt>
                <c:pt idx="77">
                  <c:v>149.473458939188</c:v>
                </c:pt>
                <c:pt idx="78">
                  <c:v>150.597653365569</c:v>
                </c:pt>
                <c:pt idx="79">
                  <c:v>151.658840911664</c:v>
                </c:pt>
                <c:pt idx="80">
                  <c:v>153.182342500424</c:v>
                </c:pt>
                <c:pt idx="81">
                  <c:v>154.442670723206</c:v>
                </c:pt>
                <c:pt idx="82">
                  <c:v>155.246651609493</c:v>
                </c:pt>
                <c:pt idx="83">
                  <c:v>155.915853447233</c:v>
                </c:pt>
                <c:pt idx="84">
                  <c:v>156.794825112559</c:v>
                </c:pt>
                <c:pt idx="85">
                  <c:v>158.12616269348</c:v>
                </c:pt>
                <c:pt idx="86">
                  <c:v>159.557460341715</c:v>
                </c:pt>
                <c:pt idx="87">
                  <c:v>160.434896695414</c:v>
                </c:pt>
                <c:pt idx="88">
                  <c:v>161.797289060892</c:v>
                </c:pt>
                <c:pt idx="89">
                  <c:v>163.311532001048</c:v>
                </c:pt>
                <c:pt idx="90">
                  <c:v>164.10789191626</c:v>
                </c:pt>
                <c:pt idx="91">
                  <c:v>165.978564380798</c:v>
                </c:pt>
                <c:pt idx="92">
                  <c:v>166.910987370104</c:v>
                </c:pt>
                <c:pt idx="93">
                  <c:v>167.984037420525</c:v>
                </c:pt>
                <c:pt idx="94">
                  <c:v>169.117695234127</c:v>
                </c:pt>
                <c:pt idx="95">
                  <c:v>170.016392128763</c:v>
                </c:pt>
                <c:pt idx="96">
                  <c:v>170.977613822223</c:v>
                </c:pt>
                <c:pt idx="97">
                  <c:v>172.007165878574</c:v>
                </c:pt>
                <c:pt idx="98">
                  <c:v>172.784129296329</c:v>
                </c:pt>
                <c:pt idx="99">
                  <c:v>174.258369173075</c:v>
                </c:pt>
                <c:pt idx="100">
                  <c:v>174.571693410317</c:v>
                </c:pt>
                <c:pt idx="101">
                  <c:v>175.702277855064</c:v>
                </c:pt>
                <c:pt idx="102">
                  <c:v>176.959508092378</c:v>
                </c:pt>
                <c:pt idx="103">
                  <c:v>178.45181822406</c:v>
                </c:pt>
                <c:pt idx="104">
                  <c:v>179.570895466683</c:v>
                </c:pt>
                <c:pt idx="105">
                  <c:v>180.2553106197</c:v>
                </c:pt>
                <c:pt idx="106">
                  <c:v>181.41999947344</c:v>
                </c:pt>
                <c:pt idx="107">
                  <c:v>181.798183981678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572374"/>
        <c:axId val="99806194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-0.012439286634144</c:v>
                </c:pt>
                <c:pt idx="30">
                  <c:v>0.0330000000000001</c:v>
                </c:pt>
                <c:pt idx="34">
                  <c:v>0.04</c:v>
                </c:pt>
                <c:pt idx="38">
                  <c:v>0.0350000000000001</c:v>
                </c:pt>
                <c:pt idx="42">
                  <c:v>0.0299999999999991</c:v>
                </c:pt>
                <c:pt idx="46">
                  <c:v>0.0335451934373461</c:v>
                </c:pt>
                <c:pt idx="50">
                  <c:v>0.0405014783813003</c:v>
                </c:pt>
                <c:pt idx="54">
                  <c:v>0.046844445036776</c:v>
                </c:pt>
                <c:pt idx="58">
                  <c:v>0.0363511741525517</c:v>
                </c:pt>
                <c:pt idx="62">
                  <c:v>0.0368653574577975</c:v>
                </c:pt>
                <c:pt idx="66">
                  <c:v>0.0298048376322395</c:v>
                </c:pt>
                <c:pt idx="70">
                  <c:v>0.026363733751009</c:v>
                </c:pt>
                <c:pt idx="74">
                  <c:v>0.025657582386996</c:v>
                </c:pt>
                <c:pt idx="78">
                  <c:v>0.0261368525510175</c:v>
                </c:pt>
                <c:pt idx="82">
                  <c:v>0.0300689057565231</c:v>
                </c:pt>
                <c:pt idx="86">
                  <c:v>0.0260603617339052</c:v>
                </c:pt>
                <c:pt idx="90">
                  <c:v>0.0319444104940665</c:v>
                </c:pt>
                <c:pt idx="94">
                  <c:v>0.028745376295199</c:v>
                </c:pt>
                <c:pt idx="98">
                  <c:v>0.023735126166236</c:v>
                </c:pt>
                <c:pt idx="102">
                  <c:v>0.0226918846645334</c:v>
                </c:pt>
                <c:pt idx="106">
                  <c:v>0.0245989140189917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840804"/>
        <c:axId val="92896326"/>
      </c:lineChart>
      <c:catAx>
        <c:axId val="88572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806194"/>
        <c:crosses val="autoZero"/>
        <c:auto val="1"/>
        <c:lblAlgn val="ctr"/>
        <c:lblOffset val="100"/>
      </c:catAx>
      <c:valAx>
        <c:axId val="9980619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572374"/>
        <c:crossesAt val="1"/>
        <c:crossBetween val="midCat"/>
      </c:valAx>
      <c:catAx>
        <c:axId val="338408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896326"/>
        <c:auto val="1"/>
        <c:lblAlgn val="ctr"/>
        <c:lblOffset val="100"/>
      </c:catAx>
      <c:valAx>
        <c:axId val="9289632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8408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96.2379082325205</c:v>
                </c:pt>
                <c:pt idx="26">
                  <c:v>97.5838929630453</c:v>
                </c:pt>
                <c:pt idx="27">
                  <c:v>98.56934426198</c:v>
                </c:pt>
                <c:pt idx="28">
                  <c:v>98.2232357100445</c:v>
                </c:pt>
                <c:pt idx="29">
                  <c:v>98.2589043054034</c:v>
                </c:pt>
                <c:pt idx="30">
                  <c:v>98.3645641067496</c:v>
                </c:pt>
                <c:pt idx="31">
                  <c:v>99.966933044087</c:v>
                </c:pt>
                <c:pt idx="32">
                  <c:v>100.187700424245</c:v>
                </c:pt>
                <c:pt idx="33">
                  <c:v>100.715376913039</c:v>
                </c:pt>
                <c:pt idx="34">
                  <c:v>102.200782106913</c:v>
                </c:pt>
                <c:pt idx="35">
                  <c:v>103.554186837076</c:v>
                </c:pt>
                <c:pt idx="36">
                  <c:v>103.694269939094</c:v>
                </c:pt>
                <c:pt idx="37">
                  <c:v>103.73683822043</c:v>
                </c:pt>
                <c:pt idx="38">
                  <c:v>104.244797749051</c:v>
                </c:pt>
                <c:pt idx="39">
                  <c:v>105.14859152973</c:v>
                </c:pt>
                <c:pt idx="40">
                  <c:v>105.768155337876</c:v>
                </c:pt>
                <c:pt idx="41">
                  <c:v>105.811574984838</c:v>
                </c:pt>
                <c:pt idx="42">
                  <c:v>106.329693704032</c:v>
                </c:pt>
                <c:pt idx="43">
                  <c:v>107.251563360324</c:v>
                </c:pt>
                <c:pt idx="44">
                  <c:v>108.440452967288</c:v>
                </c:pt>
                <c:pt idx="45">
                  <c:v>109.329965321171</c:v>
                </c:pt>
                <c:pt idx="46">
                  <c:v>110.232190958854</c:v>
                </c:pt>
                <c:pt idx="47">
                  <c:v>111.066607221229</c:v>
                </c:pt>
                <c:pt idx="48">
                  <c:v>111.217682153411</c:v>
                </c:pt>
                <c:pt idx="49">
                  <c:v>112.238388740425</c:v>
                </c:pt>
                <c:pt idx="50">
                  <c:v>112.737065116483</c:v>
                </c:pt>
                <c:pt idx="51">
                  <c:v>113.065446827528</c:v>
                </c:pt>
                <c:pt idx="52">
                  <c:v>114.095323420666</c:v>
                </c:pt>
                <c:pt idx="53">
                  <c:v>114.305361903543</c:v>
                </c:pt>
                <c:pt idx="54">
                  <c:v>114.75305276199</c:v>
                </c:pt>
                <c:pt idx="55">
                  <c:v>115.698381578024</c:v>
                </c:pt>
                <c:pt idx="56">
                  <c:v>116.851404196929</c:v>
                </c:pt>
                <c:pt idx="57">
                  <c:v>117.86392287861</c:v>
                </c:pt>
                <c:pt idx="58">
                  <c:v>118.378266832066</c:v>
                </c:pt>
                <c:pt idx="59">
                  <c:v>119.547988904431</c:v>
                </c:pt>
                <c:pt idx="60">
                  <c:v>119.380185243312</c:v>
                </c:pt>
                <c:pt idx="61">
                  <c:v>119.673969919093</c:v>
                </c:pt>
                <c:pt idx="62">
                  <c:v>120.36265462978</c:v>
                </c:pt>
                <c:pt idx="63">
                  <c:v>121.139887594522</c:v>
                </c:pt>
                <c:pt idx="64">
                  <c:v>121.236363336063</c:v>
                </c:pt>
                <c:pt idx="65">
                  <c:v>122.083034295759</c:v>
                </c:pt>
                <c:pt idx="66">
                  <c:v>122.158228035361</c:v>
                </c:pt>
                <c:pt idx="67">
                  <c:v>122.074720621466</c:v>
                </c:pt>
                <c:pt idx="68">
                  <c:v>122.773139756043</c:v>
                </c:pt>
                <c:pt idx="69">
                  <c:v>122.775719163723</c:v>
                </c:pt>
                <c:pt idx="70">
                  <c:v>122.730362818837</c:v>
                </c:pt>
                <c:pt idx="71">
                  <c:v>123.260241664149</c:v>
                </c:pt>
                <c:pt idx="72">
                  <c:v>123.528409770666</c:v>
                </c:pt>
                <c:pt idx="73">
                  <c:v>124.735302007103</c:v>
                </c:pt>
                <c:pt idx="74">
                  <c:v>125.428171693864</c:v>
                </c:pt>
                <c:pt idx="75">
                  <c:v>125.90660949965</c:v>
                </c:pt>
                <c:pt idx="76">
                  <c:v>125.908363720246</c:v>
                </c:pt>
                <c:pt idx="77">
                  <c:v>126.340915784678</c:v>
                </c:pt>
                <c:pt idx="78">
                  <c:v>126.510349928341</c:v>
                </c:pt>
                <c:pt idx="79">
                  <c:v>126.776000656109</c:v>
                </c:pt>
                <c:pt idx="80">
                  <c:v>127.638471613773</c:v>
                </c:pt>
                <c:pt idx="81">
                  <c:v>127.742038314291</c:v>
                </c:pt>
                <c:pt idx="82">
                  <c:v>128.332410257282</c:v>
                </c:pt>
                <c:pt idx="83">
                  <c:v>128.354065500253</c:v>
                </c:pt>
                <c:pt idx="84">
                  <c:v>128.418491217333</c:v>
                </c:pt>
                <c:pt idx="85">
                  <c:v>129.109939501031</c:v>
                </c:pt>
                <c:pt idx="86">
                  <c:v>129.591171444346</c:v>
                </c:pt>
                <c:pt idx="87">
                  <c:v>129.85504116521</c:v>
                </c:pt>
                <c:pt idx="88">
                  <c:v>130.691348056107</c:v>
                </c:pt>
                <c:pt idx="89">
                  <c:v>131.775707099203</c:v>
                </c:pt>
                <c:pt idx="90">
                  <c:v>132.135029861856</c:v>
                </c:pt>
                <c:pt idx="91">
                  <c:v>132.619115286307</c:v>
                </c:pt>
                <c:pt idx="92">
                  <c:v>133.284786800137</c:v>
                </c:pt>
                <c:pt idx="93">
                  <c:v>133.55514316125</c:v>
                </c:pt>
                <c:pt idx="94">
                  <c:v>133.842301240649</c:v>
                </c:pt>
                <c:pt idx="95">
                  <c:v>134.652913807974</c:v>
                </c:pt>
                <c:pt idx="96">
                  <c:v>134.699833877326</c:v>
                </c:pt>
                <c:pt idx="97">
                  <c:v>135.493658381892</c:v>
                </c:pt>
                <c:pt idx="98">
                  <c:v>135.483160582651</c:v>
                </c:pt>
                <c:pt idx="99">
                  <c:v>135.838890661263</c:v>
                </c:pt>
                <c:pt idx="100">
                  <c:v>136.128985635069</c:v>
                </c:pt>
                <c:pt idx="101">
                  <c:v>137.419946053595</c:v>
                </c:pt>
                <c:pt idx="102">
                  <c:v>137.551507744531</c:v>
                </c:pt>
                <c:pt idx="103">
                  <c:v>137.742969829575</c:v>
                </c:pt>
                <c:pt idx="104">
                  <c:v>137.412007509298</c:v>
                </c:pt>
                <c:pt idx="105">
                  <c:v>137.646137992875</c:v>
                </c:pt>
                <c:pt idx="106">
                  <c:v>138.214561419078</c:v>
                </c:pt>
                <c:pt idx="107">
                  <c:v>138.444777166344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28247"/>
        <c:axId val="42204106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-0.0221689488347933</c:v>
                </c:pt>
                <c:pt idx="30">
                  <c:v>0.0230000000000015</c:v>
                </c:pt>
                <c:pt idx="34">
                  <c:v>0.0299999999999994</c:v>
                </c:pt>
                <c:pt idx="38">
                  <c:v>0.0249999999999997</c:v>
                </c:pt>
                <c:pt idx="42">
                  <c:v>0.0200000000000005</c:v>
                </c:pt>
                <c:pt idx="46">
                  <c:v>0.0327128534698067</c:v>
                </c:pt>
                <c:pt idx="50">
                  <c:v>0.0232067427802349</c:v>
                </c:pt>
                <c:pt idx="54">
                  <c:v>0.0213541536942412</c:v>
                </c:pt>
                <c:pt idx="58">
                  <c:v>0.030052085534449</c:v>
                </c:pt>
                <c:pt idx="62">
                  <c:v>0.0167465471987869</c:v>
                </c:pt>
                <c:pt idx="66">
                  <c:v>0.0145573850910525</c:v>
                </c:pt>
                <c:pt idx="70">
                  <c:v>0.00817782366232689</c:v>
                </c:pt>
                <c:pt idx="74">
                  <c:v>0.0163954883962749</c:v>
                </c:pt>
                <c:pt idx="78">
                  <c:v>0.0118838171083775</c:v>
                </c:pt>
                <c:pt idx="82">
                  <c:v>0.0129196741188553</c:v>
                </c:pt>
                <c:pt idx="86">
                  <c:v>0.00958401494239891</c:v>
                </c:pt>
                <c:pt idx="90">
                  <c:v>0.0198202312391822</c:v>
                </c:pt>
                <c:pt idx="94">
                  <c:v>0.0153900197903019</c:v>
                </c:pt>
                <c:pt idx="98">
                  <c:v>0.0115449145282733</c:v>
                </c:pt>
                <c:pt idx="102">
                  <c:v>0.0135321429782673</c:v>
                </c:pt>
                <c:pt idx="106">
                  <c:v>0.00523660260161596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008387"/>
        <c:axId val="99328778"/>
      </c:lineChart>
      <c:catAx>
        <c:axId val="4928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204106"/>
        <c:crosses val="autoZero"/>
        <c:auto val="1"/>
        <c:lblAlgn val="ctr"/>
        <c:lblOffset val="100"/>
      </c:catAx>
      <c:valAx>
        <c:axId val="42204106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28247"/>
        <c:crossesAt val="1"/>
        <c:crossBetween val="midCat"/>
      </c:valAx>
      <c:catAx>
        <c:axId val="8100838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9328778"/>
        <c:auto val="1"/>
        <c:lblAlgn val="ctr"/>
        <c:lblOffset val="100"/>
      </c:catAx>
      <c:valAx>
        <c:axId val="99328778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00838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103.597122302158</c:v>
                </c:pt>
                <c:pt idx="11">
                  <c:v>105.035971223022</c:v>
                </c:pt>
                <c:pt idx="12">
                  <c:v>105.983697239731</c:v>
                </c:pt>
                <c:pt idx="13">
                  <c:v>105</c:v>
                </c:pt>
                <c:pt idx="14">
                  <c:v>106.705035971223</c:v>
                </c:pt>
                <c:pt idx="15">
                  <c:v>107.136690647482</c:v>
                </c:pt>
                <c:pt idx="16">
                  <c:v>107.384334287623</c:v>
                </c:pt>
                <c:pt idx="17">
                  <c:v>109.2</c:v>
                </c:pt>
                <c:pt idx="18">
                  <c:v>109.90618705036</c:v>
                </c:pt>
                <c:pt idx="19">
                  <c:v>110.350791366906</c:v>
                </c:pt>
                <c:pt idx="20">
                  <c:v>111.686994620783</c:v>
                </c:pt>
                <c:pt idx="21">
                  <c:v>112.476</c:v>
                </c:pt>
                <c:pt idx="22">
                  <c:v>113.752903597122</c:v>
                </c:pt>
                <c:pt idx="23">
                  <c:v>113.661315107914</c:v>
                </c:pt>
                <c:pt idx="24">
                  <c:v>114.488073524155</c:v>
                </c:pt>
                <c:pt idx="25">
                  <c:v>115.85028</c:v>
                </c:pt>
                <c:pt idx="26">
                  <c:v>116.59672618705</c:v>
                </c:pt>
                <c:pt idx="27">
                  <c:v>117.071154561151</c:v>
                </c:pt>
                <c:pt idx="28">
                  <c:v>118.491480247865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99.0580793711655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100.0300030001</c:v>
                </c:pt>
                <c:pt idx="11">
                  <c:v>100.060015002</c:v>
                </c:pt>
                <c:pt idx="12">
                  <c:v>100.135078776068</c:v>
                </c:pt>
                <c:pt idx="13">
                  <c:v>101.644627605502</c:v>
                </c:pt>
                <c:pt idx="14">
                  <c:v>103.074269457236</c:v>
                </c:pt>
                <c:pt idx="15">
                  <c:v>103.849260731253</c:v>
                </c:pt>
                <c:pt idx="16">
                  <c:v>104.682263561067</c:v>
                </c:pt>
                <c:pt idx="17">
                  <c:v>105.616702050726</c:v>
                </c:pt>
                <c:pt idx="18">
                  <c:v>106.410809279531</c:v>
                </c:pt>
                <c:pt idx="19">
                  <c:v>107.21088721447</c:v>
                </c:pt>
                <c:pt idx="20">
                  <c:v>108.016980747884</c:v>
                </c:pt>
                <c:pt idx="21">
                  <c:v>109.158414162913</c:v>
                </c:pt>
                <c:pt idx="22">
                  <c:v>110.299847577941</c:v>
                </c:pt>
                <c:pt idx="23">
                  <c:v>111.441280992969</c:v>
                </c:pt>
                <c:pt idx="24">
                  <c:v>112.582714407997</c:v>
                </c:pt>
                <c:pt idx="25">
                  <c:v>113.006883537488</c:v>
                </c:pt>
                <c:pt idx="26">
                  <c:v>113.431052666979</c:v>
                </c:pt>
                <c:pt idx="27">
                  <c:v>113.855221796471</c:v>
                </c:pt>
                <c:pt idx="28">
                  <c:v>114.279390925962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2980582"/>
        <c:axId val="79902289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67.4050364668477</c:v>
                </c:pt>
                <c:pt idx="6">
                  <c:v>73.8130887919059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105.921782416385</c:v>
                </c:pt>
                <c:pt idx="11">
                  <c:v>115.416608329529</c:v>
                </c:pt>
                <c:pt idx="12">
                  <c:v>126.160111143293</c:v>
                </c:pt>
                <c:pt idx="13">
                  <c:v>133</c:v>
                </c:pt>
                <c:pt idx="14">
                  <c:v>137.6983171413</c:v>
                </c:pt>
                <c:pt idx="15">
                  <c:v>146.579092578501</c:v>
                </c:pt>
                <c:pt idx="16">
                  <c:v>156.438537817684</c:v>
                </c:pt>
                <c:pt idx="17">
                  <c:v>164.260464708568</c:v>
                </c:pt>
                <c:pt idx="18">
                  <c:v>172.082391599453</c:v>
                </c:pt>
                <c:pt idx="19">
                  <c:v>179.904318490336</c:v>
                </c:pt>
                <c:pt idx="20">
                  <c:v>187.72624538122</c:v>
                </c:pt>
                <c:pt idx="21">
                  <c:v>195.23529519647</c:v>
                </c:pt>
                <c:pt idx="22">
                  <c:v>202.744345011719</c:v>
                </c:pt>
                <c:pt idx="23">
                  <c:v>210.253394826967</c:v>
                </c:pt>
                <c:pt idx="24">
                  <c:v>217.762444642216</c:v>
                </c:pt>
                <c:pt idx="25">
                  <c:v>224.295317981483</c:v>
                </c:pt>
                <c:pt idx="26">
                  <c:v>230.828191320749</c:v>
                </c:pt>
                <c:pt idx="27">
                  <c:v>237.361064660016</c:v>
                </c:pt>
                <c:pt idx="28">
                  <c:v>243.893937999282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537039"/>
        <c:axId val="53057348"/>
      </c:lineChart>
      <c:catAx>
        <c:axId val="429805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902289"/>
        <c:crosses val="autoZero"/>
        <c:auto val="1"/>
        <c:lblAlgn val="ctr"/>
        <c:lblOffset val="100"/>
      </c:catAx>
      <c:valAx>
        <c:axId val="7990228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980582"/>
        <c:crossesAt val="1"/>
        <c:crossBetween val="midCat"/>
      </c:valAx>
      <c:catAx>
        <c:axId val="9653703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057348"/>
        <c:auto val="1"/>
        <c:lblAlgn val="ctr"/>
        <c:lblOffset val="100"/>
      </c:catAx>
      <c:valAx>
        <c:axId val="53057348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53703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102.877697841727</c:v>
                </c:pt>
                <c:pt idx="11">
                  <c:v>104.31654676259</c:v>
                </c:pt>
                <c:pt idx="12">
                  <c:v>105.369987790471</c:v>
                </c:pt>
                <c:pt idx="13">
                  <c:v>105</c:v>
                </c:pt>
                <c:pt idx="14">
                  <c:v>105.038129496403</c:v>
                </c:pt>
                <c:pt idx="15">
                  <c:v>105.151079136691</c:v>
                </c:pt>
                <c:pt idx="16">
                  <c:v>106.864001106774</c:v>
                </c:pt>
                <c:pt idx="17">
                  <c:v>107.1</c:v>
                </c:pt>
                <c:pt idx="18">
                  <c:v>107.664082733813</c:v>
                </c:pt>
                <c:pt idx="19">
                  <c:v>109.251971223022</c:v>
                </c:pt>
                <c:pt idx="20">
                  <c:v>110.698752075229</c:v>
                </c:pt>
                <c:pt idx="21">
                  <c:v>110.8485</c:v>
                </c:pt>
                <c:pt idx="22">
                  <c:v>110.894005215827</c:v>
                </c:pt>
                <c:pt idx="23">
                  <c:v>111.437010647482</c:v>
                </c:pt>
                <c:pt idx="24">
                  <c:v>112.403160319555</c:v>
                </c:pt>
                <c:pt idx="25">
                  <c:v>113.06547</c:v>
                </c:pt>
                <c:pt idx="26">
                  <c:v>113.111885320144</c:v>
                </c:pt>
                <c:pt idx="27">
                  <c:v>113.665750860432</c:v>
                </c:pt>
                <c:pt idx="28">
                  <c:v>114.651223525947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99.0580793711655</c:v>
                </c:pt>
                <c:pt idx="7">
                  <c:v>96.3189676339793</c:v>
                </c:pt>
                <c:pt idx="8">
                  <c:v>93.9655435739438</c:v>
                </c:pt>
                <c:pt idx="9">
                  <c:v>100</c:v>
                </c:pt>
                <c:pt idx="10">
                  <c:v>98.5074874999999</c:v>
                </c:pt>
                <c:pt idx="11">
                  <c:v>98.6059949875</c:v>
                </c:pt>
                <c:pt idx="12">
                  <c:v>99.3275704247812</c:v>
                </c:pt>
                <c:pt idx="13">
                  <c:v>100.014501228256</c:v>
                </c:pt>
                <c:pt idx="14">
                  <c:v>100.615789209756</c:v>
                </c:pt>
                <c:pt idx="15">
                  <c:v>101.220692139411</c:v>
                </c:pt>
                <c:pt idx="16">
                  <c:v>101.829231750319</c:v>
                </c:pt>
                <c:pt idx="17">
                  <c:v>102.288150984183</c:v>
                </c:pt>
                <c:pt idx="18">
                  <c:v>102.728619404737</c:v>
                </c:pt>
                <c:pt idx="19">
                  <c:v>103.037113551538</c:v>
                </c:pt>
                <c:pt idx="20">
                  <c:v>103.34653410657</c:v>
                </c:pt>
                <c:pt idx="21">
                  <c:v>104.150062666009</c:v>
                </c:pt>
                <c:pt idx="22">
                  <c:v>104.724513715942</c:v>
                </c:pt>
                <c:pt idx="23">
                  <c:v>105.251240284728</c:v>
                </c:pt>
                <c:pt idx="24">
                  <c:v>105.777966853514</c:v>
                </c:pt>
                <c:pt idx="25">
                  <c:v>106.304693422299</c:v>
                </c:pt>
                <c:pt idx="26">
                  <c:v>106.831419991084</c:v>
                </c:pt>
                <c:pt idx="27">
                  <c:v>107.35814655987</c:v>
                </c:pt>
                <c:pt idx="28">
                  <c:v>107.884873128656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224498"/>
        <c:axId val="61365392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60.3025021968474</c:v>
                </c:pt>
                <c:pt idx="5">
                  <c:v>67.4050364668477</c:v>
                </c:pt>
                <c:pt idx="6">
                  <c:v>73.813088791906</c:v>
                </c:pt>
                <c:pt idx="7">
                  <c:v>83.033531172323</c:v>
                </c:pt>
                <c:pt idx="8">
                  <c:v>92.7647876053627</c:v>
                </c:pt>
                <c:pt idx="9">
                  <c:v>100</c:v>
                </c:pt>
                <c:pt idx="10">
                  <c:v>108.2118</c:v>
                </c:pt>
                <c:pt idx="11">
                  <c:v>118.2459555786</c:v>
                </c:pt>
                <c:pt idx="12">
                  <c:v>128.608864871695</c:v>
                </c:pt>
                <c:pt idx="13">
                  <c:v>137.486752899409</c:v>
                </c:pt>
                <c:pt idx="14">
                  <c:v>146.173946597377</c:v>
                </c:pt>
                <c:pt idx="15">
                  <c:v>155.120961520709</c:v>
                </c:pt>
                <c:pt idx="16">
                  <c:v>164.615605333469</c:v>
                </c:pt>
                <c:pt idx="17">
                  <c:v>174.081002640144</c:v>
                </c:pt>
                <c:pt idx="18">
                  <c:v>183.546399946818</c:v>
                </c:pt>
                <c:pt idx="19">
                  <c:v>193.011797253492</c:v>
                </c:pt>
                <c:pt idx="20">
                  <c:v>202.477194560167</c:v>
                </c:pt>
                <c:pt idx="21">
                  <c:v>212.094861301775</c:v>
                </c:pt>
                <c:pt idx="22">
                  <c:v>221.712528043383</c:v>
                </c:pt>
                <c:pt idx="23">
                  <c:v>231.330194784991</c:v>
                </c:pt>
                <c:pt idx="24">
                  <c:v>240.947861526599</c:v>
                </c:pt>
                <c:pt idx="25">
                  <c:v>249.983406333847</c:v>
                </c:pt>
                <c:pt idx="26">
                  <c:v>259.018951141094</c:v>
                </c:pt>
                <c:pt idx="27">
                  <c:v>268.054495948341</c:v>
                </c:pt>
                <c:pt idx="28">
                  <c:v>277.090040755588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446106"/>
        <c:axId val="47396027"/>
      </c:lineChart>
      <c:catAx>
        <c:axId val="822449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365392"/>
        <c:crosses val="autoZero"/>
        <c:auto val="1"/>
        <c:lblAlgn val="ctr"/>
        <c:lblOffset val="100"/>
      </c:catAx>
      <c:valAx>
        <c:axId val="61365392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24498"/>
        <c:crossesAt val="1"/>
        <c:crossBetween val="midCat"/>
      </c:valAx>
      <c:catAx>
        <c:axId val="944610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396027"/>
        <c:auto val="1"/>
        <c:lblAlgn val="ctr"/>
        <c:lblOffset val="100"/>
      </c:catAx>
      <c:valAx>
        <c:axId val="47396027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44610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103.597122302158</c:v>
                </c:pt>
                <c:pt idx="11">
                  <c:v>105.755395683453</c:v>
                </c:pt>
                <c:pt idx="12">
                  <c:v>107.316831149422</c:v>
                </c:pt>
                <c:pt idx="13">
                  <c:v>107</c:v>
                </c:pt>
                <c:pt idx="14">
                  <c:v>107.741007194245</c:v>
                </c:pt>
                <c:pt idx="15">
                  <c:v>107.870503597122</c:v>
                </c:pt>
                <c:pt idx="16">
                  <c:v>107.807926865123</c:v>
                </c:pt>
                <c:pt idx="17">
                  <c:v>109.14</c:v>
                </c:pt>
                <c:pt idx="18">
                  <c:v>110.973237410072</c:v>
                </c:pt>
                <c:pt idx="19">
                  <c:v>113.264028776978</c:v>
                </c:pt>
                <c:pt idx="20">
                  <c:v>114.258948975699</c:v>
                </c:pt>
                <c:pt idx="21">
                  <c:v>114.597</c:v>
                </c:pt>
                <c:pt idx="22">
                  <c:v>115.412166906475</c:v>
                </c:pt>
                <c:pt idx="23">
                  <c:v>116.378789568345</c:v>
                </c:pt>
                <c:pt idx="24">
                  <c:v>116.915526218626</c:v>
                </c:pt>
                <c:pt idx="25">
                  <c:v>118.03491</c:v>
                </c:pt>
                <c:pt idx="26">
                  <c:v>118.586001496403</c:v>
                </c:pt>
                <c:pt idx="27">
                  <c:v>119.870153255396</c:v>
                </c:pt>
                <c:pt idx="28">
                  <c:v>120.71152242245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99.0580793711655</c:v>
                </c:pt>
                <c:pt idx="7">
                  <c:v>96.3189676339793</c:v>
                </c:pt>
                <c:pt idx="8">
                  <c:v>93.9655435739438</c:v>
                </c:pt>
                <c:pt idx="9">
                  <c:v>100</c:v>
                </c:pt>
                <c:pt idx="10">
                  <c:v>100.42058527</c:v>
                </c:pt>
                <c:pt idx="11">
                  <c:v>101.024314632008</c:v>
                </c:pt>
                <c:pt idx="12">
                  <c:v>101.682388027764</c:v>
                </c:pt>
                <c:pt idx="13">
                  <c:v>103.086936634166</c:v>
                </c:pt>
                <c:pt idx="14">
                  <c:v>104.484882203925</c:v>
                </c:pt>
                <c:pt idx="15">
                  <c:v>105.901785091457</c:v>
                </c:pt>
                <c:pt idx="16">
                  <c:v>107.337902373936</c:v>
                </c:pt>
                <c:pt idx="17">
                  <c:v>108.598658949808</c:v>
                </c:pt>
                <c:pt idx="18">
                  <c:v>109.797629334348</c:v>
                </c:pt>
                <c:pt idx="19">
                  <c:v>110.95454421281</c:v>
                </c:pt>
                <c:pt idx="20">
                  <c:v>112.123649263721</c:v>
                </c:pt>
                <c:pt idx="21">
                  <c:v>112.939452309902</c:v>
                </c:pt>
                <c:pt idx="22">
                  <c:v>113.774345148544</c:v>
                </c:pt>
                <c:pt idx="23">
                  <c:v>114.618782883414</c:v>
                </c:pt>
                <c:pt idx="24">
                  <c:v>115.463220618285</c:v>
                </c:pt>
                <c:pt idx="25">
                  <c:v>116.393562419221</c:v>
                </c:pt>
                <c:pt idx="26">
                  <c:v>117.352538908845</c:v>
                </c:pt>
                <c:pt idx="27">
                  <c:v>118.311515398468</c:v>
                </c:pt>
                <c:pt idx="28">
                  <c:v>119.270491888092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3459955"/>
        <c:axId val="13839526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60.3025021968474</c:v>
                </c:pt>
                <c:pt idx="5">
                  <c:v>67.4050364668477</c:v>
                </c:pt>
                <c:pt idx="6">
                  <c:v>73.813088791906</c:v>
                </c:pt>
                <c:pt idx="7">
                  <c:v>83.033531172323</c:v>
                </c:pt>
                <c:pt idx="8">
                  <c:v>92.7647876053627</c:v>
                </c:pt>
                <c:pt idx="9">
                  <c:v>100</c:v>
                </c:pt>
                <c:pt idx="10">
                  <c:v>106.1208</c:v>
                </c:pt>
                <c:pt idx="11">
                  <c:v>111.5148672036</c:v>
                </c:pt>
                <c:pt idx="12">
                  <c:v>116.608685125801</c:v>
                </c:pt>
                <c:pt idx="13">
                  <c:v>122.83765871568</c:v>
                </c:pt>
                <c:pt idx="14">
                  <c:v>128.448683354617</c:v>
                </c:pt>
                <c:pt idx="15">
                  <c:v>134.210145645298</c:v>
                </c:pt>
                <c:pt idx="16">
                  <c:v>139.92625560068</c:v>
                </c:pt>
                <c:pt idx="17">
                  <c:v>145.873121463708</c:v>
                </c:pt>
                <c:pt idx="18">
                  <c:v>151.819987326738</c:v>
                </c:pt>
                <c:pt idx="19">
                  <c:v>157.766853189766</c:v>
                </c:pt>
                <c:pt idx="20">
                  <c:v>163.713719052795</c:v>
                </c:pt>
                <c:pt idx="21">
                  <c:v>169.034414922011</c:v>
                </c:pt>
                <c:pt idx="22">
                  <c:v>174.355110791227</c:v>
                </c:pt>
                <c:pt idx="23">
                  <c:v>179.675806660443</c:v>
                </c:pt>
                <c:pt idx="24">
                  <c:v>184.996502529658</c:v>
                </c:pt>
                <c:pt idx="25">
                  <c:v>189.158923836576</c:v>
                </c:pt>
                <c:pt idx="26">
                  <c:v>193.321345143493</c:v>
                </c:pt>
                <c:pt idx="27">
                  <c:v>197.483766450411</c:v>
                </c:pt>
                <c:pt idx="28">
                  <c:v>201.646187757328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304279"/>
        <c:axId val="23552610"/>
      </c:lineChart>
      <c:catAx>
        <c:axId val="6345995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839526"/>
        <c:crosses val="autoZero"/>
        <c:auto val="1"/>
        <c:lblAlgn val="ctr"/>
        <c:lblOffset val="100"/>
      </c:catAx>
      <c:valAx>
        <c:axId val="13839526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3459955"/>
        <c:crossesAt val="1"/>
        <c:crossBetween val="midCat"/>
      </c:valAx>
      <c:catAx>
        <c:axId val="1130427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552610"/>
        <c:auto val="1"/>
        <c:lblAlgn val="ctr"/>
        <c:lblOffset val="100"/>
      </c:catAx>
      <c:valAx>
        <c:axId val="23552610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30427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-0.0328743672773596</c:v>
                </c:pt>
                <c:pt idx="2">
                  <c:v>-0.0327708635680786</c:v>
                </c:pt>
                <c:pt idx="3">
                  <c:v>-0.036516966657866</c:v>
                </c:pt>
                <c:pt idx="4">
                  <c:v>-0.0368249769680938</c:v>
                </c:pt>
                <c:pt idx="5">
                  <c:v>-0.0378869896567784</c:v>
                </c:pt>
                <c:pt idx="6">
                  <c:v>-0.0449963686548207</c:v>
                </c:pt>
                <c:pt idx="7">
                  <c:v>-0.04790295146133</c:v>
                </c:pt>
                <c:pt idx="8">
                  <c:v>-0.047207964087052</c:v>
                </c:pt>
                <c:pt idx="9">
                  <c:v>-0.0464100046330033</c:v>
                </c:pt>
                <c:pt idx="10">
                  <c:v>-0.0445699296414823</c:v>
                </c:pt>
                <c:pt idx="11">
                  <c:v>-0.0426326878078721</c:v>
                </c:pt>
                <c:pt idx="12">
                  <c:v>-0.0413003512062333</c:v>
                </c:pt>
                <c:pt idx="13">
                  <c:v>-0.0405155549236043</c:v>
                </c:pt>
                <c:pt idx="14">
                  <c:v>-0.0386785804113225</c:v>
                </c:pt>
                <c:pt idx="15">
                  <c:v>-0.0356992514781218</c:v>
                </c:pt>
                <c:pt idx="16">
                  <c:v>-0.0335314950216297</c:v>
                </c:pt>
                <c:pt idx="17">
                  <c:v>-0.0306197103370214</c:v>
                </c:pt>
                <c:pt idx="18">
                  <c:v>-0.028887460745837</c:v>
                </c:pt>
                <c:pt idx="19">
                  <c:v>-0.028456921624534</c:v>
                </c:pt>
                <c:pt idx="20">
                  <c:v>-0.0264537694555617</c:v>
                </c:pt>
                <c:pt idx="21">
                  <c:v>-0.0247811205233524</c:v>
                </c:pt>
                <c:pt idx="22">
                  <c:v>-0.0235374756159222</c:v>
                </c:pt>
                <c:pt idx="23">
                  <c:v>-0.0223823683977008</c:v>
                </c:pt>
                <c:pt idx="24">
                  <c:v>-0.0213027894588464</c:v>
                </c:pt>
                <c:pt idx="25">
                  <c:v>-0.0212147017180955</c:v>
                </c:pt>
                <c:pt idx="26">
                  <c:v>-0.0203191337072927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-0.0328743672773596</c:v>
                </c:pt>
                <c:pt idx="2">
                  <c:v>-0.0328108315405279</c:v>
                </c:pt>
                <c:pt idx="3">
                  <c:v>-0.0370597887098199</c:v>
                </c:pt>
                <c:pt idx="4">
                  <c:v>-0.0377761510532356</c:v>
                </c:pt>
                <c:pt idx="5">
                  <c:v>-0.038752154690172</c:v>
                </c:pt>
                <c:pt idx="6">
                  <c:v>-0.0462313761458549</c:v>
                </c:pt>
                <c:pt idx="7">
                  <c:v>-0.0495438308175518</c:v>
                </c:pt>
                <c:pt idx="8">
                  <c:v>-0.0491356764427471</c:v>
                </c:pt>
                <c:pt idx="9">
                  <c:v>-0.0486475952694926</c:v>
                </c:pt>
                <c:pt idx="10">
                  <c:v>-0.0471894138846704</c:v>
                </c:pt>
                <c:pt idx="11">
                  <c:v>-0.0461068674225322</c:v>
                </c:pt>
                <c:pt idx="12">
                  <c:v>-0.0459146042906454</c:v>
                </c:pt>
                <c:pt idx="13">
                  <c:v>-0.0458724387101338</c:v>
                </c:pt>
                <c:pt idx="14">
                  <c:v>-0.0448275906258571</c:v>
                </c:pt>
                <c:pt idx="15">
                  <c:v>-0.0426197697607447</c:v>
                </c:pt>
                <c:pt idx="16">
                  <c:v>-0.0409759117217252</c:v>
                </c:pt>
                <c:pt idx="17">
                  <c:v>-0.0387395735481102</c:v>
                </c:pt>
                <c:pt idx="18">
                  <c:v>-0.0378739938299245</c:v>
                </c:pt>
                <c:pt idx="19">
                  <c:v>-0.0381289740330974</c:v>
                </c:pt>
                <c:pt idx="20">
                  <c:v>-0.0366163652648115</c:v>
                </c:pt>
                <c:pt idx="21">
                  <c:v>-0.0355727652798332</c:v>
                </c:pt>
                <c:pt idx="22">
                  <c:v>-0.0348459438080383</c:v>
                </c:pt>
                <c:pt idx="23">
                  <c:v>-0.0343728527914498</c:v>
                </c:pt>
                <c:pt idx="24">
                  <c:v>-0.0339458290650054</c:v>
                </c:pt>
                <c:pt idx="25">
                  <c:v>-0.034506703412601</c:v>
                </c:pt>
                <c:pt idx="26">
                  <c:v>-0.0339300397153006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-0.0365104009407959</c:v>
                </c:pt>
                <c:pt idx="4">
                  <c:v>-0.0368194514270904</c:v>
                </c:pt>
                <c:pt idx="5">
                  <c:v>-0.0378367159943401</c:v>
                </c:pt>
                <c:pt idx="6">
                  <c:v>-0.0452321818508512</c:v>
                </c:pt>
                <c:pt idx="7">
                  <c:v>-0.0476715362751327</c:v>
                </c:pt>
                <c:pt idx="8">
                  <c:v>-0.0497772962004054</c:v>
                </c:pt>
                <c:pt idx="9">
                  <c:v>-0.0487763216369696</c:v>
                </c:pt>
                <c:pt idx="10">
                  <c:v>-0.0479485629329391</c:v>
                </c:pt>
                <c:pt idx="11">
                  <c:v>-0.0466698839540932</c:v>
                </c:pt>
                <c:pt idx="12">
                  <c:v>-0.0469878306930947</c:v>
                </c:pt>
                <c:pt idx="13">
                  <c:v>-0.0459209907572751</c:v>
                </c:pt>
                <c:pt idx="14">
                  <c:v>-0.0435807622816694</c:v>
                </c:pt>
                <c:pt idx="15">
                  <c:v>-0.0423097040244139</c:v>
                </c:pt>
                <c:pt idx="16">
                  <c:v>-0.0413719029427194</c:v>
                </c:pt>
                <c:pt idx="17">
                  <c:v>-0.0414866335250034</c:v>
                </c:pt>
                <c:pt idx="18">
                  <c:v>-0.0400457147203359</c:v>
                </c:pt>
                <c:pt idx="19">
                  <c:v>-0.0393849716655535</c:v>
                </c:pt>
                <c:pt idx="20">
                  <c:v>-0.0386061519565399</c:v>
                </c:pt>
                <c:pt idx="21">
                  <c:v>-0.0375988329523435</c:v>
                </c:pt>
                <c:pt idx="22">
                  <c:v>-0.0353935886538736</c:v>
                </c:pt>
                <c:pt idx="23">
                  <c:v>-0.0343570411630345</c:v>
                </c:pt>
                <c:pt idx="24">
                  <c:v>-0.0346222583252449</c:v>
                </c:pt>
                <c:pt idx="25">
                  <c:v>-0.0339980171231797</c:v>
                </c:pt>
                <c:pt idx="26">
                  <c:v>-0.0337353223742918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-0.0370532229927498</c:v>
                </c:pt>
                <c:pt idx="4">
                  <c:v>-0.0377706255122322</c:v>
                </c:pt>
                <c:pt idx="5">
                  <c:v>-0.0387018810277337</c:v>
                </c:pt>
                <c:pt idx="6">
                  <c:v>-0.0464723098999607</c:v>
                </c:pt>
                <c:pt idx="7">
                  <c:v>-0.0493289639271558</c:v>
                </c:pt>
                <c:pt idx="8">
                  <c:v>-0.0517834877641819</c:v>
                </c:pt>
                <c:pt idx="9">
                  <c:v>-0.0510358546525815</c:v>
                </c:pt>
                <c:pt idx="10">
                  <c:v>-0.0506139530096057</c:v>
                </c:pt>
                <c:pt idx="11">
                  <c:v>-0.0501954814548066</c:v>
                </c:pt>
                <c:pt idx="12">
                  <c:v>-0.0516410569346273</c:v>
                </c:pt>
                <c:pt idx="13">
                  <c:v>-0.0515170305913564</c:v>
                </c:pt>
                <c:pt idx="14">
                  <c:v>-0.0500566450116725</c:v>
                </c:pt>
                <c:pt idx="15">
                  <c:v>-0.0495987371042233</c:v>
                </c:pt>
                <c:pt idx="16">
                  <c:v>-0.0493072092370482</c:v>
                </c:pt>
                <c:pt idx="17">
                  <c:v>-0.0499981955236582</c:v>
                </c:pt>
                <c:pt idx="18">
                  <c:v>-0.0492167219371758</c:v>
                </c:pt>
                <c:pt idx="19">
                  <c:v>-0.0494308715050884</c:v>
                </c:pt>
                <c:pt idx="20">
                  <c:v>-0.049211900348193</c:v>
                </c:pt>
                <c:pt idx="21">
                  <c:v>-0.048922384799294</c:v>
                </c:pt>
                <c:pt idx="22">
                  <c:v>-0.0474239464481974</c:v>
                </c:pt>
                <c:pt idx="23">
                  <c:v>-0.0472680638628763</c:v>
                </c:pt>
                <c:pt idx="24">
                  <c:v>-0.048285388532259</c:v>
                </c:pt>
                <c:pt idx="25">
                  <c:v>-0.0483733965006951</c:v>
                </c:pt>
                <c:pt idx="26">
                  <c:v>-0.0490883309342412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-0.0365058558565987</c:v>
                </c:pt>
                <c:pt idx="4">
                  <c:v>-0.0376339591942611</c:v>
                </c:pt>
                <c:pt idx="5">
                  <c:v>-0.0385319955234699</c:v>
                </c:pt>
                <c:pt idx="6">
                  <c:v>-0.0452988797454046</c:v>
                </c:pt>
                <c:pt idx="7">
                  <c:v>-0.0483272305233941</c:v>
                </c:pt>
                <c:pt idx="8">
                  <c:v>-0.0472849547179582</c:v>
                </c:pt>
                <c:pt idx="9">
                  <c:v>-0.0441160592429074</c:v>
                </c:pt>
                <c:pt idx="10">
                  <c:v>-0.0420157013018613</c:v>
                </c:pt>
                <c:pt idx="11">
                  <c:v>-0.0399688004885158</c:v>
                </c:pt>
                <c:pt idx="12">
                  <c:v>-0.0376838120443688</c:v>
                </c:pt>
                <c:pt idx="13">
                  <c:v>-0.0339245831581975</c:v>
                </c:pt>
                <c:pt idx="14">
                  <c:v>-0.0306113363704448</c:v>
                </c:pt>
                <c:pt idx="15">
                  <c:v>-0.0274865169172166</c:v>
                </c:pt>
                <c:pt idx="16">
                  <c:v>-0.0255126646898022</c:v>
                </c:pt>
                <c:pt idx="17">
                  <c:v>-0.0239658976529659</c:v>
                </c:pt>
                <c:pt idx="18">
                  <c:v>-0.021813228328601</c:v>
                </c:pt>
                <c:pt idx="19">
                  <c:v>-0.0193443763088951</c:v>
                </c:pt>
                <c:pt idx="20">
                  <c:v>-0.0166515245420107</c:v>
                </c:pt>
                <c:pt idx="21">
                  <c:v>-0.0150980107425821</c:v>
                </c:pt>
                <c:pt idx="22">
                  <c:v>-0.013159728074036</c:v>
                </c:pt>
                <c:pt idx="23">
                  <c:v>-0.0110587804210847</c:v>
                </c:pt>
                <c:pt idx="24">
                  <c:v>-0.00992224217159358</c:v>
                </c:pt>
                <c:pt idx="25">
                  <c:v>-0.00893627168510007</c:v>
                </c:pt>
                <c:pt idx="26">
                  <c:v>-0.00789397097935107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-0.0370486779085526</c:v>
                </c:pt>
                <c:pt idx="4">
                  <c:v>-0.038585133279403</c:v>
                </c:pt>
                <c:pt idx="5">
                  <c:v>-0.0393922046838318</c:v>
                </c:pt>
                <c:pt idx="6">
                  <c:v>-0.0464872297694144</c:v>
                </c:pt>
                <c:pt idx="7">
                  <c:v>-0.0500035422513519</c:v>
                </c:pt>
                <c:pt idx="8">
                  <c:v>-0.0492362783597826</c:v>
                </c:pt>
                <c:pt idx="9">
                  <c:v>-0.0461994603418374</c:v>
                </c:pt>
                <c:pt idx="10">
                  <c:v>-0.0444414655640154</c:v>
                </c:pt>
                <c:pt idx="11">
                  <c:v>-0.0432651959529725</c:v>
                </c:pt>
                <c:pt idx="12">
                  <c:v>-0.0420637440885549</c:v>
                </c:pt>
                <c:pt idx="13">
                  <c:v>-0.0389312152995296</c:v>
                </c:pt>
                <c:pt idx="14">
                  <c:v>-0.0363264288629916</c:v>
                </c:pt>
                <c:pt idx="15">
                  <c:v>-0.0338777075247574</c:v>
                </c:pt>
                <c:pt idx="16">
                  <c:v>-0.0324255497724049</c:v>
                </c:pt>
                <c:pt idx="17">
                  <c:v>-0.0313038798464975</c:v>
                </c:pt>
                <c:pt idx="18">
                  <c:v>-0.0297829315381772</c:v>
                </c:pt>
                <c:pt idx="19">
                  <c:v>-0.0280054768502447</c:v>
                </c:pt>
                <c:pt idx="20">
                  <c:v>-0.0257421930935222</c:v>
                </c:pt>
                <c:pt idx="21">
                  <c:v>-0.0247261548210936</c:v>
                </c:pt>
                <c:pt idx="22">
                  <c:v>-0.0232149164795665</c:v>
                </c:pt>
                <c:pt idx="23">
                  <c:v>-0.0215788633653026</c:v>
                </c:pt>
                <c:pt idx="24">
                  <c:v>-0.0209413064220984</c:v>
                </c:pt>
                <c:pt idx="25">
                  <c:v>-0.0203175117638938</c:v>
                </c:pt>
                <c:pt idx="26">
                  <c:v>-0.0195802255273083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103525"/>
        <c:axId val="61141119"/>
      </c:lineChart>
      <c:catAx>
        <c:axId val="1410352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141119"/>
        <c:crosses val="autoZero"/>
        <c:auto val="1"/>
        <c:lblAlgn val="ctr"/>
        <c:lblOffset val="100"/>
      </c:catAx>
      <c:valAx>
        <c:axId val="61141119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1035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-0.0328743672773596</c:v>
                </c:pt>
                <c:pt idx="24">
                  <c:v>-0.0327708635680786</c:v>
                </c:pt>
                <c:pt idx="25">
                  <c:v>-0.036516966657866</c:v>
                </c:pt>
                <c:pt idx="26">
                  <c:v>-0.0368249769680938</c:v>
                </c:pt>
                <c:pt idx="27">
                  <c:v>-0.0378869896567784</c:v>
                </c:pt>
                <c:pt idx="28">
                  <c:v>-0.0449963686548207</c:v>
                </c:pt>
                <c:pt idx="29">
                  <c:v>-0.04790295146133</c:v>
                </c:pt>
                <c:pt idx="30">
                  <c:v>-0.047207964087052</c:v>
                </c:pt>
                <c:pt idx="31">
                  <c:v>-0.0464100046330033</c:v>
                </c:pt>
                <c:pt idx="32">
                  <c:v>-0.0445699296414823</c:v>
                </c:pt>
                <c:pt idx="33">
                  <c:v>-0.0426326878078721</c:v>
                </c:pt>
                <c:pt idx="34">
                  <c:v>-0.0413003512062333</c:v>
                </c:pt>
                <c:pt idx="35">
                  <c:v>-0.0405155549236043</c:v>
                </c:pt>
                <c:pt idx="36">
                  <c:v>-0.0386785804113225</c:v>
                </c:pt>
                <c:pt idx="37">
                  <c:v>-0.0356992514781218</c:v>
                </c:pt>
                <c:pt idx="38">
                  <c:v>-0.0335314950216297</c:v>
                </c:pt>
                <c:pt idx="39">
                  <c:v>-0.0306197103370214</c:v>
                </c:pt>
                <c:pt idx="40">
                  <c:v>-0.028887460745837</c:v>
                </c:pt>
                <c:pt idx="41">
                  <c:v>-0.028456921624534</c:v>
                </c:pt>
                <c:pt idx="42">
                  <c:v>-0.0264537694555617</c:v>
                </c:pt>
                <c:pt idx="43">
                  <c:v>-0.0247811205233524</c:v>
                </c:pt>
                <c:pt idx="44">
                  <c:v>-0.0235374756159222</c:v>
                </c:pt>
                <c:pt idx="45">
                  <c:v>-0.0223823683977008</c:v>
                </c:pt>
                <c:pt idx="46">
                  <c:v>-0.0213027894588464</c:v>
                </c:pt>
                <c:pt idx="47">
                  <c:v>-0.0212147017180955</c:v>
                </c:pt>
                <c:pt idx="48">
                  <c:v>-0.0203191337072927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-0.0328108315405279</c:v>
                </c:pt>
                <c:pt idx="25">
                  <c:v>-0.0370597887098199</c:v>
                </c:pt>
                <c:pt idx="26">
                  <c:v>-0.0377761510532356</c:v>
                </c:pt>
                <c:pt idx="27">
                  <c:v>-0.038752154690172</c:v>
                </c:pt>
                <c:pt idx="28">
                  <c:v>-0.0462313761458549</c:v>
                </c:pt>
                <c:pt idx="29">
                  <c:v>-0.0495438308175518</c:v>
                </c:pt>
                <c:pt idx="30">
                  <c:v>-0.0491356764427471</c:v>
                </c:pt>
                <c:pt idx="31">
                  <c:v>-0.0486475952694926</c:v>
                </c:pt>
                <c:pt idx="32">
                  <c:v>-0.0471894138846704</c:v>
                </c:pt>
                <c:pt idx="33">
                  <c:v>-0.0461068674225322</c:v>
                </c:pt>
                <c:pt idx="34">
                  <c:v>-0.0459146042906454</c:v>
                </c:pt>
                <c:pt idx="35">
                  <c:v>-0.0458724387101338</c:v>
                </c:pt>
                <c:pt idx="36">
                  <c:v>-0.0448275906258571</c:v>
                </c:pt>
                <c:pt idx="37">
                  <c:v>-0.0426197697607447</c:v>
                </c:pt>
                <c:pt idx="38">
                  <c:v>-0.0409759117217252</c:v>
                </c:pt>
                <c:pt idx="39">
                  <c:v>-0.0387395735481102</c:v>
                </c:pt>
                <c:pt idx="40">
                  <c:v>-0.0378739938299245</c:v>
                </c:pt>
                <c:pt idx="41">
                  <c:v>-0.0381289740330974</c:v>
                </c:pt>
                <c:pt idx="42">
                  <c:v>-0.0366163652648115</c:v>
                </c:pt>
                <c:pt idx="43">
                  <c:v>-0.0355727652798332</c:v>
                </c:pt>
                <c:pt idx="44">
                  <c:v>-0.0348459438080383</c:v>
                </c:pt>
                <c:pt idx="45">
                  <c:v>-0.0343728527914498</c:v>
                </c:pt>
                <c:pt idx="46">
                  <c:v>-0.0339458290650054</c:v>
                </c:pt>
                <c:pt idx="47">
                  <c:v>-0.034506703412601</c:v>
                </c:pt>
                <c:pt idx="48">
                  <c:v>-0.0339300397153006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-0.0365104009407959</c:v>
                </c:pt>
                <c:pt idx="26">
                  <c:v>-0.0368194514270904</c:v>
                </c:pt>
                <c:pt idx="27">
                  <c:v>-0.0378367159943401</c:v>
                </c:pt>
                <c:pt idx="28">
                  <c:v>-0.0452321818508512</c:v>
                </c:pt>
                <c:pt idx="29">
                  <c:v>-0.0476715362751327</c:v>
                </c:pt>
                <c:pt idx="30">
                  <c:v>-0.0497772962004054</c:v>
                </c:pt>
                <c:pt idx="31">
                  <c:v>-0.0487763216369696</c:v>
                </c:pt>
                <c:pt idx="32">
                  <c:v>-0.0479485629329391</c:v>
                </c:pt>
                <c:pt idx="33">
                  <c:v>-0.0466698839540932</c:v>
                </c:pt>
                <c:pt idx="34">
                  <c:v>-0.0469878306930947</c:v>
                </c:pt>
                <c:pt idx="35">
                  <c:v>-0.0459209907572751</c:v>
                </c:pt>
                <c:pt idx="36">
                  <c:v>-0.0435807622816694</c:v>
                </c:pt>
                <c:pt idx="37">
                  <c:v>-0.0423097040244139</c:v>
                </c:pt>
                <c:pt idx="38">
                  <c:v>-0.0413719029427194</c:v>
                </c:pt>
                <c:pt idx="39">
                  <c:v>-0.0414866335250034</c:v>
                </c:pt>
                <c:pt idx="40">
                  <c:v>-0.0400457147203359</c:v>
                </c:pt>
                <c:pt idx="41">
                  <c:v>-0.0393849716655535</c:v>
                </c:pt>
                <c:pt idx="42">
                  <c:v>-0.0386061519565399</c:v>
                </c:pt>
                <c:pt idx="43">
                  <c:v>-0.0375988329523435</c:v>
                </c:pt>
                <c:pt idx="44">
                  <c:v>-0.0353935886538736</c:v>
                </c:pt>
                <c:pt idx="45">
                  <c:v>-0.0343570411630345</c:v>
                </c:pt>
                <c:pt idx="46">
                  <c:v>-0.0346222583252449</c:v>
                </c:pt>
                <c:pt idx="47">
                  <c:v>-0.0339980171231797</c:v>
                </c:pt>
                <c:pt idx="48">
                  <c:v>-0.0337353223742918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-0.0370532229927498</c:v>
                </c:pt>
                <c:pt idx="26">
                  <c:v>-0.0377706255122322</c:v>
                </c:pt>
                <c:pt idx="27">
                  <c:v>-0.0387018810277337</c:v>
                </c:pt>
                <c:pt idx="28">
                  <c:v>-0.0464723098999607</c:v>
                </c:pt>
                <c:pt idx="29">
                  <c:v>-0.0493289639271558</c:v>
                </c:pt>
                <c:pt idx="30">
                  <c:v>-0.0517834877641819</c:v>
                </c:pt>
                <c:pt idx="31">
                  <c:v>-0.0510358546525815</c:v>
                </c:pt>
                <c:pt idx="32">
                  <c:v>-0.0506139530096057</c:v>
                </c:pt>
                <c:pt idx="33">
                  <c:v>-0.0501954814548066</c:v>
                </c:pt>
                <c:pt idx="34">
                  <c:v>-0.0516410569346273</c:v>
                </c:pt>
                <c:pt idx="35">
                  <c:v>-0.0515170305913564</c:v>
                </c:pt>
                <c:pt idx="36">
                  <c:v>-0.0500566450116725</c:v>
                </c:pt>
                <c:pt idx="37">
                  <c:v>-0.0495987371042233</c:v>
                </c:pt>
                <c:pt idx="38">
                  <c:v>-0.0493072092370482</c:v>
                </c:pt>
                <c:pt idx="39">
                  <c:v>-0.0499981955236582</c:v>
                </c:pt>
                <c:pt idx="40">
                  <c:v>-0.0492167219371758</c:v>
                </c:pt>
                <c:pt idx="41">
                  <c:v>-0.0494308715050884</c:v>
                </c:pt>
                <c:pt idx="42">
                  <c:v>-0.049211900348193</c:v>
                </c:pt>
                <c:pt idx="43">
                  <c:v>-0.048922384799294</c:v>
                </c:pt>
                <c:pt idx="44">
                  <c:v>-0.0474239464481974</c:v>
                </c:pt>
                <c:pt idx="45">
                  <c:v>-0.0472680638628763</c:v>
                </c:pt>
                <c:pt idx="46">
                  <c:v>-0.048285388532259</c:v>
                </c:pt>
                <c:pt idx="47">
                  <c:v>-0.0483733965006951</c:v>
                </c:pt>
                <c:pt idx="48">
                  <c:v>-0.0490883309342412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-0.0365058558565987</c:v>
                </c:pt>
                <c:pt idx="26">
                  <c:v>-0.0376339591942611</c:v>
                </c:pt>
                <c:pt idx="27">
                  <c:v>-0.0385319955234699</c:v>
                </c:pt>
                <c:pt idx="28">
                  <c:v>-0.0452988797454046</c:v>
                </c:pt>
                <c:pt idx="29">
                  <c:v>-0.0483272305233941</c:v>
                </c:pt>
                <c:pt idx="30">
                  <c:v>-0.0472849547179582</c:v>
                </c:pt>
                <c:pt idx="31">
                  <c:v>-0.0441160592429074</c:v>
                </c:pt>
                <c:pt idx="32">
                  <c:v>-0.0420157013018613</c:v>
                </c:pt>
                <c:pt idx="33">
                  <c:v>-0.0399688004885158</c:v>
                </c:pt>
                <c:pt idx="34">
                  <c:v>-0.0376838120443688</c:v>
                </c:pt>
                <c:pt idx="35">
                  <c:v>-0.0339245831581975</c:v>
                </c:pt>
                <c:pt idx="36">
                  <c:v>-0.0306113363704448</c:v>
                </c:pt>
                <c:pt idx="37">
                  <c:v>-0.0274865169172166</c:v>
                </c:pt>
                <c:pt idx="38">
                  <c:v>-0.0255126646898022</c:v>
                </c:pt>
                <c:pt idx="39">
                  <c:v>-0.0239658976529659</c:v>
                </c:pt>
                <c:pt idx="40">
                  <c:v>-0.021813228328601</c:v>
                </c:pt>
                <c:pt idx="41">
                  <c:v>-0.0193443763088951</c:v>
                </c:pt>
                <c:pt idx="42">
                  <c:v>-0.0166515245420107</c:v>
                </c:pt>
                <c:pt idx="43">
                  <c:v>-0.0150980107425821</c:v>
                </c:pt>
                <c:pt idx="44">
                  <c:v>-0.013159728074036</c:v>
                </c:pt>
                <c:pt idx="45">
                  <c:v>-0.0110587804210847</c:v>
                </c:pt>
                <c:pt idx="46">
                  <c:v>-0.00992224217159358</c:v>
                </c:pt>
                <c:pt idx="47">
                  <c:v>-0.00893627168510007</c:v>
                </c:pt>
                <c:pt idx="48">
                  <c:v>-0.00789397097935107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-0.0370486779085526</c:v>
                </c:pt>
                <c:pt idx="26">
                  <c:v>-0.038585133279403</c:v>
                </c:pt>
                <c:pt idx="27">
                  <c:v>-0.0393922046838318</c:v>
                </c:pt>
                <c:pt idx="28">
                  <c:v>-0.0464872297694144</c:v>
                </c:pt>
                <c:pt idx="29">
                  <c:v>-0.0500035422513519</c:v>
                </c:pt>
                <c:pt idx="30">
                  <c:v>-0.0492362783597826</c:v>
                </c:pt>
                <c:pt idx="31">
                  <c:v>-0.0461994603418374</c:v>
                </c:pt>
                <c:pt idx="32">
                  <c:v>-0.0444414655640154</c:v>
                </c:pt>
                <c:pt idx="33">
                  <c:v>-0.0432651959529725</c:v>
                </c:pt>
                <c:pt idx="34">
                  <c:v>-0.0420637440885549</c:v>
                </c:pt>
                <c:pt idx="35">
                  <c:v>-0.0389312152995296</c:v>
                </c:pt>
                <c:pt idx="36">
                  <c:v>-0.0363264288629916</c:v>
                </c:pt>
                <c:pt idx="37">
                  <c:v>-0.0338777075247574</c:v>
                </c:pt>
                <c:pt idx="38">
                  <c:v>-0.0324255497724049</c:v>
                </c:pt>
                <c:pt idx="39">
                  <c:v>-0.0313038798464975</c:v>
                </c:pt>
                <c:pt idx="40">
                  <c:v>-0.0297829315381772</c:v>
                </c:pt>
                <c:pt idx="41">
                  <c:v>-0.0280054768502447</c:v>
                </c:pt>
                <c:pt idx="42">
                  <c:v>-0.0257421930935222</c:v>
                </c:pt>
                <c:pt idx="43">
                  <c:v>-0.0247261548210936</c:v>
                </c:pt>
                <c:pt idx="44">
                  <c:v>-0.0232149164795665</c:v>
                </c:pt>
                <c:pt idx="45">
                  <c:v>-0.0215788633653026</c:v>
                </c:pt>
                <c:pt idx="46">
                  <c:v>-0.0209413064220984</c:v>
                </c:pt>
                <c:pt idx="47">
                  <c:v>-0.0203175117638938</c:v>
                </c:pt>
                <c:pt idx="48">
                  <c:v>-0.0195802255273083</c:v>
                </c:pt>
              </c:numCache>
            </c:numRef>
          </c:yVal>
          <c:smooth val="0"/>
        </c:ser>
        <c:axId val="32371596"/>
        <c:axId val="68258157"/>
      </c:scatterChart>
      <c:valAx>
        <c:axId val="323715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258157"/>
        <c:crosses val="autoZero"/>
        <c:crossBetween val="midCat"/>
      </c:valAx>
      <c:valAx>
        <c:axId val="68258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37159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-0.0153553270012793</c:v>
                </c:pt>
                <c:pt idx="26">
                  <c:v>-0.0181350082849173</c:v>
                </c:pt>
                <c:pt idx="27">
                  <c:v>-0.00940171634005801</c:v>
                </c:pt>
                <c:pt idx="28">
                  <c:v>-0.0141573016509924</c:v>
                </c:pt>
                <c:pt idx="29">
                  <c:v>-0.0212666806490347</c:v>
                </c:pt>
                <c:pt idx="30">
                  <c:v>-0.024173263455544</c:v>
                </c:pt>
                <c:pt idx="31">
                  <c:v>-0.023478276081266</c:v>
                </c:pt>
                <c:pt idx="32">
                  <c:v>-0.0226803166272173</c:v>
                </c:pt>
                <c:pt idx="33">
                  <c:v>-0.0208402416356963</c:v>
                </c:pt>
                <c:pt idx="34">
                  <c:v>-0.0189029998020861</c:v>
                </c:pt>
                <c:pt idx="35">
                  <c:v>-0.0175706632004473</c:v>
                </c:pt>
                <c:pt idx="36">
                  <c:v>-0.0167858669178182</c:v>
                </c:pt>
                <c:pt idx="37">
                  <c:v>-0.0149488924055365</c:v>
                </c:pt>
                <c:pt idx="38">
                  <c:v>-0.0119695634723358</c:v>
                </c:pt>
                <c:pt idx="39">
                  <c:v>-0.00980180701584369</c:v>
                </c:pt>
                <c:pt idx="40">
                  <c:v>-0.00689002233123536</c:v>
                </c:pt>
                <c:pt idx="41">
                  <c:v>-0.00515777274005099</c:v>
                </c:pt>
                <c:pt idx="42">
                  <c:v>-0.00472723361874795</c:v>
                </c:pt>
                <c:pt idx="43">
                  <c:v>-0.00272408144977567</c:v>
                </c:pt>
                <c:pt idx="44">
                  <c:v>-0.0010514325175664</c:v>
                </c:pt>
                <c:pt idx="45">
                  <c:v>0.000192212389863767</c:v>
                </c:pt>
                <c:pt idx="46">
                  <c:v>0.00134731960808519</c:v>
                </c:pt>
                <c:pt idx="47">
                  <c:v>0.00242689854693956</c:v>
                </c:pt>
                <c:pt idx="48">
                  <c:v>0.00251498628769052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-0.0191993725951131</c:v>
                </c:pt>
                <c:pt idx="26">
                  <c:v>-0.0260033305924488</c:v>
                </c:pt>
                <c:pt idx="27">
                  <c:v>-0.0218958842952716</c:v>
                </c:pt>
                <c:pt idx="28">
                  <c:v>-0.0274641947295017</c:v>
                </c:pt>
                <c:pt idx="29">
                  <c:v>-0.0380538481964635</c:v>
                </c:pt>
                <c:pt idx="30">
                  <c:v>-0.0413663028681604</c:v>
                </c:pt>
                <c:pt idx="31">
                  <c:v>-0.0409581484933557</c:v>
                </c:pt>
                <c:pt idx="32">
                  <c:v>-0.0404700673201012</c:v>
                </c:pt>
                <c:pt idx="33">
                  <c:v>-0.039011885935279</c:v>
                </c:pt>
                <c:pt idx="34">
                  <c:v>-0.0379293394731407</c:v>
                </c:pt>
                <c:pt idx="35">
                  <c:v>-0.037737076341254</c:v>
                </c:pt>
                <c:pt idx="36">
                  <c:v>-0.0376949107607424</c:v>
                </c:pt>
                <c:pt idx="37">
                  <c:v>-0.0366500626764657</c:v>
                </c:pt>
                <c:pt idx="38">
                  <c:v>-0.0344422418113533</c:v>
                </c:pt>
                <c:pt idx="39">
                  <c:v>-0.0327983837723338</c:v>
                </c:pt>
                <c:pt idx="40">
                  <c:v>-0.0305620455987188</c:v>
                </c:pt>
                <c:pt idx="41">
                  <c:v>-0.0296964658805331</c:v>
                </c:pt>
                <c:pt idx="42">
                  <c:v>-0.029951446083706</c:v>
                </c:pt>
                <c:pt idx="43">
                  <c:v>-0.0284388373154201</c:v>
                </c:pt>
                <c:pt idx="44">
                  <c:v>-0.0273952373304418</c:v>
                </c:pt>
                <c:pt idx="45">
                  <c:v>-0.0266684158586469</c:v>
                </c:pt>
                <c:pt idx="46">
                  <c:v>-0.0261953248420584</c:v>
                </c:pt>
                <c:pt idx="47">
                  <c:v>-0.0257683011156139</c:v>
                </c:pt>
                <c:pt idx="48">
                  <c:v>-0.0263291754632096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-0.0141070279885541</c:v>
                </c:pt>
                <c:pt idx="29">
                  <c:v>-0.0215024938450652</c:v>
                </c:pt>
                <c:pt idx="30">
                  <c:v>-0.0239418482693467</c:v>
                </c:pt>
                <c:pt idx="31">
                  <c:v>-0.0260476081946194</c:v>
                </c:pt>
                <c:pt idx="32">
                  <c:v>-0.0250466336311836</c:v>
                </c:pt>
                <c:pt idx="33">
                  <c:v>-0.0242188749271531</c:v>
                </c:pt>
                <c:pt idx="34">
                  <c:v>-0.0229401959483072</c:v>
                </c:pt>
                <c:pt idx="35">
                  <c:v>-0.0232581426873087</c:v>
                </c:pt>
                <c:pt idx="36">
                  <c:v>-0.0221913027514891</c:v>
                </c:pt>
                <c:pt idx="37">
                  <c:v>-0.0198510742758834</c:v>
                </c:pt>
                <c:pt idx="38">
                  <c:v>-0.0185800160186279</c:v>
                </c:pt>
                <c:pt idx="39">
                  <c:v>-0.0176422149369334</c:v>
                </c:pt>
                <c:pt idx="40">
                  <c:v>-0.0177569455192174</c:v>
                </c:pt>
                <c:pt idx="41">
                  <c:v>-0.0163160267145498</c:v>
                </c:pt>
                <c:pt idx="42">
                  <c:v>-0.0156552836597675</c:v>
                </c:pt>
                <c:pt idx="43">
                  <c:v>-0.0148764639507538</c:v>
                </c:pt>
                <c:pt idx="44">
                  <c:v>-0.0138691449465575</c:v>
                </c:pt>
                <c:pt idx="45">
                  <c:v>-0.0116639006480876</c:v>
                </c:pt>
                <c:pt idx="46">
                  <c:v>-0.0106273531572485</c:v>
                </c:pt>
                <c:pt idx="47">
                  <c:v>-0.0108925703194589</c:v>
                </c:pt>
                <c:pt idx="48">
                  <c:v>-0.0102683291173937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-0.0382947819505693</c:v>
                </c:pt>
                <c:pt idx="30">
                  <c:v>-0.0411514359777644</c:v>
                </c:pt>
                <c:pt idx="31">
                  <c:v>-0.0436059598147905</c:v>
                </c:pt>
                <c:pt idx="32">
                  <c:v>-0.0428583267031901</c:v>
                </c:pt>
                <c:pt idx="33">
                  <c:v>-0.0424364250602143</c:v>
                </c:pt>
                <c:pt idx="34">
                  <c:v>-0.0420179535054151</c:v>
                </c:pt>
                <c:pt idx="35">
                  <c:v>-0.0434635289852358</c:v>
                </c:pt>
                <c:pt idx="36">
                  <c:v>-0.043339502641965</c:v>
                </c:pt>
                <c:pt idx="37">
                  <c:v>-0.0418791170622811</c:v>
                </c:pt>
                <c:pt idx="38">
                  <c:v>-0.0414212091548319</c:v>
                </c:pt>
                <c:pt idx="39">
                  <c:v>-0.0411296812876568</c:v>
                </c:pt>
                <c:pt idx="40">
                  <c:v>-0.0418206675742668</c:v>
                </c:pt>
                <c:pt idx="41">
                  <c:v>-0.0410391939877844</c:v>
                </c:pt>
                <c:pt idx="42">
                  <c:v>-0.041253343555697</c:v>
                </c:pt>
                <c:pt idx="43">
                  <c:v>-0.0410343723988016</c:v>
                </c:pt>
                <c:pt idx="44">
                  <c:v>-0.0407448568499026</c:v>
                </c:pt>
                <c:pt idx="45">
                  <c:v>-0.039246418498806</c:v>
                </c:pt>
                <c:pt idx="46">
                  <c:v>-0.0390905359134849</c:v>
                </c:pt>
                <c:pt idx="47">
                  <c:v>-0.0401078605828676</c:v>
                </c:pt>
                <c:pt idx="48">
                  <c:v>-0.0401958685513037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-0.0148023075176839</c:v>
                </c:pt>
                <c:pt idx="29">
                  <c:v>-0.0215691917396186</c:v>
                </c:pt>
                <c:pt idx="30">
                  <c:v>-0.0245975425176081</c:v>
                </c:pt>
                <c:pt idx="31">
                  <c:v>-0.0235552667121722</c:v>
                </c:pt>
                <c:pt idx="32">
                  <c:v>-0.0203863712371213</c:v>
                </c:pt>
                <c:pt idx="33">
                  <c:v>-0.0182860132960753</c:v>
                </c:pt>
                <c:pt idx="34">
                  <c:v>-0.0162391124827298</c:v>
                </c:pt>
                <c:pt idx="35">
                  <c:v>-0.0139541240385828</c:v>
                </c:pt>
                <c:pt idx="36">
                  <c:v>-0.0101948951524115</c:v>
                </c:pt>
                <c:pt idx="37">
                  <c:v>-0.00688164836465883</c:v>
                </c:pt>
                <c:pt idx="38">
                  <c:v>-0.00375682891143062</c:v>
                </c:pt>
                <c:pt idx="39">
                  <c:v>-0.00178297668401625</c:v>
                </c:pt>
                <c:pt idx="40">
                  <c:v>-0.000236209647179929</c:v>
                </c:pt>
                <c:pt idx="41">
                  <c:v>0.00191645967718504</c:v>
                </c:pt>
                <c:pt idx="42">
                  <c:v>0.00438531169689092</c:v>
                </c:pt>
                <c:pt idx="43">
                  <c:v>0.00707816346377534</c:v>
                </c:pt>
                <c:pt idx="44">
                  <c:v>0.00863167726320395</c:v>
                </c:pt>
                <c:pt idx="45">
                  <c:v>0.01056995993175</c:v>
                </c:pt>
                <c:pt idx="46">
                  <c:v>0.0126709075847013</c:v>
                </c:pt>
                <c:pt idx="47">
                  <c:v>0.0138074458341924</c:v>
                </c:pt>
                <c:pt idx="48">
                  <c:v>0.0147934163206859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-0.038309701820023</c:v>
                </c:pt>
                <c:pt idx="30">
                  <c:v>-0.0418260143019605</c:v>
                </c:pt>
                <c:pt idx="31">
                  <c:v>-0.0410587504103912</c:v>
                </c:pt>
                <c:pt idx="32">
                  <c:v>-0.038021932392446</c:v>
                </c:pt>
                <c:pt idx="33">
                  <c:v>-0.036263937614624</c:v>
                </c:pt>
                <c:pt idx="34">
                  <c:v>-0.0350876680035811</c:v>
                </c:pt>
                <c:pt idx="35">
                  <c:v>-0.0338862161391635</c:v>
                </c:pt>
                <c:pt idx="36">
                  <c:v>-0.0307536873501382</c:v>
                </c:pt>
                <c:pt idx="37">
                  <c:v>-0.0281489009136002</c:v>
                </c:pt>
                <c:pt idx="38">
                  <c:v>-0.025700179575366</c:v>
                </c:pt>
                <c:pt idx="39">
                  <c:v>-0.0242480218230135</c:v>
                </c:pt>
                <c:pt idx="40">
                  <c:v>-0.0231263518971061</c:v>
                </c:pt>
                <c:pt idx="41">
                  <c:v>-0.0216054035887858</c:v>
                </c:pt>
                <c:pt idx="42">
                  <c:v>-0.0198279489008533</c:v>
                </c:pt>
                <c:pt idx="43">
                  <c:v>-0.0175646651441308</c:v>
                </c:pt>
                <c:pt idx="44">
                  <c:v>-0.0165486268717022</c:v>
                </c:pt>
                <c:pt idx="45">
                  <c:v>-0.015037388530175</c:v>
                </c:pt>
                <c:pt idx="46">
                  <c:v>-0.0134013354159112</c:v>
                </c:pt>
                <c:pt idx="47">
                  <c:v>-0.012763778472707</c:v>
                </c:pt>
                <c:pt idx="48">
                  <c:v>-0.0121399838145024</c:v>
                </c:pt>
              </c:numCache>
            </c:numRef>
          </c:yVal>
          <c:smooth val="0"/>
        </c:ser>
        <c:axId val="69112174"/>
        <c:axId val="20527261"/>
      </c:scatterChart>
      <c:valAx>
        <c:axId val="6911217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0527261"/>
        <c:crosses val="autoZero"/>
        <c:crossBetween val="midCat"/>
      </c:valAx>
      <c:valAx>
        <c:axId val="205272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9112174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0.64%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-0.013631629493104</c:v>
                </c:pt>
                <c:pt idx="7">
                  <c:v>-0.0129582052000364</c:v>
                </c:pt>
                <c:pt idx="8">
                  <c:v>-0.0131768337089391</c:v>
                </c:pt>
                <c:pt idx="9">
                  <c:v>-0.0127116915458709</c:v>
                </c:pt>
                <c:pt idx="10">
                  <c:v>-0.0123392083544755</c:v>
                </c:pt>
                <c:pt idx="11">
                  <c:v>-0.0118143156625077</c:v>
                </c:pt>
                <c:pt idx="12">
                  <c:v>-0.011269834976771</c:v>
                </c:pt>
                <c:pt idx="13">
                  <c:v>-0.0108994943061896</c:v>
                </c:pt>
                <c:pt idx="14">
                  <c:v>-0.0107383844695295</c:v>
                </c:pt>
                <c:pt idx="15">
                  <c:v>-0.0103263803683614</c:v>
                </c:pt>
                <c:pt idx="16">
                  <c:v>-0.00965181174781829</c:v>
                </c:pt>
                <c:pt idx="17">
                  <c:v>-0.00929333805375453</c:v>
                </c:pt>
                <c:pt idx="18">
                  <c:v>-0.00871383181922495</c:v>
                </c:pt>
                <c:pt idx="19">
                  <c:v>-0.00836948569483667</c:v>
                </c:pt>
                <c:pt idx="20">
                  <c:v>-0.00801558258822962</c:v>
                </c:pt>
                <c:pt idx="21">
                  <c:v>-0.00777835641134462</c:v>
                </c:pt>
                <c:pt idx="22">
                  <c:v>-0.00744618088698248</c:v>
                </c:pt>
                <c:pt idx="23">
                  <c:v>-0.00713657984747518</c:v>
                </c:pt>
                <c:pt idx="24">
                  <c:v>-0.00678282158097848</c:v>
                </c:pt>
                <c:pt idx="25">
                  <c:v>-0.00677171036979398</c:v>
                </c:pt>
                <c:pt idx="26">
                  <c:v>-0.00665987070229632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8.35%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-0.0829481034514562</c:v>
                </c:pt>
                <c:pt idx="3">
                  <c:v>-0.0821174703482337</c:v>
                </c:pt>
                <c:pt idx="4">
                  <c:v>-0.0847525809514071</c:v>
                </c:pt>
                <c:pt idx="5">
                  <c:v>-0.082064360994337</c:v>
                </c:pt>
                <c:pt idx="6">
                  <c:v>-0.076714756685123</c:v>
                </c:pt>
                <c:pt idx="7">
                  <c:v>-0.0840175507299228</c:v>
                </c:pt>
                <c:pt idx="8">
                  <c:v>-0.0865468210216442</c:v>
                </c:pt>
                <c:pt idx="9">
                  <c:v>-0.0863568154718132</c:v>
                </c:pt>
                <c:pt idx="10">
                  <c:v>-0.0871577613906827</c:v>
                </c:pt>
                <c:pt idx="11">
                  <c:v>-0.0873875165606158</c:v>
                </c:pt>
                <c:pt idx="12">
                  <c:v>-0.0870372226646293</c:v>
                </c:pt>
                <c:pt idx="13">
                  <c:v>-0.0873517940856908</c:v>
                </c:pt>
                <c:pt idx="14">
                  <c:v>-0.087649196443928</c:v>
                </c:pt>
                <c:pt idx="15">
                  <c:v>-0.0872452776270663</c:v>
                </c:pt>
                <c:pt idx="16">
                  <c:v>-0.0859558174888952</c:v>
                </c:pt>
                <c:pt idx="17">
                  <c:v>-0.0850488217017899</c:v>
                </c:pt>
                <c:pt idx="18">
                  <c:v>-0.0838899004991137</c:v>
                </c:pt>
                <c:pt idx="19">
                  <c:v>-0.0837579592407277</c:v>
                </c:pt>
                <c:pt idx="20">
                  <c:v>-0.0843768943040686</c:v>
                </c:pt>
                <c:pt idx="21">
                  <c:v>-0.0834109906172112</c:v>
                </c:pt>
                <c:pt idx="22">
                  <c:v>-0.0829575927405895</c:v>
                </c:pt>
                <c:pt idx="23">
                  <c:v>-0.0828396753716029</c:v>
                </c:pt>
                <c:pt idx="24">
                  <c:v>-0.083022396125441</c:v>
                </c:pt>
                <c:pt idx="25">
                  <c:v>-0.0828345799158803</c:v>
                </c:pt>
                <c:pt idx="26">
                  <c:v>-0.0835312476981686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5.60%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0.0608077145935599</c:v>
                </c:pt>
                <c:pt idx="3">
                  <c:v>0.0613981988851852</c:v>
                </c:pt>
                <c:pt idx="4">
                  <c:v>0.0632114979056285</c:v>
                </c:pt>
                <c:pt idx="5">
                  <c:v>0.0586525543883181</c:v>
                </c:pt>
                <c:pt idx="6">
                  <c:v>0.051594231488055</c:v>
                </c:pt>
                <c:pt idx="7">
                  <c:v>0.0507443797841043</c:v>
                </c:pt>
                <c:pt idx="8">
                  <c:v>0.0501798239130316</c:v>
                </c:pt>
                <c:pt idx="9">
                  <c:v>0.0499328305749369</c:v>
                </c:pt>
                <c:pt idx="10">
                  <c:v>0.0508493744756656</c:v>
                </c:pt>
                <c:pt idx="11">
                  <c:v>0.0520124183384531</c:v>
                </c:pt>
                <c:pt idx="12">
                  <c:v>0.0522001902188682</c:v>
                </c:pt>
                <c:pt idx="13">
                  <c:v>0.052336684101235</c:v>
                </c:pt>
                <c:pt idx="14">
                  <c:v>0.0525151422033237</c:v>
                </c:pt>
                <c:pt idx="15">
                  <c:v>0.0527440673695706</c:v>
                </c:pt>
                <c:pt idx="16">
                  <c:v>0.0529878594759688</c:v>
                </c:pt>
                <c:pt idx="17">
                  <c:v>0.0533662480338193</c:v>
                </c:pt>
                <c:pt idx="18">
                  <c:v>0.0538641587702285</c:v>
                </c:pt>
                <c:pt idx="19">
                  <c:v>0.0542534511056398</c:v>
                </c:pt>
                <c:pt idx="20">
                  <c:v>0.0542635028592008</c:v>
                </c:pt>
                <c:pt idx="21">
                  <c:v>0.0545729817637443</c:v>
                </c:pt>
                <c:pt idx="22">
                  <c:v>0.0548310083477388</c:v>
                </c:pt>
                <c:pt idx="23">
                  <c:v>0.0551303114110398</c:v>
                </c:pt>
                <c:pt idx="24">
                  <c:v>0.0554323649149697</c:v>
                </c:pt>
                <c:pt idx="25">
                  <c:v>0.055660461220669</c:v>
                </c:pt>
                <c:pt idx="26">
                  <c:v>0.0556844149878639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0.82%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83987213"/>
        <c:axId val="3021835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-2.58%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-0.0116326054864974</c:v>
                </c:pt>
                <c:pt idx="3">
                  <c:v>-0.0191993725951131</c:v>
                </c:pt>
                <c:pt idx="4">
                  <c:v>-0.0260033305924489</c:v>
                </c:pt>
                <c:pt idx="5">
                  <c:v>-0.0218958842952716</c:v>
                </c:pt>
                <c:pt idx="6">
                  <c:v>-0.0274641947295016</c:v>
                </c:pt>
                <c:pt idx="7">
                  <c:v>-0.0380538481964635</c:v>
                </c:pt>
                <c:pt idx="8">
                  <c:v>-0.0413663028681603</c:v>
                </c:pt>
                <c:pt idx="9">
                  <c:v>-0.0409581484933557</c:v>
                </c:pt>
                <c:pt idx="10">
                  <c:v>-0.0404700673201011</c:v>
                </c:pt>
                <c:pt idx="11">
                  <c:v>-0.039011885935279</c:v>
                </c:pt>
                <c:pt idx="12">
                  <c:v>-0.0379293394731408</c:v>
                </c:pt>
                <c:pt idx="13">
                  <c:v>-0.037737076341254</c:v>
                </c:pt>
                <c:pt idx="14">
                  <c:v>-0.0376949107607424</c:v>
                </c:pt>
                <c:pt idx="15">
                  <c:v>-0.0366500626764657</c:v>
                </c:pt>
                <c:pt idx="16">
                  <c:v>-0.0344422418113533</c:v>
                </c:pt>
                <c:pt idx="17">
                  <c:v>-0.0327983837723338</c:v>
                </c:pt>
                <c:pt idx="18">
                  <c:v>-0.0305620455987188</c:v>
                </c:pt>
                <c:pt idx="19">
                  <c:v>-0.0296964658805331</c:v>
                </c:pt>
                <c:pt idx="20">
                  <c:v>-0.029951446083706</c:v>
                </c:pt>
                <c:pt idx="21">
                  <c:v>-0.0284388373154201</c:v>
                </c:pt>
                <c:pt idx="22">
                  <c:v>-0.0273952373304418</c:v>
                </c:pt>
                <c:pt idx="23">
                  <c:v>-0.0266684158586468</c:v>
                </c:pt>
                <c:pt idx="24">
                  <c:v>-0.0261953248420584</c:v>
                </c:pt>
                <c:pt idx="25">
                  <c:v>-0.0257683011156139</c:v>
                </c:pt>
                <c:pt idx="26">
                  <c:v>-0.0263291754632096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987213"/>
        <c:axId val="3021835"/>
      </c:lineChart>
      <c:catAx>
        <c:axId val="839872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21835"/>
        <c:crosses val="autoZero"/>
        <c:auto val="1"/>
        <c:lblAlgn val="ctr"/>
        <c:lblOffset val="100"/>
      </c:catAx>
      <c:valAx>
        <c:axId val="30218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8721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-0.0191993725951131</c:v>
                </c:pt>
                <c:pt idx="26">
                  <c:v>-0.0260033305924488</c:v>
                </c:pt>
                <c:pt idx="27">
                  <c:v>-0.0218958842952716</c:v>
                </c:pt>
                <c:pt idx="28">
                  <c:v>-0.0274641947295017</c:v>
                </c:pt>
                <c:pt idx="29">
                  <c:v>-0.0380538481964635</c:v>
                </c:pt>
                <c:pt idx="30">
                  <c:v>-0.0413663028681604</c:v>
                </c:pt>
                <c:pt idx="31">
                  <c:v>-0.0409581484933557</c:v>
                </c:pt>
                <c:pt idx="32">
                  <c:v>-0.0404700673201012</c:v>
                </c:pt>
                <c:pt idx="33">
                  <c:v>-0.039011885935279</c:v>
                </c:pt>
                <c:pt idx="34">
                  <c:v>-0.0379293394731407</c:v>
                </c:pt>
                <c:pt idx="35">
                  <c:v>-0.037737076341254</c:v>
                </c:pt>
                <c:pt idx="36">
                  <c:v>-0.0376949107607424</c:v>
                </c:pt>
                <c:pt idx="37">
                  <c:v>-0.0366500626764657</c:v>
                </c:pt>
                <c:pt idx="38">
                  <c:v>-0.0344422418113533</c:v>
                </c:pt>
                <c:pt idx="39">
                  <c:v>-0.0327983837723338</c:v>
                </c:pt>
                <c:pt idx="40">
                  <c:v>-0.0305620455987188</c:v>
                </c:pt>
                <c:pt idx="41">
                  <c:v>-0.0296964658805331</c:v>
                </c:pt>
                <c:pt idx="42">
                  <c:v>-0.029951446083706</c:v>
                </c:pt>
                <c:pt idx="43">
                  <c:v>-0.0284388373154201</c:v>
                </c:pt>
                <c:pt idx="44">
                  <c:v>-0.0273952373304418</c:v>
                </c:pt>
                <c:pt idx="45">
                  <c:v>-0.0266684158586469</c:v>
                </c:pt>
                <c:pt idx="46">
                  <c:v>-0.0261953248420584</c:v>
                </c:pt>
                <c:pt idx="47">
                  <c:v>-0.0257683011156139</c:v>
                </c:pt>
                <c:pt idx="48">
                  <c:v>-0.0263291754632096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-0.0382947819505693</c:v>
                </c:pt>
                <c:pt idx="30">
                  <c:v>-0.0411514359777644</c:v>
                </c:pt>
                <c:pt idx="31">
                  <c:v>-0.0436059598147905</c:v>
                </c:pt>
                <c:pt idx="32">
                  <c:v>-0.0428583267031901</c:v>
                </c:pt>
                <c:pt idx="33">
                  <c:v>-0.0424364250602143</c:v>
                </c:pt>
                <c:pt idx="34">
                  <c:v>-0.0420179535054151</c:v>
                </c:pt>
                <c:pt idx="35">
                  <c:v>-0.0434635289852358</c:v>
                </c:pt>
                <c:pt idx="36">
                  <c:v>-0.043339502641965</c:v>
                </c:pt>
                <c:pt idx="37">
                  <c:v>-0.0418791170622811</c:v>
                </c:pt>
                <c:pt idx="38">
                  <c:v>-0.0414212091548319</c:v>
                </c:pt>
                <c:pt idx="39">
                  <c:v>-0.0411296812876568</c:v>
                </c:pt>
                <c:pt idx="40">
                  <c:v>-0.0418206675742668</c:v>
                </c:pt>
                <c:pt idx="41">
                  <c:v>-0.0410391939877844</c:v>
                </c:pt>
                <c:pt idx="42">
                  <c:v>-0.041253343555697</c:v>
                </c:pt>
                <c:pt idx="43">
                  <c:v>-0.0410343723988016</c:v>
                </c:pt>
                <c:pt idx="44">
                  <c:v>-0.0407448568499026</c:v>
                </c:pt>
                <c:pt idx="45">
                  <c:v>-0.039246418498806</c:v>
                </c:pt>
                <c:pt idx="46">
                  <c:v>-0.0390905359134849</c:v>
                </c:pt>
                <c:pt idx="47">
                  <c:v>-0.0401078605828676</c:v>
                </c:pt>
                <c:pt idx="48">
                  <c:v>-0.0401958685513037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-0.038309701820023</c:v>
                </c:pt>
                <c:pt idx="30">
                  <c:v>-0.0418260143019605</c:v>
                </c:pt>
                <c:pt idx="31">
                  <c:v>-0.0410587504103912</c:v>
                </c:pt>
                <c:pt idx="32">
                  <c:v>-0.038021932392446</c:v>
                </c:pt>
                <c:pt idx="33">
                  <c:v>-0.036263937614624</c:v>
                </c:pt>
                <c:pt idx="34">
                  <c:v>-0.0350876680035811</c:v>
                </c:pt>
                <c:pt idx="35">
                  <c:v>-0.0338862161391635</c:v>
                </c:pt>
                <c:pt idx="36">
                  <c:v>-0.0307536873501382</c:v>
                </c:pt>
                <c:pt idx="37">
                  <c:v>-0.0281489009136002</c:v>
                </c:pt>
                <c:pt idx="38">
                  <c:v>-0.025700179575366</c:v>
                </c:pt>
                <c:pt idx="39">
                  <c:v>-0.0242480218230135</c:v>
                </c:pt>
                <c:pt idx="40">
                  <c:v>-0.0231263518971061</c:v>
                </c:pt>
                <c:pt idx="41">
                  <c:v>-0.0216054035887858</c:v>
                </c:pt>
                <c:pt idx="42">
                  <c:v>-0.0198279489008533</c:v>
                </c:pt>
                <c:pt idx="43">
                  <c:v>-0.0175646651441308</c:v>
                </c:pt>
                <c:pt idx="44">
                  <c:v>-0.0165486268717022</c:v>
                </c:pt>
                <c:pt idx="45">
                  <c:v>-0.015037388530175</c:v>
                </c:pt>
                <c:pt idx="46">
                  <c:v>-0.0134013354159112</c:v>
                </c:pt>
                <c:pt idx="47">
                  <c:v>-0.012763778472707</c:v>
                </c:pt>
                <c:pt idx="48">
                  <c:v>-0.0121399838145024</c:v>
                </c:pt>
              </c:numCache>
            </c:numRef>
          </c:yVal>
          <c:smooth val="0"/>
        </c:ser>
        <c:axId val="49728843"/>
        <c:axId val="30663073"/>
      </c:scatterChart>
      <c:valAx>
        <c:axId val="497288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663073"/>
        <c:crosses val="autoZero"/>
        <c:crossBetween val="midCat"/>
      </c:valAx>
      <c:valAx>
        <c:axId val="306630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72884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-0.013631629493104</c:v>
                </c:pt>
                <c:pt idx="6">
                  <c:v>-0.0129582052000364</c:v>
                </c:pt>
                <c:pt idx="7">
                  <c:v>-0.0131768337089391</c:v>
                </c:pt>
                <c:pt idx="8">
                  <c:v>-0.0127116915458709</c:v>
                </c:pt>
                <c:pt idx="9">
                  <c:v>-0.0123392083544755</c:v>
                </c:pt>
                <c:pt idx="10">
                  <c:v>-0.0118143156625077</c:v>
                </c:pt>
                <c:pt idx="11">
                  <c:v>-0.011269834976771</c:v>
                </c:pt>
                <c:pt idx="12">
                  <c:v>-0.0108994943061896</c:v>
                </c:pt>
                <c:pt idx="13">
                  <c:v>-0.0107383844695295</c:v>
                </c:pt>
                <c:pt idx="14">
                  <c:v>-0.0103263803683614</c:v>
                </c:pt>
                <c:pt idx="15">
                  <c:v>-0.00965181174781829</c:v>
                </c:pt>
                <c:pt idx="16">
                  <c:v>-0.00929333805375453</c:v>
                </c:pt>
                <c:pt idx="17">
                  <c:v>-0.00871383181922495</c:v>
                </c:pt>
                <c:pt idx="18">
                  <c:v>-0.00836948569483667</c:v>
                </c:pt>
                <c:pt idx="19">
                  <c:v>-0.00801558258822962</c:v>
                </c:pt>
                <c:pt idx="20">
                  <c:v>-0.00777835641134462</c:v>
                </c:pt>
                <c:pt idx="21">
                  <c:v>-0.00744618088698248</c:v>
                </c:pt>
                <c:pt idx="22">
                  <c:v>-0.00713657984747518</c:v>
                </c:pt>
                <c:pt idx="23">
                  <c:v>-0.00678282158097848</c:v>
                </c:pt>
                <c:pt idx="24">
                  <c:v>-0.00677171036979398</c:v>
                </c:pt>
                <c:pt idx="25">
                  <c:v>-0.00665987070229632</c:v>
                </c:pt>
                <c:pt idx="26">
                  <c:v>-0.00644612972050962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-0.0829481034514562</c:v>
                </c:pt>
                <c:pt idx="2">
                  <c:v>-0.0821174703482337</c:v>
                </c:pt>
                <c:pt idx="3">
                  <c:v>-0.0847525809514071</c:v>
                </c:pt>
                <c:pt idx="4">
                  <c:v>-0.082064360994337</c:v>
                </c:pt>
                <c:pt idx="5">
                  <c:v>-0.076714756685123</c:v>
                </c:pt>
                <c:pt idx="6">
                  <c:v>-0.0840175507299228</c:v>
                </c:pt>
                <c:pt idx="7">
                  <c:v>-0.0865468210216442</c:v>
                </c:pt>
                <c:pt idx="8">
                  <c:v>-0.0863568154718132</c:v>
                </c:pt>
                <c:pt idx="9">
                  <c:v>-0.0871577613906827</c:v>
                </c:pt>
                <c:pt idx="10">
                  <c:v>-0.0873875165606158</c:v>
                </c:pt>
                <c:pt idx="11">
                  <c:v>-0.0870372226646293</c:v>
                </c:pt>
                <c:pt idx="12">
                  <c:v>-0.0873517940856908</c:v>
                </c:pt>
                <c:pt idx="13">
                  <c:v>-0.087649196443928</c:v>
                </c:pt>
                <c:pt idx="14">
                  <c:v>-0.0872452776270663</c:v>
                </c:pt>
                <c:pt idx="15">
                  <c:v>-0.0859558174888952</c:v>
                </c:pt>
                <c:pt idx="16">
                  <c:v>-0.0850488217017899</c:v>
                </c:pt>
                <c:pt idx="17">
                  <c:v>-0.0838899004991137</c:v>
                </c:pt>
                <c:pt idx="18">
                  <c:v>-0.0837579592407277</c:v>
                </c:pt>
                <c:pt idx="19">
                  <c:v>-0.0843768943040686</c:v>
                </c:pt>
                <c:pt idx="20">
                  <c:v>-0.0834109906172112</c:v>
                </c:pt>
                <c:pt idx="21">
                  <c:v>-0.0829575927405895</c:v>
                </c:pt>
                <c:pt idx="22">
                  <c:v>-0.0828396753716029</c:v>
                </c:pt>
                <c:pt idx="23">
                  <c:v>-0.083022396125441</c:v>
                </c:pt>
                <c:pt idx="24">
                  <c:v>-0.0828345799158803</c:v>
                </c:pt>
                <c:pt idx="25">
                  <c:v>-0.0835312476981686</c:v>
                </c:pt>
                <c:pt idx="26">
                  <c:v>-0.0834811944201134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0.0608077145935599</c:v>
                </c:pt>
                <c:pt idx="2">
                  <c:v>0.0613981988851852</c:v>
                </c:pt>
                <c:pt idx="3">
                  <c:v>0.0632114979056285</c:v>
                </c:pt>
                <c:pt idx="4">
                  <c:v>0.0586525543883181</c:v>
                </c:pt>
                <c:pt idx="5">
                  <c:v>0.051594231488055</c:v>
                </c:pt>
                <c:pt idx="6">
                  <c:v>0.0507443797841043</c:v>
                </c:pt>
                <c:pt idx="7">
                  <c:v>0.0501798239130316</c:v>
                </c:pt>
                <c:pt idx="8">
                  <c:v>0.0499328305749369</c:v>
                </c:pt>
                <c:pt idx="9">
                  <c:v>0.0508493744756656</c:v>
                </c:pt>
                <c:pt idx="10">
                  <c:v>0.0520124183384531</c:v>
                </c:pt>
                <c:pt idx="11">
                  <c:v>0.0522001902188682</c:v>
                </c:pt>
                <c:pt idx="12">
                  <c:v>0.052336684101235</c:v>
                </c:pt>
                <c:pt idx="13">
                  <c:v>0.0525151422033237</c:v>
                </c:pt>
                <c:pt idx="14">
                  <c:v>0.0527440673695706</c:v>
                </c:pt>
                <c:pt idx="15">
                  <c:v>0.0529878594759688</c:v>
                </c:pt>
                <c:pt idx="16">
                  <c:v>0.0533662480338193</c:v>
                </c:pt>
                <c:pt idx="17">
                  <c:v>0.0538641587702285</c:v>
                </c:pt>
                <c:pt idx="18">
                  <c:v>0.0542534511056398</c:v>
                </c:pt>
                <c:pt idx="19">
                  <c:v>0.0542635028592008</c:v>
                </c:pt>
                <c:pt idx="20">
                  <c:v>0.0545729817637443</c:v>
                </c:pt>
                <c:pt idx="21">
                  <c:v>0.0548310083477388</c:v>
                </c:pt>
                <c:pt idx="22">
                  <c:v>0.0551303114110398</c:v>
                </c:pt>
                <c:pt idx="23">
                  <c:v>0.0554323649149697</c:v>
                </c:pt>
                <c:pt idx="24">
                  <c:v>0.055660461220669</c:v>
                </c:pt>
                <c:pt idx="25">
                  <c:v>0.0556844149878639</c:v>
                </c:pt>
                <c:pt idx="26">
                  <c:v>0.0559972844253224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0.00817752794939141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59593112"/>
        <c:axId val="70619025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-0.0116326054864974</c:v>
                </c:pt>
                <c:pt idx="2">
                  <c:v>-0.0191993725951131</c:v>
                </c:pt>
                <c:pt idx="3">
                  <c:v>-0.0260033305924489</c:v>
                </c:pt>
                <c:pt idx="4">
                  <c:v>-0.0218958842952716</c:v>
                </c:pt>
                <c:pt idx="5">
                  <c:v>-0.0274641947295016</c:v>
                </c:pt>
                <c:pt idx="6">
                  <c:v>-0.0380538481964635</c:v>
                </c:pt>
                <c:pt idx="7">
                  <c:v>-0.0413663028681603</c:v>
                </c:pt>
                <c:pt idx="8">
                  <c:v>-0.0409581484933557</c:v>
                </c:pt>
                <c:pt idx="9">
                  <c:v>-0.0404700673201011</c:v>
                </c:pt>
                <c:pt idx="10">
                  <c:v>-0.039011885935279</c:v>
                </c:pt>
                <c:pt idx="11">
                  <c:v>-0.0379293394731408</c:v>
                </c:pt>
                <c:pt idx="12">
                  <c:v>-0.037737076341254</c:v>
                </c:pt>
                <c:pt idx="13">
                  <c:v>-0.0376949107607424</c:v>
                </c:pt>
                <c:pt idx="14">
                  <c:v>-0.0366500626764657</c:v>
                </c:pt>
                <c:pt idx="15">
                  <c:v>-0.0344422418113533</c:v>
                </c:pt>
                <c:pt idx="16">
                  <c:v>-0.0327983837723338</c:v>
                </c:pt>
                <c:pt idx="17">
                  <c:v>-0.0305620455987188</c:v>
                </c:pt>
                <c:pt idx="18">
                  <c:v>-0.0296964658805331</c:v>
                </c:pt>
                <c:pt idx="19">
                  <c:v>-0.029951446083706</c:v>
                </c:pt>
                <c:pt idx="20">
                  <c:v>-0.0284388373154201</c:v>
                </c:pt>
                <c:pt idx="21">
                  <c:v>-0.0273952373304418</c:v>
                </c:pt>
                <c:pt idx="22">
                  <c:v>-0.0266684158586468</c:v>
                </c:pt>
                <c:pt idx="23">
                  <c:v>-0.0261953248420584</c:v>
                </c:pt>
                <c:pt idx="24">
                  <c:v>-0.0257683011156139</c:v>
                </c:pt>
                <c:pt idx="25">
                  <c:v>-0.0263291754632096</c:v>
                </c:pt>
                <c:pt idx="26">
                  <c:v>-0.0257525117659092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593112"/>
        <c:axId val="70619025"/>
      </c:lineChart>
      <c:catAx>
        <c:axId val="5959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70619025"/>
        <c:crosses val="autoZero"/>
        <c:auto val="1"/>
        <c:lblAlgn val="ctr"/>
        <c:lblOffset val="100"/>
      </c:catAx>
      <c:valAx>
        <c:axId val="70619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9593112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-0.0116326054864974</c:v>
                </c:pt>
                <c:pt idx="23">
                  <c:v>-0.0191993725951131</c:v>
                </c:pt>
                <c:pt idx="24">
                  <c:v>-0.0260033305924488</c:v>
                </c:pt>
                <c:pt idx="25">
                  <c:v>-0.0218958842952716</c:v>
                </c:pt>
                <c:pt idx="26">
                  <c:v>-0.0274641947295017</c:v>
                </c:pt>
                <c:pt idx="27">
                  <c:v>-0.0380538481964635</c:v>
                </c:pt>
                <c:pt idx="28">
                  <c:v>-0.0413663028681604</c:v>
                </c:pt>
                <c:pt idx="29">
                  <c:v>-0.0409581484933557</c:v>
                </c:pt>
                <c:pt idx="30">
                  <c:v>-0.0404700673201012</c:v>
                </c:pt>
                <c:pt idx="31">
                  <c:v>-0.039011885935279</c:v>
                </c:pt>
                <c:pt idx="32">
                  <c:v>-0.0379293394731407</c:v>
                </c:pt>
                <c:pt idx="33">
                  <c:v>-0.037737076341254</c:v>
                </c:pt>
                <c:pt idx="34">
                  <c:v>-0.0376949107607424</c:v>
                </c:pt>
                <c:pt idx="35">
                  <c:v>-0.0366500626764657</c:v>
                </c:pt>
                <c:pt idx="36">
                  <c:v>-0.0344422418113533</c:v>
                </c:pt>
                <c:pt idx="37">
                  <c:v>-0.0327983837723338</c:v>
                </c:pt>
                <c:pt idx="38">
                  <c:v>-0.0305620455987188</c:v>
                </c:pt>
                <c:pt idx="39">
                  <c:v>-0.0296964658805331</c:v>
                </c:pt>
                <c:pt idx="40">
                  <c:v>-0.029951446083706</c:v>
                </c:pt>
                <c:pt idx="41">
                  <c:v>-0.0284388373154201</c:v>
                </c:pt>
                <c:pt idx="42">
                  <c:v>-0.0273952373304418</c:v>
                </c:pt>
                <c:pt idx="43">
                  <c:v>-0.0266684158586469</c:v>
                </c:pt>
                <c:pt idx="44">
                  <c:v>-0.0261953248420584</c:v>
                </c:pt>
                <c:pt idx="45">
                  <c:v>-0.0257683011156139</c:v>
                </c:pt>
                <c:pt idx="46">
                  <c:v>-0.0263291754632096</c:v>
                </c:pt>
                <c:pt idx="47">
                  <c:v>-0.0257525117659092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-0.0274139210670634</c:v>
                </c:pt>
                <c:pt idx="27">
                  <c:v>-0.0382947819505693</c:v>
                </c:pt>
                <c:pt idx="28">
                  <c:v>-0.0411514359777644</c:v>
                </c:pt>
                <c:pt idx="29">
                  <c:v>-0.0436059598147905</c:v>
                </c:pt>
                <c:pt idx="30">
                  <c:v>-0.0428583267031901</c:v>
                </c:pt>
                <c:pt idx="31">
                  <c:v>-0.0424364250602143</c:v>
                </c:pt>
                <c:pt idx="32">
                  <c:v>-0.0420179535054151</c:v>
                </c:pt>
                <c:pt idx="33">
                  <c:v>-0.0434635289852358</c:v>
                </c:pt>
                <c:pt idx="34">
                  <c:v>-0.043339502641965</c:v>
                </c:pt>
                <c:pt idx="35">
                  <c:v>-0.0418791170622811</c:v>
                </c:pt>
                <c:pt idx="36">
                  <c:v>-0.0414212091548319</c:v>
                </c:pt>
                <c:pt idx="37">
                  <c:v>-0.0411296812876568</c:v>
                </c:pt>
                <c:pt idx="38">
                  <c:v>-0.0418206675742668</c:v>
                </c:pt>
                <c:pt idx="39">
                  <c:v>-0.0410391939877844</c:v>
                </c:pt>
                <c:pt idx="40">
                  <c:v>-0.041253343555697</c:v>
                </c:pt>
                <c:pt idx="41">
                  <c:v>-0.0410343723988016</c:v>
                </c:pt>
                <c:pt idx="42">
                  <c:v>-0.0407448568499026</c:v>
                </c:pt>
                <c:pt idx="43">
                  <c:v>-0.039246418498806</c:v>
                </c:pt>
                <c:pt idx="44">
                  <c:v>-0.0390905359134849</c:v>
                </c:pt>
                <c:pt idx="45">
                  <c:v>-0.0401078605828676</c:v>
                </c:pt>
                <c:pt idx="46">
                  <c:v>-0.0401958685513037</c:v>
                </c:pt>
                <c:pt idx="47">
                  <c:v>-0.0409108029848498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-0.0281042447231615</c:v>
                </c:pt>
                <c:pt idx="27">
                  <c:v>-0.038309701820023</c:v>
                </c:pt>
                <c:pt idx="28">
                  <c:v>-0.0418260143019605</c:v>
                </c:pt>
                <c:pt idx="29">
                  <c:v>-0.0410587504103912</c:v>
                </c:pt>
                <c:pt idx="30">
                  <c:v>-0.038021932392446</c:v>
                </c:pt>
                <c:pt idx="31">
                  <c:v>-0.036263937614624</c:v>
                </c:pt>
                <c:pt idx="32">
                  <c:v>-0.0350876680035811</c:v>
                </c:pt>
                <c:pt idx="33">
                  <c:v>-0.0338862161391635</c:v>
                </c:pt>
                <c:pt idx="34">
                  <c:v>-0.0307536873501382</c:v>
                </c:pt>
                <c:pt idx="35">
                  <c:v>-0.0281489009136002</c:v>
                </c:pt>
                <c:pt idx="36">
                  <c:v>-0.025700179575366</c:v>
                </c:pt>
                <c:pt idx="37">
                  <c:v>-0.0242480218230135</c:v>
                </c:pt>
                <c:pt idx="38">
                  <c:v>-0.0231263518971061</c:v>
                </c:pt>
                <c:pt idx="39">
                  <c:v>-0.0216054035887858</c:v>
                </c:pt>
                <c:pt idx="40">
                  <c:v>-0.0198279489008533</c:v>
                </c:pt>
                <c:pt idx="41">
                  <c:v>-0.0175646651441308</c:v>
                </c:pt>
                <c:pt idx="42">
                  <c:v>-0.0165486268717022</c:v>
                </c:pt>
                <c:pt idx="43">
                  <c:v>-0.015037388530175</c:v>
                </c:pt>
                <c:pt idx="44">
                  <c:v>-0.0134013354159112</c:v>
                </c:pt>
                <c:pt idx="45">
                  <c:v>-0.012763778472707</c:v>
                </c:pt>
                <c:pt idx="46">
                  <c:v>-0.0121399838145024</c:v>
                </c:pt>
                <c:pt idx="47">
                  <c:v>-0.0114026975779169</c:v>
                </c:pt>
              </c:numCache>
            </c:numRef>
          </c:yVal>
          <c:smooth val="0"/>
        </c:ser>
        <c:axId val="41770652"/>
        <c:axId val="60098792"/>
      </c:scatterChart>
      <c:valAx>
        <c:axId val="41770652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0098792"/>
        <c:crosses val="autoZero"/>
        <c:crossBetween val="midCat"/>
        <c:majorUnit val="2"/>
      </c:valAx>
      <c:valAx>
        <c:axId val="60098792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17706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wmf"/><Relationship Id="rId2" Type="http://schemas.openxmlformats.org/officeDocument/2006/relationships/image" Target="../media/image8.wmf"/><Relationship Id="rId3" Type="http://schemas.openxmlformats.org/officeDocument/2006/relationships/chart" Target="../charts/chart52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5" Type="http://schemas.openxmlformats.org/officeDocument/2006/relationships/chart" Target="../charts/chart5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110160</xdr:colOff>
      <xdr:row>142</xdr:row>
      <xdr:rowOff>142920</xdr:rowOff>
    </xdr:to>
    <xdr:graphicFrame>
      <xdr:nvGraphicFramePr>
        <xdr:cNvPr id="0" name=""/>
        <xdr:cNvGraphicFramePr/>
      </xdr:nvGraphicFramePr>
      <xdr:xfrm>
        <a:off x="2802240" y="19997280"/>
        <a:ext cx="5925240" cy="322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257040</xdr:colOff>
      <xdr:row>143</xdr:row>
      <xdr:rowOff>117360</xdr:rowOff>
    </xdr:to>
    <xdr:graphicFrame>
      <xdr:nvGraphicFramePr>
        <xdr:cNvPr id="1" name=""/>
        <xdr:cNvGraphicFramePr/>
      </xdr:nvGraphicFramePr>
      <xdr:xfrm>
        <a:off x="11986560" y="20135160"/>
        <a:ext cx="59137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377640</xdr:colOff>
      <xdr:row>142</xdr:row>
      <xdr:rowOff>102960</xdr:rowOff>
    </xdr:to>
    <xdr:graphicFrame>
      <xdr:nvGraphicFramePr>
        <xdr:cNvPr id="2" name=""/>
        <xdr:cNvGraphicFramePr/>
      </xdr:nvGraphicFramePr>
      <xdr:xfrm>
        <a:off x="17971560" y="19958040"/>
        <a:ext cx="5938920" cy="322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769680</xdr:colOff>
      <xdr:row>21</xdr:row>
      <xdr:rowOff>137520</xdr:rowOff>
    </xdr:to>
    <xdr:graphicFrame>
      <xdr:nvGraphicFramePr>
        <xdr:cNvPr id="3" name=""/>
        <xdr:cNvGraphicFramePr/>
      </xdr:nvGraphicFramePr>
      <xdr:xfrm>
        <a:off x="11998800" y="460800"/>
        <a:ext cx="3690720" cy="359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765000</xdr:colOff>
      <xdr:row>26</xdr:row>
      <xdr:rowOff>60120</xdr:rowOff>
    </xdr:to>
    <xdr:graphicFrame>
      <xdr:nvGraphicFramePr>
        <xdr:cNvPr id="4" name=""/>
        <xdr:cNvGraphicFramePr/>
      </xdr:nvGraphicFramePr>
      <xdr:xfrm>
        <a:off x="11158560" y="1212480"/>
        <a:ext cx="3689280" cy="35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772200</xdr:colOff>
      <xdr:row>26</xdr:row>
      <xdr:rowOff>16560</xdr:rowOff>
    </xdr:to>
    <xdr:graphicFrame>
      <xdr:nvGraphicFramePr>
        <xdr:cNvPr id="5" name=""/>
        <xdr:cNvGraphicFramePr/>
      </xdr:nvGraphicFramePr>
      <xdr:xfrm>
        <a:off x="11165760" y="1168920"/>
        <a:ext cx="3689280" cy="357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572040</xdr:colOff>
      <xdr:row>35</xdr:row>
      <xdr:rowOff>45360</xdr:rowOff>
    </xdr:to>
    <xdr:graphicFrame>
      <xdr:nvGraphicFramePr>
        <xdr:cNvPr id="6" name="Chart 1"/>
        <xdr:cNvGraphicFramePr/>
      </xdr:nvGraphicFramePr>
      <xdr:xfrm>
        <a:off x="6118560" y="46080"/>
        <a:ext cx="7343640" cy="684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246960</xdr:colOff>
      <xdr:row>83</xdr:row>
      <xdr:rowOff>156240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27880" y="13689000"/>
          <a:ext cx="10087560" cy="1258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425880</xdr:colOff>
      <xdr:row>73</xdr:row>
      <xdr:rowOff>115200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72680" y="7844400"/>
          <a:ext cx="13233600" cy="5436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718920</xdr:colOff>
      <xdr:row>36</xdr:row>
      <xdr:rowOff>145080</xdr:rowOff>
    </xdr:to>
    <xdr:graphicFrame>
      <xdr:nvGraphicFramePr>
        <xdr:cNvPr id="9" name="Chart 1"/>
        <xdr:cNvGraphicFramePr/>
      </xdr:nvGraphicFramePr>
      <xdr:xfrm>
        <a:off x="6683400" y="327960"/>
        <a:ext cx="13771080" cy="696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644760</xdr:colOff>
      <xdr:row>41</xdr:row>
      <xdr:rowOff>89640</xdr:rowOff>
    </xdr:to>
    <xdr:graphicFrame>
      <xdr:nvGraphicFramePr>
        <xdr:cNvPr id="10" name="Chart 1"/>
        <xdr:cNvGraphicFramePr/>
      </xdr:nvGraphicFramePr>
      <xdr:xfrm>
        <a:off x="10721520" y="1496520"/>
        <a:ext cx="13770360" cy="70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640800</xdr:colOff>
      <xdr:row>192</xdr:row>
      <xdr:rowOff>83520</xdr:rowOff>
    </xdr:to>
    <xdr:graphicFrame>
      <xdr:nvGraphicFramePr>
        <xdr:cNvPr id="11" name=""/>
        <xdr:cNvGraphicFramePr/>
      </xdr:nvGraphicFramePr>
      <xdr:xfrm>
        <a:off x="6606000" y="24466680"/>
        <a:ext cx="6369480" cy="869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641160</xdr:colOff>
      <xdr:row>41</xdr:row>
      <xdr:rowOff>94680</xdr:rowOff>
    </xdr:to>
    <xdr:graphicFrame>
      <xdr:nvGraphicFramePr>
        <xdr:cNvPr id="12" name="Chart 1"/>
        <xdr:cNvGraphicFramePr/>
      </xdr:nvGraphicFramePr>
      <xdr:xfrm>
        <a:off x="26341920" y="1501560"/>
        <a:ext cx="13770720" cy="707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538560</xdr:colOff>
      <xdr:row>102</xdr:row>
      <xdr:rowOff>38160</xdr:rowOff>
    </xdr:from>
    <xdr:to>
      <xdr:col>23</xdr:col>
      <xdr:colOff>376200</xdr:colOff>
      <xdr:row>159</xdr:row>
      <xdr:rowOff>129600</xdr:rowOff>
    </xdr:to>
    <xdr:graphicFrame>
      <xdr:nvGraphicFramePr>
        <xdr:cNvPr id="13" name=""/>
        <xdr:cNvGraphicFramePr/>
      </xdr:nvGraphicFramePr>
      <xdr:xfrm>
        <a:off x="12051000" y="18489960"/>
        <a:ext cx="7238520" cy="935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436320</xdr:colOff>
      <xdr:row>149</xdr:row>
      <xdr:rowOff>144360</xdr:rowOff>
    </xdr:to>
    <xdr:graphicFrame>
      <xdr:nvGraphicFramePr>
        <xdr:cNvPr id="14" name="Chart 1"/>
        <xdr:cNvGraphicFramePr/>
      </xdr:nvGraphicFramePr>
      <xdr:xfrm>
        <a:off x="19523880" y="16877880"/>
        <a:ext cx="7226640" cy="935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94140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4966125494.3986</v>
      </c>
      <c r="F32" s="9" t="n">
        <f aca="false">E32/$B$14*100</f>
        <v>96.9109005977828</v>
      </c>
      <c r="G32" s="7"/>
      <c r="H32" s="12" t="n">
        <f aca="false">'Central scenario'!BB35</f>
        <v>45.8289346581612</v>
      </c>
      <c r="K32" s="9" t="n">
        <f aca="false">'High scenario'!AG35</f>
        <v>4966125494.3986</v>
      </c>
      <c r="L32" s="9" t="n">
        <f aca="false">K32/$B$14*100</f>
        <v>96.9109005977828</v>
      </c>
      <c r="M32" s="7"/>
      <c r="O32" s="7" t="n">
        <f aca="false">O28+1</f>
        <v>2020</v>
      </c>
      <c r="P32" s="9" t="n">
        <f aca="false">'Low scenario'!AG35</f>
        <v>4931638511.79861</v>
      </c>
      <c r="Q32" s="9" t="n">
        <f aca="false">P32/$B$14*100</f>
        <v>96.2379082325205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5035099459.59858</v>
      </c>
      <c r="F33" s="9" t="n">
        <f aca="false">E33/$B$14*100</f>
        <v>98.2568853283076</v>
      </c>
      <c r="G33" s="10" t="n">
        <f aca="false">AVERAGE(E31:E34)/AVERAGE(E27:E30)-1</f>
        <v>-0.0173041177344676</v>
      </c>
      <c r="H33" s="12" t="n">
        <f aca="false">'Central scenario'!BB36</f>
        <v>46.4144673290806</v>
      </c>
      <c r="K33" s="9" t="n">
        <f aca="false">'High scenario'!AG36</f>
        <v>5069586442.19857</v>
      </c>
      <c r="L33" s="9" t="n">
        <f aca="false">K33/$B$14*100</f>
        <v>98.92987769357</v>
      </c>
      <c r="M33" s="10" t="n">
        <f aca="false">AVERAGE(K31:K34)/AVERAGE(K27:K30)-1</f>
        <v>-0.012439286634144</v>
      </c>
      <c r="O33" s="7" t="n">
        <f aca="false">O29+1</f>
        <v>2020</v>
      </c>
      <c r="P33" s="9" t="n">
        <f aca="false">'Low scenario'!AG36</f>
        <v>5000612476.99859</v>
      </c>
      <c r="Q33" s="9" t="n">
        <f aca="false">P33/$B$14*100</f>
        <v>97.5838929630453</v>
      </c>
      <c r="R33" s="10" t="n">
        <f aca="false">AVERAGE(P31:P34)/AVERAGE(P27:P30)-1</f>
        <v>-0.0221689488347933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5080530512.39904</v>
      </c>
      <c r="F34" s="9" t="n">
        <f aca="false">E34/$B$14*100</f>
        <v>99.1434445276198</v>
      </c>
      <c r="G34" s="7"/>
      <c r="H34" s="12" t="n">
        <f aca="false">'Central scenario'!BB37</f>
        <v>47</v>
      </c>
      <c r="K34" s="9" t="n">
        <f aca="false">'High scenario'!AG37</f>
        <v>5144436827.06535</v>
      </c>
      <c r="L34" s="9" t="n">
        <f aca="false">K34/$B$14*100</f>
        <v>100.390537158521</v>
      </c>
      <c r="M34" s="7"/>
      <c r="O34" s="7" t="n">
        <f aca="false">O30+1</f>
        <v>2020</v>
      </c>
      <c r="P34" s="9" t="n">
        <f aca="false">'Low scenario'!AG37</f>
        <v>5051111180.33269</v>
      </c>
      <c r="Q34" s="9" t="n">
        <f aca="false">P34/$B$14*100</f>
        <v>98.56934426198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5033375110.46858</v>
      </c>
      <c r="F35" s="6" t="n">
        <f aca="false">E35/$B$14*100</f>
        <v>98.2232357100445</v>
      </c>
      <c r="G35" s="7"/>
      <c r="H35" s="11" t="n">
        <f aca="false">'Central scenario'!BB38</f>
        <v>48</v>
      </c>
      <c r="K35" s="6" t="n">
        <f aca="false">'High scenario'!AG38</f>
        <v>5129248922.09656</v>
      </c>
      <c r="L35" s="6" t="n">
        <f aca="false">K35/$B$14*100</f>
        <v>100.094154485474</v>
      </c>
      <c r="M35" s="7"/>
      <c r="O35" s="5" t="n">
        <f aca="false">O31+1</f>
        <v>2021</v>
      </c>
      <c r="P35" s="6" t="n">
        <f aca="false">'Low scenario'!AG38</f>
        <v>5033375110.46858</v>
      </c>
      <c r="Q35" s="6" t="n">
        <f aca="false">P35/$B$14*100</f>
        <v>98.2232357100445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5115109259.23056</v>
      </c>
      <c r="F36" s="9" t="n">
        <f aca="false">E36/$B$14*100</f>
        <v>99.8182276157163</v>
      </c>
      <c r="G36" s="7"/>
      <c r="H36" s="12" t="n">
        <f aca="false">'Central scenario'!BB39</f>
        <v>49</v>
      </c>
      <c r="K36" s="9" t="n">
        <f aca="false">'High scenario'!AG39</f>
        <v>5164770514.17455</v>
      </c>
      <c r="L36" s="9" t="n">
        <f aca="false">K36/$B$14*100</f>
        <v>100.787336621694</v>
      </c>
      <c r="M36" s="7"/>
      <c r="O36" s="7" t="n">
        <f aca="false">O32+1</f>
        <v>2021</v>
      </c>
      <c r="P36" s="9" t="n">
        <f aca="false">'Low scenario'!AG39</f>
        <v>5035202920.54638</v>
      </c>
      <c r="Q36" s="9" t="n">
        <f aca="false">P36/$B$14*100</f>
        <v>98.2589043054034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5135801448.79055</v>
      </c>
      <c r="F37" s="9" t="n">
        <f aca="false">E37/$B$14*100</f>
        <v>100.222023034874</v>
      </c>
      <c r="G37" s="10" t="n">
        <f aca="false">AVERAGE(E35:E38)/AVERAGE(E31:E34)-1</f>
        <v>0.0279999999999991</v>
      </c>
      <c r="H37" s="12" t="n">
        <f aca="false">'Central scenario'!BB40</f>
        <v>50</v>
      </c>
      <c r="K37" s="9" t="n">
        <f aca="false">'High scenario'!AG40</f>
        <v>5170978171.04254</v>
      </c>
      <c r="L37" s="9" t="n">
        <f aca="false">K37/$B$14*100</f>
        <v>100.908475247441</v>
      </c>
      <c r="M37" s="10" t="n">
        <f aca="false">AVERAGE(K35:K38)/AVERAGE(K31:K34)-1</f>
        <v>0.0330000000000001</v>
      </c>
      <c r="O37" s="7" t="n">
        <f aca="false">O33+1</f>
        <v>2021</v>
      </c>
      <c r="P37" s="9" t="n">
        <f aca="false">'Low scenario'!AG40</f>
        <v>5040617376.81458</v>
      </c>
      <c r="Q37" s="9" t="n">
        <f aca="false">P37/$B$14*100</f>
        <v>98.3645641067496</v>
      </c>
      <c r="R37" s="10" t="n">
        <f aca="false">AVERAGE(P35:P38)/AVERAGE(P31:P34)-1</f>
        <v>0.0230000000000015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5147672718.64343</v>
      </c>
      <c r="F38" s="9" t="n">
        <f aca="false">E38/$B$14*100</f>
        <v>100.453683602852</v>
      </c>
      <c r="G38" s="7"/>
      <c r="H38" s="12" t="n">
        <f aca="false">'Central scenario'!BB41</f>
        <v>51</v>
      </c>
      <c r="K38" s="9" t="n">
        <f aca="false">'High scenario'!AG41</f>
        <v>5167978436.13455</v>
      </c>
      <c r="L38" s="9" t="n">
        <f aca="false">K38/$B$14*100</f>
        <v>100.84993725604</v>
      </c>
      <c r="M38" s="7"/>
      <c r="O38" s="7" t="n">
        <f aca="false">O34+1</f>
        <v>2021</v>
      </c>
      <c r="P38" s="9" t="n">
        <f aca="false">'Low scenario'!AG41</f>
        <v>5122729555.96118</v>
      </c>
      <c r="Q38" s="9" t="n">
        <f aca="false">P38/$B$14*100</f>
        <v>99.966933044087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5234710114.88733</v>
      </c>
      <c r="F39" s="6" t="n">
        <f aca="false">E39/$B$14*100</f>
        <v>102.152165138446</v>
      </c>
      <c r="G39" s="7"/>
      <c r="H39" s="11" t="n">
        <f aca="false">'Central scenario'!BB42</f>
        <v>51.125</v>
      </c>
      <c r="K39" s="6" t="n">
        <f aca="false">'High scenario'!AG42</f>
        <v>5231833900.53849</v>
      </c>
      <c r="L39" s="6" t="n">
        <f aca="false">K39/$B$14*100</f>
        <v>102.096037575183</v>
      </c>
      <c r="M39" s="7"/>
      <c r="O39" s="5" t="n">
        <f aca="false">O35+1</f>
        <v>2022</v>
      </c>
      <c r="P39" s="6" t="n">
        <f aca="false">'Low scenario'!AG42</f>
        <v>5134042612.67796</v>
      </c>
      <c r="Q39" s="6" t="n">
        <f aca="false">P39/$B$14*100</f>
        <v>100.187700424245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5268562537.00748</v>
      </c>
      <c r="F40" s="9" t="n">
        <f aca="false">E40/$B$14*100</f>
        <v>102.812774444188</v>
      </c>
      <c r="G40" s="7"/>
      <c r="H40" s="12" t="n">
        <f aca="false">'Central scenario'!BB43</f>
        <v>51.25</v>
      </c>
      <c r="K40" s="9" t="n">
        <f aca="false">'High scenario'!AG43</f>
        <v>5319713629.59978</v>
      </c>
      <c r="L40" s="9" t="n">
        <f aca="false">K40/$B$14*100</f>
        <v>103.810956720345</v>
      </c>
      <c r="M40" s="7"/>
      <c r="O40" s="7" t="n">
        <f aca="false">O36+1</f>
        <v>2022</v>
      </c>
      <c r="P40" s="9" t="n">
        <f aca="false">'Low scenario'!AG43</f>
        <v>5161082993.56004</v>
      </c>
      <c r="Q40" s="9" t="n">
        <f aca="false">P40/$B$14*100</f>
        <v>100.715376913039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5289875492.25427</v>
      </c>
      <c r="F41" s="9" t="n">
        <f aca="false">E41/$B$14*100</f>
        <v>103.22868372592</v>
      </c>
      <c r="G41" s="10" t="n">
        <f aca="false">AVERAGE(E39:E42)/AVERAGE(E35:E38)-1</f>
        <v>0.0350000000000001</v>
      </c>
      <c r="H41" s="12" t="n">
        <f aca="false">'Central scenario'!BB44</f>
        <v>51.375</v>
      </c>
      <c r="K41" s="9" t="n">
        <f aca="false">'High scenario'!AG44</f>
        <v>5429527079.59467</v>
      </c>
      <c r="L41" s="9" t="n">
        <f aca="false">K41/$B$14*100</f>
        <v>105.953899009813</v>
      </c>
      <c r="M41" s="10" t="n">
        <f aca="false">AVERAGE(K39:K42)/AVERAGE(K35:K38)-1</f>
        <v>0.04</v>
      </c>
      <c r="O41" s="7" t="n">
        <f aca="false">O37+1</f>
        <v>2022</v>
      </c>
      <c r="P41" s="9" t="n">
        <f aca="false">'Low scenario'!AG44</f>
        <v>5237201454.51035</v>
      </c>
      <c r="Q41" s="9" t="n">
        <f aca="false">P41/$B$14*100</f>
        <v>102.200782106913</v>
      </c>
      <c r="R41" s="10" t="n">
        <f aca="false">AVERAGE(P39:P42)/AVERAGE(P35:P38)-1</f>
        <v>0.0299999999999994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5353928941.78371</v>
      </c>
      <c r="F42" s="9" t="n">
        <f aca="false">E42/$B$14*100</f>
        <v>104.478647603654</v>
      </c>
      <c r="G42" s="7"/>
      <c r="H42" s="12" t="n">
        <f aca="false">'Central scenario'!BB45</f>
        <v>51.5</v>
      </c>
      <c r="K42" s="9" t="n">
        <f aca="false">'High scenario'!AG45</f>
        <v>5477220475.45319</v>
      </c>
      <c r="L42" s="9" t="n">
        <f aca="false">K42/$B$14*100</f>
        <v>106.884606449734</v>
      </c>
      <c r="M42" s="7"/>
      <c r="O42" s="7" t="n">
        <f aca="false">O38+1</f>
        <v>2022</v>
      </c>
      <c r="P42" s="9" t="n">
        <f aca="false">'Low scenario'!AG45</f>
        <v>5306555651.95609</v>
      </c>
      <c r="Q42" s="9" t="n">
        <f aca="false">P42/$B$14*100</f>
        <v>103.554186837076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5391751418.33395</v>
      </c>
      <c r="F43" s="6" t="n">
        <f aca="false">E43/$B$14*100</f>
        <v>105.2167300926</v>
      </c>
      <c r="G43" s="7"/>
      <c r="H43" s="11" t="n">
        <f aca="false">'Central scenario'!BB46</f>
        <v>51.625</v>
      </c>
      <c r="K43" s="6" t="n">
        <f aca="false">'High scenario'!AG46</f>
        <v>5493425595.56541</v>
      </c>
      <c r="L43" s="6" t="n">
        <f aca="false">K43/$B$14*100</f>
        <v>107.200839453943</v>
      </c>
      <c r="M43" s="7"/>
      <c r="O43" s="5" t="n">
        <f aca="false">O39+1</f>
        <v>2023</v>
      </c>
      <c r="P43" s="6" t="n">
        <f aca="false">'Low scenario'!AG46</f>
        <v>5313734104.12169</v>
      </c>
      <c r="Q43" s="6" t="n">
        <f aca="false">P43/$B$14*100</f>
        <v>103.694269939094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5452962225.80274</v>
      </c>
      <c r="F44" s="9" t="n">
        <f aca="false">E44/$B$14*100</f>
        <v>106.411221549734</v>
      </c>
      <c r="G44" s="7"/>
      <c r="H44" s="12" t="n">
        <f aca="false">'Central scenario'!BB47</f>
        <v>51.75</v>
      </c>
      <c r="K44" s="9" t="n">
        <f aca="false">'High scenario'!AG47</f>
        <v>5532502174.78377</v>
      </c>
      <c r="L44" s="9" t="n">
        <f aca="false">K44/$B$14*100</f>
        <v>107.963394989159</v>
      </c>
      <c r="M44" s="7"/>
      <c r="O44" s="7" t="n">
        <f aca="false">O40+1</f>
        <v>2023</v>
      </c>
      <c r="P44" s="9" t="n">
        <f aca="false">'Low scenario'!AG47</f>
        <v>5315915483.36684</v>
      </c>
      <c r="Q44" s="9" t="n">
        <f aca="false">P44/$B$14*100</f>
        <v>103.73683822043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5448571757.0219</v>
      </c>
      <c r="F45" s="9" t="n">
        <f aca="false">E45/$B$14*100</f>
        <v>106.325544237698</v>
      </c>
      <c r="G45" s="10" t="n">
        <f aca="false">AVERAGE(E43:E46)/AVERAGE(E39:E42)-1</f>
        <v>0.0300000000000007</v>
      </c>
      <c r="H45" s="12" t="n">
        <f aca="false">'Central scenario'!BB48</f>
        <v>51.875</v>
      </c>
      <c r="K45" s="9" t="n">
        <f aca="false">'High scenario'!AG48</f>
        <v>5578839074.28352</v>
      </c>
      <c r="L45" s="9" t="n">
        <f aca="false">K45/$B$14*100</f>
        <v>108.867631232583</v>
      </c>
      <c r="M45" s="10" t="n">
        <f aca="false">AVERAGE(K43:K46)/AVERAGE(K39:K42)-1</f>
        <v>0.0350000000000001</v>
      </c>
      <c r="O45" s="7" t="n">
        <f aca="false">O41+1</f>
        <v>2023</v>
      </c>
      <c r="P45" s="9" t="n">
        <f aca="false">'Low scenario'!AG48</f>
        <v>5341945483.60056</v>
      </c>
      <c r="Q45" s="9" t="n">
        <f aca="false">P45/$B$14*100</f>
        <v>104.244797749051</v>
      </c>
      <c r="R45" s="10" t="n">
        <f aca="false">AVERAGE(P43:P46)/AVERAGE(P39:P42)-1</f>
        <v>0.0249999999999997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5488203997.3522</v>
      </c>
      <c r="F46" s="9" t="n">
        <f aca="false">E46/$B$14*100</f>
        <v>107.098943159543</v>
      </c>
      <c r="G46" s="7"/>
      <c r="H46" s="12" t="n">
        <f aca="false">'Central scenario'!BB49</f>
        <v>52</v>
      </c>
      <c r="K46" s="9" t="n">
        <f aca="false">'High scenario'!AG49</f>
        <v>5604568568.53494</v>
      </c>
      <c r="L46" s="9" t="n">
        <f aca="false">K46/$B$14*100</f>
        <v>109.369726570819</v>
      </c>
      <c r="M46" s="7"/>
      <c r="O46" s="7" t="n">
        <f aca="false">O42+1</f>
        <v>2023</v>
      </c>
      <c r="P46" s="9" t="n">
        <f aca="false">'Low scenario'!AG49</f>
        <v>5388259709.43295</v>
      </c>
      <c r="Q46" s="9" t="n">
        <f aca="false">P46/$B$14*100</f>
        <v>105.14859152973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5553503960.88396</v>
      </c>
      <c r="F47" s="6" t="n">
        <f aca="false">E47/$B$14*100</f>
        <v>108.373231995378</v>
      </c>
      <c r="G47" s="7"/>
      <c r="H47" s="11" t="n">
        <f aca="false">'Central scenario'!BB50</f>
        <v>52</v>
      </c>
      <c r="K47" s="6" t="n">
        <f aca="false">'High scenario'!AG50</f>
        <v>5658228363.43237</v>
      </c>
      <c r="L47" s="6" t="n">
        <f aca="false">K47/$B$14*100</f>
        <v>110.416864637561</v>
      </c>
      <c r="M47" s="7"/>
      <c r="O47" s="5" t="n">
        <f aca="false">O43+1</f>
        <v>2024</v>
      </c>
      <c r="P47" s="6" t="n">
        <f aca="false">'Low scenario'!AG50</f>
        <v>5420008786.20412</v>
      </c>
      <c r="Q47" s="6" t="n">
        <f aca="false">P47/$B$14*100</f>
        <v>105.768155337876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5589286281.44781</v>
      </c>
      <c r="F48" s="9" t="n">
        <f aca="false">E48/$B$14*100</f>
        <v>109.071502088478</v>
      </c>
      <c r="G48" s="7"/>
      <c r="H48" s="12" t="n">
        <f aca="false">'Central scenario'!BB51</f>
        <v>52</v>
      </c>
      <c r="K48" s="9" t="n">
        <f aca="false">'High scenario'!AG51</f>
        <v>5684645984.59033</v>
      </c>
      <c r="L48" s="9" t="n">
        <f aca="false">K48/$B$14*100</f>
        <v>110.932388351361</v>
      </c>
      <c r="M48" s="7"/>
      <c r="O48" s="7" t="n">
        <f aca="false">O44+1</f>
        <v>2024</v>
      </c>
      <c r="P48" s="9" t="n">
        <f aca="false">'Low scenario'!AG51</f>
        <v>5422233793.03418</v>
      </c>
      <c r="Q48" s="9" t="n">
        <f aca="false">P48/$B$14*100</f>
        <v>105.811574984838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5612028909.73256</v>
      </c>
      <c r="F49" s="9" t="n">
        <f aca="false">E49/$B$14*100</f>
        <v>109.515310564829</v>
      </c>
      <c r="G49" s="10" t="n">
        <f aca="false">AVERAGE(E47:E50)/AVERAGE(E43:E46)-1</f>
        <v>0.0299999999999996</v>
      </c>
      <c r="H49" s="12" t="n">
        <f aca="false">'Central scenario'!BB52</f>
        <v>52</v>
      </c>
      <c r="K49" s="9" t="n">
        <f aca="false">'High scenario'!AG52</f>
        <v>5746204246.51203</v>
      </c>
      <c r="L49" s="9" t="n">
        <f aca="false">K49/$B$14*100</f>
        <v>112.133660169561</v>
      </c>
      <c r="M49" s="10" t="n">
        <f aca="false">AVERAGE(K47:K50)/AVERAGE(K43:K46)-1</f>
        <v>0.0299999999999991</v>
      </c>
      <c r="O49" s="7" t="n">
        <f aca="false">O45+1</f>
        <v>2024</v>
      </c>
      <c r="P49" s="9" t="n">
        <f aca="false">'Low scenario'!AG52</f>
        <v>5448784393.27257</v>
      </c>
      <c r="Q49" s="9" t="n">
        <f aca="false">P49/$B$14*100</f>
        <v>106.329693704032</v>
      </c>
      <c r="R49" s="10" t="n">
        <f aca="false">AVERAGE(P47:P50)/AVERAGE(P43:P46)-1</f>
        <v>0.0200000000000005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5680114928.40177</v>
      </c>
      <c r="F50" s="9" t="n">
        <f aca="false">E50/$B$14*100</f>
        <v>110.843967562078</v>
      </c>
      <c r="G50" s="7"/>
      <c r="H50" s="7" t="n">
        <v>52</v>
      </c>
      <c r="K50" s="9" t="n">
        <f aca="false">'High scenario'!AG53</f>
        <v>5786536881.02792</v>
      </c>
      <c r="L50" s="9" t="n">
        <f aca="false">K50/$B$14*100</f>
        <v>112.920726855416</v>
      </c>
      <c r="M50" s="7"/>
      <c r="O50" s="7" t="n">
        <f aca="false">O46+1</f>
        <v>2024</v>
      </c>
      <c r="P50" s="9" t="n">
        <f aca="false">'Low scenario'!AG53</f>
        <v>5496024903.62162</v>
      </c>
      <c r="Q50" s="9" t="n">
        <f aca="false">P50/$B$14*100</f>
        <v>107.251563360324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5730126654.06494</v>
      </c>
      <c r="F51" s="6" t="n">
        <f aca="false">E51/$B$14*100</f>
        <v>111.819915789712</v>
      </c>
      <c r="G51" s="7"/>
      <c r="H51" s="2" t="n">
        <f aca="false">H50</f>
        <v>52</v>
      </c>
      <c r="K51" s="6" t="n">
        <f aca="false">'High scenario'!AG54</f>
        <v>5842632717.98997</v>
      </c>
      <c r="L51" s="6" t="n">
        <f aca="false">K51/$B$14*100</f>
        <v>114.015402792605</v>
      </c>
      <c r="M51" s="7"/>
      <c r="O51" s="5" t="n">
        <f aca="false">O47+1</f>
        <v>2025</v>
      </c>
      <c r="P51" s="6" t="n">
        <f aca="false">'Low scenario'!AG54</f>
        <v>5556948648.53315</v>
      </c>
      <c r="Q51" s="6" t="n">
        <f aca="false">P51/$B$14*100</f>
        <v>108.440452967288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5776050046.02815</v>
      </c>
      <c r="F52" s="9" t="n">
        <f aca="false">E52/$B$14*100</f>
        <v>112.716082686557</v>
      </c>
      <c r="G52" s="7"/>
      <c r="H52" s="2" t="n">
        <f aca="false">H51</f>
        <v>52</v>
      </c>
      <c r="K52" s="9" t="n">
        <f aca="false">'High scenario'!AG55</f>
        <v>5890492397.77445</v>
      </c>
      <c r="L52" s="9" t="n">
        <f aca="false">K52/$B$14*100</f>
        <v>114.949355161603</v>
      </c>
      <c r="M52" s="7"/>
      <c r="O52" s="7" t="n">
        <f aca="false">O48+1</f>
        <v>2025</v>
      </c>
      <c r="P52" s="9" t="n">
        <f aca="false">'Low scenario'!AG55</f>
        <v>5602531033.4966</v>
      </c>
      <c r="Q52" s="9" t="n">
        <f aca="false">P52/$B$14*100</f>
        <v>109.329965321171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5834367267.82879</v>
      </c>
      <c r="F53" s="9" t="n">
        <f aca="false">E53/$B$14*100</f>
        <v>113.854107589761</v>
      </c>
      <c r="G53" s="10" t="n">
        <f aca="false">AVERAGE(E51:E54)/AVERAGE(E47:E50)-1</f>
        <v>0.035078884838285</v>
      </c>
      <c r="H53" s="2" t="n">
        <f aca="false">H52</f>
        <v>52</v>
      </c>
      <c r="K53" s="9" t="n">
        <f aca="false">'High scenario'!AG56</f>
        <v>5921707417.57632</v>
      </c>
      <c r="L53" s="9" t="n">
        <f aca="false">K53/$B$14*100</f>
        <v>115.558497174745</v>
      </c>
      <c r="M53" s="10" t="n">
        <f aca="false">AVERAGE(K51:K54)/AVERAGE(K47:K50)-1</f>
        <v>0.0335451934373461</v>
      </c>
      <c r="O53" s="7" t="n">
        <f aca="false">O49+1</f>
        <v>2025</v>
      </c>
      <c r="P53" s="9" t="n">
        <f aca="false">'Low scenario'!AG56</f>
        <v>5648764901.03226</v>
      </c>
      <c r="Q53" s="9" t="n">
        <f aca="false">P53/$B$14*100</f>
        <v>110.232190958854</v>
      </c>
      <c r="R53" s="10" t="n">
        <f aca="false">AVERAGE(P51:P54)/AVERAGE(P47:P50)-1</f>
        <v>0.0327128534698067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5881382581.5074</v>
      </c>
      <c r="F54" s="9" t="n">
        <f aca="false">E54/$B$14*100</f>
        <v>114.771582670812</v>
      </c>
      <c r="G54" s="7"/>
      <c r="H54" s="2" t="n">
        <f aca="false">H53</f>
        <v>52</v>
      </c>
      <c r="K54" s="9" t="n">
        <f aca="false">'High scenario'!AG57</f>
        <v>5988149888.34801</v>
      </c>
      <c r="L54" s="9" t="n">
        <f aca="false">K54/$B$14*100</f>
        <v>116.855081340347</v>
      </c>
      <c r="M54" s="7"/>
      <c r="O54" s="7" t="n">
        <f aca="false">O50+1</f>
        <v>2025</v>
      </c>
      <c r="P54" s="9" t="n">
        <f aca="false">'Low scenario'!AG57</f>
        <v>5691523928.63349</v>
      </c>
      <c r="Q54" s="9" t="n">
        <f aca="false">P54/$B$14*100</f>
        <v>111.066607221229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5938845789.70181</v>
      </c>
      <c r="F55" s="6" t="n">
        <f aca="false">E55/$B$14*100</f>
        <v>115.892942021001</v>
      </c>
      <c r="G55" s="7"/>
      <c r="H55" s="2" t="n">
        <f aca="false">H54</f>
        <v>52</v>
      </c>
      <c r="K55" s="6" t="n">
        <f aca="false">'High scenario'!AG58</f>
        <v>6029756558.1835</v>
      </c>
      <c r="L55" s="6" t="n">
        <f aca="false">K55/$B$14*100</f>
        <v>117.667010045971</v>
      </c>
      <c r="M55" s="7"/>
      <c r="O55" s="5" t="n">
        <f aca="false">O51+1</f>
        <v>2026</v>
      </c>
      <c r="P55" s="6" t="n">
        <f aca="false">'Low scenario'!AG58</f>
        <v>5699265648.78719</v>
      </c>
      <c r="Q55" s="6" t="n">
        <f aca="false">P55/$B$14*100</f>
        <v>111.217682153411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5964883816.47142</v>
      </c>
      <c r="F56" s="9" t="n">
        <f aca="false">E56/$B$14*100</f>
        <v>116.40105818256</v>
      </c>
      <c r="G56" s="7"/>
      <c r="H56" s="2" t="n">
        <f aca="false">H55</f>
        <v>52</v>
      </c>
      <c r="K56" s="9" t="n">
        <f aca="false">'High scenario'!AG59</f>
        <v>6117657106.88321</v>
      </c>
      <c r="L56" s="9" t="n">
        <f aca="false">K56/$B$14*100</f>
        <v>119.382335473638</v>
      </c>
      <c r="M56" s="7"/>
      <c r="O56" s="7" t="n">
        <f aca="false">O52+1</f>
        <v>2026</v>
      </c>
      <c r="P56" s="9" t="n">
        <f aca="false">'Low scenario'!AG59</f>
        <v>5751570982.58149</v>
      </c>
      <c r="Q56" s="9" t="n">
        <f aca="false">P56/$B$14*100</f>
        <v>112.238388740425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6026396013.56198</v>
      </c>
      <c r="F57" s="9" t="n">
        <f aca="false">E57/$B$14*100</f>
        <v>117.601431073764</v>
      </c>
      <c r="G57" s="10" t="n">
        <f aca="false">AVERAGE(E55:E58)/AVERAGE(E51:E54)-1</f>
        <v>0.0350933118919725</v>
      </c>
      <c r="H57" s="2" t="n">
        <f aca="false">H56</f>
        <v>52</v>
      </c>
      <c r="K57" s="9" t="n">
        <f aca="false">'High scenario'!AG60</f>
        <v>6189141601.62742</v>
      </c>
      <c r="L57" s="9" t="n">
        <f aca="false">K57/$B$14*100</f>
        <v>120.7773116522</v>
      </c>
      <c r="M57" s="10" t="n">
        <f aca="false">AVERAGE(K55:K58)/AVERAGE(K51:K54)-1</f>
        <v>0.0405014783813003</v>
      </c>
      <c r="O57" s="7" t="n">
        <f aca="false">O53+1</f>
        <v>2026</v>
      </c>
      <c r="P57" s="9" t="n">
        <f aca="false">'Low scenario'!AG60</f>
        <v>5777125274.71289</v>
      </c>
      <c r="Q57" s="9" t="n">
        <f aca="false">P57/$B$14*100</f>
        <v>112.737065116483</v>
      </c>
      <c r="R57" s="10" t="n">
        <f aca="false">AVERAGE(P55:P58)/AVERAGE(P51:P54)-1</f>
        <v>0.0232067427802349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6106735240.82567</v>
      </c>
      <c r="F58" s="9" t="n">
        <f aca="false">E58/$B$14*100</f>
        <v>119.169201939852</v>
      </c>
      <c r="G58" s="7"/>
      <c r="H58" s="2" t="n">
        <f aca="false">H57</f>
        <v>52</v>
      </c>
      <c r="K58" s="9" t="n">
        <f aca="false">'High scenario'!AG61</f>
        <v>6264002896.4161</v>
      </c>
      <c r="L58" s="9" t="n">
        <f aca="false">K58/$B$14*100</f>
        <v>122.238184017603</v>
      </c>
      <c r="M58" s="7"/>
      <c r="O58" s="7" t="n">
        <f aca="false">O54+1</f>
        <v>2026</v>
      </c>
      <c r="P58" s="9" t="n">
        <f aca="false">'Low scenario'!AG61</f>
        <v>5793952946.07968</v>
      </c>
      <c r="Q58" s="9" t="n">
        <f aca="false">P58/$B$14*100</f>
        <v>113.065446827528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6132961454.84969</v>
      </c>
      <c r="F59" s="6" t="n">
        <f aca="false">E59/$B$14*100</f>
        <v>119.680990460542</v>
      </c>
      <c r="G59" s="7"/>
      <c r="H59" s="2" t="n">
        <f aca="false">H58</f>
        <v>52</v>
      </c>
      <c r="K59" s="6" t="n">
        <f aca="false">'High scenario'!AG62</f>
        <v>6367215100.80933</v>
      </c>
      <c r="L59" s="6" t="n">
        <f aca="false">K59/$B$14*100</f>
        <v>124.252307037996</v>
      </c>
      <c r="M59" s="7"/>
      <c r="O59" s="5" t="n">
        <f aca="false">O55+1</f>
        <v>2027</v>
      </c>
      <c r="P59" s="6" t="n">
        <f aca="false">'Low scenario'!AG62</f>
        <v>5846728189.87283</v>
      </c>
      <c r="Q59" s="6" t="n">
        <f aca="false">P59/$B$14*100</f>
        <v>114.095323420666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6148153572.52969</v>
      </c>
      <c r="F60" s="9" t="n">
        <f aca="false">E60/$B$14*100</f>
        <v>119.977455342071</v>
      </c>
      <c r="G60" s="7"/>
      <c r="H60" s="2" t="n">
        <f aca="false">H59</f>
        <v>52</v>
      </c>
      <c r="K60" s="9" t="n">
        <f aca="false">'High scenario'!AG63</f>
        <v>6404451466.81822</v>
      </c>
      <c r="L60" s="9" t="n">
        <f aca="false">K60/$B$14*100</f>
        <v>124.978951938327</v>
      </c>
      <c r="M60" s="7"/>
      <c r="O60" s="7" t="n">
        <f aca="false">O56+1</f>
        <v>2027</v>
      </c>
      <c r="P60" s="9" t="n">
        <f aca="false">'Low scenario'!AG63</f>
        <v>5857491452.39738</v>
      </c>
      <c r="Q60" s="9" t="n">
        <f aca="false">P60/$B$14*100</f>
        <v>114.305361903543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6194724404.33599</v>
      </c>
      <c r="F61" s="9" t="n">
        <f aca="false">E61/$B$14*100</f>
        <v>120.886256631331</v>
      </c>
      <c r="G61" s="10" t="n">
        <f aca="false">AVERAGE(E59:E62)/AVERAGE(E55:E58)-1</f>
        <v>0.0265457991928375</v>
      </c>
      <c r="H61" s="2" t="n">
        <f aca="false">H60</f>
        <v>52</v>
      </c>
      <c r="K61" s="9" t="n">
        <f aca="false">'High scenario'!AG64</f>
        <v>6469502220.28991</v>
      </c>
      <c r="L61" s="9" t="n">
        <f aca="false">K61/$B$14*100</f>
        <v>126.248377592314</v>
      </c>
      <c r="M61" s="10" t="n">
        <f aca="false">AVERAGE(K59:K62)/AVERAGE(K55:K58)-1</f>
        <v>0.046844445036776</v>
      </c>
      <c r="O61" s="7" t="n">
        <f aca="false">O57+1</f>
        <v>2027</v>
      </c>
      <c r="P61" s="9" t="n">
        <f aca="false">'Low scenario'!AG64</f>
        <v>5880433030.40386</v>
      </c>
      <c r="Q61" s="9" t="n">
        <f aca="false">P61/$B$14*100</f>
        <v>114.75305276199</v>
      </c>
      <c r="R61" s="10" t="n">
        <f aca="false">AVERAGE(P59:P62)/AVERAGE(P55:P58)-1</f>
        <v>0.0213541536942412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6199099110.47612</v>
      </c>
      <c r="F62" s="9" t="n">
        <f aca="false">E62/$B$14*100</f>
        <v>120.971626345078</v>
      </c>
      <c r="G62" s="7"/>
      <c r="H62" s="2" t="n">
        <f aca="false">H61</f>
        <v>52</v>
      </c>
      <c r="K62" s="9" t="n">
        <f aca="false">'High scenario'!AG65</f>
        <v>6511788869.93861</v>
      </c>
      <c r="L62" s="9" t="n">
        <f aca="false">K62/$B$14*100</f>
        <v>127.07357568796</v>
      </c>
      <c r="M62" s="7"/>
      <c r="O62" s="7" t="n">
        <f aca="false">O58+1</f>
        <v>2027</v>
      </c>
      <c r="P62" s="9" t="n">
        <f aca="false">'Low scenario'!AG65</f>
        <v>5928875687.57595</v>
      </c>
      <c r="Q62" s="9" t="n">
        <f aca="false">P62/$B$14*100</f>
        <v>115.698381578024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6261794721.12616</v>
      </c>
      <c r="F63" s="6" t="n">
        <f aca="false">E63/$B$14*100</f>
        <v>122.195092827848</v>
      </c>
      <c r="G63" s="7"/>
      <c r="H63" s="2" t="n">
        <f aca="false">H62</f>
        <v>52</v>
      </c>
      <c r="K63" s="6" t="n">
        <f aca="false">'High scenario'!AG66</f>
        <v>6578285266.87701</v>
      </c>
      <c r="L63" s="6" t="n">
        <f aca="false">K63/$B$14*100</f>
        <v>128.371212189711</v>
      </c>
      <c r="M63" s="7"/>
      <c r="O63" s="5" t="n">
        <f aca="false">O59+1</f>
        <v>2028</v>
      </c>
      <c r="P63" s="6" t="n">
        <f aca="false">'Low scenario'!AG66</f>
        <v>5987961455.92646</v>
      </c>
      <c r="Q63" s="6" t="n">
        <f aca="false">P63/$B$14*100</f>
        <v>116.851404196929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6322534687.80855</v>
      </c>
      <c r="F64" s="9" t="n">
        <f aca="false">E64/$B$14*100</f>
        <v>123.380396115111</v>
      </c>
      <c r="G64" s="7"/>
      <c r="H64" s="2" t="n">
        <f aca="false">H63</f>
        <v>52</v>
      </c>
      <c r="K64" s="9" t="n">
        <f aca="false">'High scenario'!AG67</f>
        <v>6613481367.68973</v>
      </c>
      <c r="L64" s="9" t="n">
        <f aca="false">K64/$B$14*100</f>
        <v>129.058042563035</v>
      </c>
      <c r="M64" s="7"/>
      <c r="O64" s="7" t="n">
        <f aca="false">O60+1</f>
        <v>2028</v>
      </c>
      <c r="P64" s="9" t="n">
        <f aca="false">'Low scenario'!AG67</f>
        <v>6039847206.73094</v>
      </c>
      <c r="Q64" s="9" t="n">
        <f aca="false">P64/$B$14*100</f>
        <v>117.86392287861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6367084664.93609</v>
      </c>
      <c r="F65" s="9" t="n">
        <f aca="false">E65/$B$14*100</f>
        <v>124.249761661734</v>
      </c>
      <c r="G65" s="10" t="n">
        <f aca="false">AVERAGE(E63:E66)/AVERAGE(E59:E62)-1</f>
        <v>0.0286822659275832</v>
      </c>
      <c r="H65" s="2" t="n">
        <f aca="false">H64</f>
        <v>52</v>
      </c>
      <c r="K65" s="9" t="n">
        <f aca="false">'High scenario'!AG68</f>
        <v>6705215827.76091</v>
      </c>
      <c r="L65" s="9" t="n">
        <f aca="false">K65/$B$14*100</f>
        <v>130.848184425414</v>
      </c>
      <c r="M65" s="10" t="n">
        <f aca="false">AVERAGE(K63:K66)/AVERAGE(K59:K62)-1</f>
        <v>0.0363511741525517</v>
      </c>
      <c r="O65" s="7" t="n">
        <f aca="false">O61+1</f>
        <v>2028</v>
      </c>
      <c r="P65" s="9" t="n">
        <f aca="false">'Low scenario'!AG68</f>
        <v>6066204371.9661</v>
      </c>
      <c r="Q65" s="9" t="n">
        <f aca="false">P65/$B$14*100</f>
        <v>118.378266832066</v>
      </c>
      <c r="R65" s="10" t="n">
        <f aca="false">AVERAGE(P63:P66)/AVERAGE(P59:P62)-1</f>
        <v>0.030052085534449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6431257617.33462</v>
      </c>
      <c r="F66" s="9" t="n">
        <f aca="false">E66/$B$14*100</f>
        <v>125.502057564843</v>
      </c>
      <c r="G66" s="7"/>
      <c r="H66" s="2" t="n">
        <f aca="false">H65</f>
        <v>52</v>
      </c>
      <c r="K66" s="9" t="n">
        <f aca="false">'High scenario'!AG69</f>
        <v>6792125444.29244</v>
      </c>
      <c r="L66" s="9" t="n">
        <f aca="false">K66/$B$14*100</f>
        <v>132.544172418101</v>
      </c>
      <c r="M66" s="7"/>
      <c r="O66" s="7" t="n">
        <f aca="false">O62+1</f>
        <v>2028</v>
      </c>
      <c r="P66" s="9" t="n">
        <f aca="false">'Low scenario'!AG69</f>
        <v>6126145891.12546</v>
      </c>
      <c r="Q66" s="9" t="n">
        <f aca="false">P66/$B$14*100</f>
        <v>119.547988904431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6483355305.31298</v>
      </c>
      <c r="F67" s="6" t="n">
        <f aca="false">E67/$B$14*100</f>
        <v>126.518712070804</v>
      </c>
      <c r="G67" s="7"/>
      <c r="H67" s="2" t="n">
        <f aca="false">H66</f>
        <v>52</v>
      </c>
      <c r="K67" s="6" t="n">
        <f aca="false">'High scenario'!AG70</f>
        <v>6857200748.49735</v>
      </c>
      <c r="L67" s="6" t="n">
        <f aca="false">K67/$B$14*100</f>
        <v>133.814077164626</v>
      </c>
      <c r="M67" s="7"/>
      <c r="O67" s="5" t="n">
        <f aca="false">O63+1</f>
        <v>2029</v>
      </c>
      <c r="P67" s="6" t="n">
        <f aca="false">'Low scenario'!AG70</f>
        <v>6117546919.96335</v>
      </c>
      <c r="Q67" s="6" t="n">
        <f aca="false">P67/$B$14*100</f>
        <v>119.380185243312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6528983095.48997</v>
      </c>
      <c r="F68" s="9" t="n">
        <f aca="false">E68/$B$14*100</f>
        <v>127.409110479649</v>
      </c>
      <c r="G68" s="7"/>
      <c r="H68" s="2" t="n">
        <f aca="false">H67</f>
        <v>52</v>
      </c>
      <c r="K68" s="9" t="n">
        <f aca="false">'High scenario'!AG71</f>
        <v>6902001905.81912</v>
      </c>
      <c r="L68" s="9" t="n">
        <f aca="false">K68/$B$14*100</f>
        <v>134.68834433906</v>
      </c>
      <c r="M68" s="7"/>
      <c r="O68" s="7" t="n">
        <f aca="false">O64+1</f>
        <v>2029</v>
      </c>
      <c r="P68" s="9" t="n">
        <f aca="false">'Low scenario'!AG71</f>
        <v>6132601692.53546</v>
      </c>
      <c r="Q68" s="9" t="n">
        <f aca="false">P68/$B$14*100</f>
        <v>119.673969919093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6576474214.39166</v>
      </c>
      <c r="F69" s="9" t="n">
        <f aca="false">E69/$B$14*100</f>
        <v>128.335870608516</v>
      </c>
      <c r="G69" s="10" t="n">
        <f aca="false">AVERAGE(E67:E70)/AVERAGE(E63:E66)-1</f>
        <v>0.0321244954325217</v>
      </c>
      <c r="H69" s="2" t="n">
        <f aca="false">H68</f>
        <v>52</v>
      </c>
      <c r="K69" s="9" t="n">
        <f aca="false">'High scenario'!AG72</f>
        <v>6926621987.49757</v>
      </c>
      <c r="L69" s="9" t="n">
        <f aca="false">K69/$B$14*100</f>
        <v>135.168790169706</v>
      </c>
      <c r="M69" s="10" t="n">
        <f aca="false">AVERAGE(K67:K70)/AVERAGE(K63:K66)-1</f>
        <v>0.0368653574577975</v>
      </c>
      <c r="O69" s="7" t="n">
        <f aca="false">O65+1</f>
        <v>2029</v>
      </c>
      <c r="P69" s="9" t="n">
        <f aca="false">'Low scenario'!AG72</f>
        <v>6167892817.45793</v>
      </c>
      <c r="Q69" s="9" t="n">
        <f aca="false">P69/$B$14*100</f>
        <v>120.36265462978</v>
      </c>
      <c r="R69" s="10" t="n">
        <f aca="false">AVERAGE(P67:P70)/AVERAGE(P63:P66)-1</f>
        <v>0.0167465471987869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6609264596.82013</v>
      </c>
      <c r="F70" s="9" t="n">
        <f aca="false">E70/$B$14*100</f>
        <v>128.975754859462</v>
      </c>
      <c r="G70" s="7"/>
      <c r="H70" s="2" t="n">
        <f aca="false">H69</f>
        <v>52</v>
      </c>
      <c r="K70" s="9" t="n">
        <f aca="false">'High scenario'!AG73</f>
        <v>6987186768.01333</v>
      </c>
      <c r="L70" s="9" t="n">
        <f aca="false">K70/$B$14*100</f>
        <v>136.350674806112</v>
      </c>
      <c r="M70" s="7"/>
      <c r="O70" s="7" t="n">
        <f aca="false">O66+1</f>
        <v>2029</v>
      </c>
      <c r="P70" s="9" t="n">
        <f aca="false">'Low scenario'!AG73</f>
        <v>6207721530.40439</v>
      </c>
      <c r="Q70" s="9" t="n">
        <f aca="false">P70/$B$14*100</f>
        <v>121.139887594522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6640119200.57351</v>
      </c>
      <c r="F71" s="6" t="n">
        <f aca="false">E71/$B$14*100</f>
        <v>129.577863573932</v>
      </c>
      <c r="G71" s="7"/>
      <c r="H71" s="2" t="n">
        <f aca="false">H70</f>
        <v>52</v>
      </c>
      <c r="K71" s="6" t="n">
        <f aca="false">'High scenario'!AG74</f>
        <v>7048962189.0789</v>
      </c>
      <c r="L71" s="6" t="n">
        <f aca="false">K71/$B$14*100</f>
        <v>137.55618435214</v>
      </c>
      <c r="M71" s="7"/>
      <c r="O71" s="5" t="n">
        <f aca="false">O67+1</f>
        <v>2030</v>
      </c>
      <c r="P71" s="6" t="n">
        <f aca="false">'Low scenario'!AG74</f>
        <v>6212665356.50344</v>
      </c>
      <c r="Q71" s="6" t="n">
        <f aca="false">P71/$B$14*100</f>
        <v>121.236363336063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6684417798.8851</v>
      </c>
      <c r="F72" s="9" t="n">
        <f aca="false">E72/$B$14*100</f>
        <v>130.442323616764</v>
      </c>
      <c r="G72" s="7"/>
      <c r="H72" s="2" t="n">
        <f aca="false">H71</f>
        <v>52</v>
      </c>
      <c r="K72" s="9" t="n">
        <f aca="false">'High scenario'!AG75</f>
        <v>7110941158.1811</v>
      </c>
      <c r="L72" s="9" t="n">
        <f aca="false">K72/$B$14*100</f>
        <v>138.765666013566</v>
      </c>
      <c r="M72" s="7"/>
      <c r="O72" s="7" t="n">
        <f aca="false">O68+1</f>
        <v>2030</v>
      </c>
      <c r="P72" s="9" t="n">
        <f aca="false">'Low scenario'!AG75</f>
        <v>6256052366.7611</v>
      </c>
      <c r="Q72" s="9" t="n">
        <f aca="false">P72/$B$14*100</f>
        <v>122.083034295759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6733093120.10119</v>
      </c>
      <c r="F73" s="9" t="n">
        <f aca="false">E73/$B$14*100</f>
        <v>131.392192729266</v>
      </c>
      <c r="G73" s="10" t="n">
        <f aca="false">AVERAGE(E71:E74)/AVERAGE(E67:E70)-1</f>
        <v>0.0247829685407865</v>
      </c>
      <c r="H73" s="2" t="n">
        <f aca="false">H72</f>
        <v>52</v>
      </c>
      <c r="K73" s="9" t="n">
        <f aca="false">'High scenario'!AG76</f>
        <v>7141077901.54463</v>
      </c>
      <c r="L73" s="9" t="n">
        <f aca="false">K73/$B$14*100</f>
        <v>139.353766121736</v>
      </c>
      <c r="M73" s="10" t="n">
        <f aca="false">AVERAGE(K71:K74)/AVERAGE(K67:K70)-1</f>
        <v>0.0298048376322395</v>
      </c>
      <c r="O73" s="7" t="n">
        <f aca="false">O69+1</f>
        <v>2030</v>
      </c>
      <c r="P73" s="9" t="n">
        <f aca="false">'Low scenario'!AG76</f>
        <v>6259905612.83511</v>
      </c>
      <c r="Q73" s="9" t="n">
        <f aca="false">P73/$B$14*100</f>
        <v>122.158228035361</v>
      </c>
      <c r="R73" s="10" t="n">
        <f aca="false">AVERAGE(P71:P74)/AVERAGE(P67:P70)-1</f>
        <v>0.0145573850910525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6789713215.82941</v>
      </c>
      <c r="F74" s="9" t="n">
        <f aca="false">E74/$B$14*100</f>
        <v>132.497099255519</v>
      </c>
      <c r="G74" s="7"/>
      <c r="H74" s="2" t="n">
        <f aca="false">H73</f>
        <v>52</v>
      </c>
      <c r="K74" s="9" t="n">
        <f aca="false">'High scenario'!AG77</f>
        <v>7196819772.88775</v>
      </c>
      <c r="L74" s="9" t="n">
        <f aca="false">K74/$B$14*100</f>
        <v>140.441534636439</v>
      </c>
      <c r="M74" s="7"/>
      <c r="O74" s="7" t="n">
        <f aca="false">O70+1</f>
        <v>2030</v>
      </c>
      <c r="P74" s="9" t="n">
        <f aca="false">'Low scenario'!AG77</f>
        <v>6255626338.83643</v>
      </c>
      <c r="Q74" s="9" t="n">
        <f aca="false">P74/$B$14*100</f>
        <v>122.074720621466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6834384680.56559</v>
      </c>
      <c r="F75" s="6" t="n">
        <f aca="false">E75/$B$14*100</f>
        <v>133.368835558496</v>
      </c>
      <c r="G75" s="7"/>
      <c r="H75" s="2" t="n">
        <f aca="false">H74</f>
        <v>52</v>
      </c>
      <c r="K75" s="6" t="n">
        <f aca="false">'High scenario'!AG78</f>
        <v>7234451272.1346</v>
      </c>
      <c r="L75" s="6" t="n">
        <f aca="false">K75/$B$14*100</f>
        <v>141.175890320154</v>
      </c>
      <c r="M75" s="7"/>
      <c r="O75" s="5" t="n">
        <f aca="false">O71+1</f>
        <v>2031</v>
      </c>
      <c r="P75" s="6" t="n">
        <f aca="false">'Low scenario'!AG78</f>
        <v>6291416296.91756</v>
      </c>
      <c r="Q75" s="6" t="n">
        <f aca="false">P75/$B$14*100</f>
        <v>122.773139756043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6891613379.47646</v>
      </c>
      <c r="F76" s="9" t="n">
        <f aca="false">E76/$B$14*100</f>
        <v>134.485618603497</v>
      </c>
      <c r="G76" s="7"/>
      <c r="H76" s="2" t="n">
        <f aca="false">H75</f>
        <v>52</v>
      </c>
      <c r="K76" s="9" t="n">
        <f aca="false">'High scenario'!AG79</f>
        <v>7284882305.26478</v>
      </c>
      <c r="L76" s="9" t="n">
        <f aca="false">K76/$B$14*100</f>
        <v>142.160021076462</v>
      </c>
      <c r="M76" s="7"/>
      <c r="O76" s="7" t="n">
        <f aca="false">O72+1</f>
        <v>2031</v>
      </c>
      <c r="P76" s="9" t="n">
        <f aca="false">'Low scenario'!AG79</f>
        <v>6291548476.70498</v>
      </c>
      <c r="Q76" s="9" t="n">
        <f aca="false">P76/$B$14*100</f>
        <v>122.775719163723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6927932690.18679</v>
      </c>
      <c r="F77" s="9" t="n">
        <f aca="false">E77/$B$14*100</f>
        <v>135.194367730759</v>
      </c>
      <c r="G77" s="10" t="n">
        <f aca="false">AVERAGE(E75:E78)/AVERAGE(E71:E74)-1</f>
        <v>0.0290378395747992</v>
      </c>
      <c r="H77" s="2" t="n">
        <f aca="false">H76</f>
        <v>52</v>
      </c>
      <c r="K77" s="9" t="n">
        <f aca="false">'High scenario'!AG80</f>
        <v>7340821114.23207</v>
      </c>
      <c r="L77" s="9" t="n">
        <f aca="false">K77/$B$14*100</f>
        <v>143.251632708408</v>
      </c>
      <c r="M77" s="10" t="n">
        <f aca="false">AVERAGE(K75:K78)/AVERAGE(K71:K74)-1</f>
        <v>0.026363733751009</v>
      </c>
      <c r="O77" s="7" t="n">
        <f aca="false">O73+1</f>
        <v>2031</v>
      </c>
      <c r="P77" s="9" t="n">
        <f aca="false">'Low scenario'!AG80</f>
        <v>6289224225.26077</v>
      </c>
      <c r="Q77" s="9" t="n">
        <f aca="false">P77/$B$14*100</f>
        <v>122.730362818837</v>
      </c>
      <c r="R77" s="10" t="n">
        <f aca="false">AVERAGE(P75:P78)/AVERAGE(P71:P74)-1</f>
        <v>0.00817782366232689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6973001433.94295</v>
      </c>
      <c r="F78" s="9" t="n">
        <f aca="false">E78/$B$14*100</f>
        <v>136.073856690743</v>
      </c>
      <c r="G78" s="7"/>
      <c r="H78" s="2" t="n">
        <f aca="false">H77</f>
        <v>52</v>
      </c>
      <c r="K78" s="9" t="n">
        <f aca="false">'High scenario'!AG81</f>
        <v>7388954768.68607</v>
      </c>
      <c r="L78" s="9" t="n">
        <f aca="false">K78/$B$14*100</f>
        <v>144.190931525456</v>
      </c>
      <c r="M78" s="7"/>
      <c r="O78" s="7" t="n">
        <f aca="false">O74+1</f>
        <v>2031</v>
      </c>
      <c r="P78" s="9" t="n">
        <f aca="false">'Low scenario'!AG81</f>
        <v>6316377464.22996</v>
      </c>
      <c r="Q78" s="9" t="n">
        <f aca="false">P78/$B$14*100</f>
        <v>123.260241664149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7004105491.09087</v>
      </c>
      <c r="F79" s="6" t="n">
        <f aca="false">E79/$B$14*100</f>
        <v>136.680833335584</v>
      </c>
      <c r="G79" s="7"/>
      <c r="H79" s="2" t="n">
        <f aca="false">H78</f>
        <v>52</v>
      </c>
      <c r="K79" s="6" t="n">
        <f aca="false">'High scenario'!AG82</f>
        <v>7398726769.5856</v>
      </c>
      <c r="L79" s="6" t="n">
        <f aca="false">K79/$B$14*100</f>
        <v>144.381626144205</v>
      </c>
      <c r="M79" s="7"/>
      <c r="O79" s="5" t="n">
        <f aca="false">O75+1</f>
        <v>2032</v>
      </c>
      <c r="P79" s="6" t="n">
        <f aca="false">'Low scenario'!AG82</f>
        <v>6330119535.16669</v>
      </c>
      <c r="Q79" s="6" t="n">
        <f aca="false">P79/$B$14*100</f>
        <v>123.528409770666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7031497745.4233</v>
      </c>
      <c r="F80" s="9" t="n">
        <f aca="false">E80/$B$14*100</f>
        <v>137.215376419474</v>
      </c>
      <c r="G80" s="7"/>
      <c r="H80" s="2" t="n">
        <f aca="false">H79</f>
        <v>52</v>
      </c>
      <c r="K80" s="9" t="n">
        <f aca="false">'High scenario'!AG83</f>
        <v>7456540491.93431</v>
      </c>
      <c r="L80" s="9" t="n">
        <f aca="false">K80/$B$14*100</f>
        <v>145.509825563661</v>
      </c>
      <c r="M80" s="7"/>
      <c r="O80" s="7" t="n">
        <f aca="false">O76+1</f>
        <v>2032</v>
      </c>
      <c r="P80" s="9" t="n">
        <f aca="false">'Low scenario'!AG83</f>
        <v>6391965811.15205</v>
      </c>
      <c r="Q80" s="9" t="n">
        <f aca="false">P80/$B$14*100</f>
        <v>124.735302007103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7046596804.51687</v>
      </c>
      <c r="F81" s="9" t="n">
        <f aca="false">E81/$B$14*100</f>
        <v>137.510025319625</v>
      </c>
      <c r="G81" s="10" t="n">
        <f aca="false">AVERAGE(E79:E82)/AVERAGE(E75:E78)-1</f>
        <v>0.0194226759686629</v>
      </c>
      <c r="H81" s="2" t="n">
        <f aca="false">H80</f>
        <v>52</v>
      </c>
      <c r="K81" s="9" t="n">
        <f aca="false">'High scenario'!AG84</f>
        <v>7541385938.44287</v>
      </c>
      <c r="L81" s="9" t="n">
        <f aca="false">K81/$B$14*100</f>
        <v>147.165532541271</v>
      </c>
      <c r="M81" s="10" t="n">
        <f aca="false">AVERAGE(K79:K82)/AVERAGE(K75:K78)-1</f>
        <v>0.025657582386996</v>
      </c>
      <c r="O81" s="7" t="n">
        <f aca="false">O77+1</f>
        <v>2032</v>
      </c>
      <c r="P81" s="9" t="n">
        <f aca="false">'Low scenario'!AG84</f>
        <v>6427471391.99483</v>
      </c>
      <c r="Q81" s="9" t="n">
        <f aca="false">P81/$B$14*100</f>
        <v>125.428171693864</v>
      </c>
      <c r="R81" s="10" t="n">
        <f aca="false">AVERAGE(P79:P82)/AVERAGE(P75:P78)-1</f>
        <v>0.0163954883962749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7081321094.96214</v>
      </c>
      <c r="F82" s="9" t="n">
        <f aca="false">E82/$B$14*100</f>
        <v>138.187648602296</v>
      </c>
      <c r="G82" s="7"/>
      <c r="H82" s="2" t="n">
        <f aca="false">H81</f>
        <v>52</v>
      </c>
      <c r="K82" s="9" t="n">
        <f aca="false">'High scenario'!AG85</f>
        <v>7602917696.0791</v>
      </c>
      <c r="L82" s="9" t="n">
        <f aca="false">K82/$B$14*100</f>
        <v>148.366287144557</v>
      </c>
      <c r="M82" s="7"/>
      <c r="O82" s="7" t="n">
        <f aca="false">O78+1</f>
        <v>2032</v>
      </c>
      <c r="P82" s="9" t="n">
        <f aca="false">'Low scenario'!AG85</f>
        <v>6451988573.96446</v>
      </c>
      <c r="Q82" s="9" t="n">
        <f aca="false">P82/$B$14*100</f>
        <v>125.90660949965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7096357412.33614</v>
      </c>
      <c r="F83" s="6" t="n">
        <f aca="false">E83/$B$14*100</f>
        <v>138.481073136177</v>
      </c>
      <c r="G83" s="7"/>
      <c r="H83" s="2" t="n">
        <f aca="false">H82</f>
        <v>52</v>
      </c>
      <c r="K83" s="6" t="n">
        <f aca="false">'High scenario'!AG86</f>
        <v>7635106907.01417</v>
      </c>
      <c r="L83" s="6" t="n">
        <f aca="false">K83/$B$14*100</f>
        <v>148.994439901624</v>
      </c>
      <c r="M83" s="7"/>
      <c r="O83" s="5" t="n">
        <f aca="false">O79+1</f>
        <v>2033</v>
      </c>
      <c r="P83" s="6" t="n">
        <f aca="false">'Low scenario'!AG86</f>
        <v>6452078467.66655</v>
      </c>
      <c r="Q83" s="6" t="n">
        <f aca="false">P83/$B$14*100</f>
        <v>125.908363720246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7150412895.46541</v>
      </c>
      <c r="F84" s="9" t="n">
        <f aca="false">E84/$B$14*100</f>
        <v>139.53593281667</v>
      </c>
      <c r="G84" s="7"/>
      <c r="H84" s="2" t="n">
        <f aca="false">H83</f>
        <v>52</v>
      </c>
      <c r="K84" s="9" t="n">
        <f aca="false">'High scenario'!AG87</f>
        <v>7659653873.7648</v>
      </c>
      <c r="L84" s="9" t="n">
        <f aca="false">K84/$B$14*100</f>
        <v>149.473458939188</v>
      </c>
      <c r="M84" s="7"/>
      <c r="O84" s="7" t="n">
        <f aca="false">O80+1</f>
        <v>2033</v>
      </c>
      <c r="P84" s="9" t="n">
        <f aca="false">'Low scenario'!AG87</f>
        <v>6474244269.67209</v>
      </c>
      <c r="Q84" s="9" t="n">
        <f aca="false">P84/$B$14*100</f>
        <v>126.340915784678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7164856849.94236</v>
      </c>
      <c r="F85" s="9" t="n">
        <f aca="false">E85/$B$14*100</f>
        <v>139.81779775104</v>
      </c>
      <c r="G85" s="10" t="n">
        <f aca="false">AVERAGE(E83:E86)/AVERAGE(E79:E82)-1</f>
        <v>0.0152811265969541</v>
      </c>
      <c r="H85" s="2" t="n">
        <f aca="false">H84</f>
        <v>52</v>
      </c>
      <c r="K85" s="9" t="n">
        <f aca="false">'High scenario'!AG88</f>
        <v>7717262363.28531</v>
      </c>
      <c r="L85" s="9" t="n">
        <f aca="false">K85/$B$14*100</f>
        <v>150.597653365569</v>
      </c>
      <c r="M85" s="10" t="n">
        <f aca="false">AVERAGE(K83:K86)/AVERAGE(K79:K82)-1</f>
        <v>0.0261368525510175</v>
      </c>
      <c r="O85" s="7" t="n">
        <f aca="false">O81+1</f>
        <v>2033</v>
      </c>
      <c r="P85" s="9" t="n">
        <f aca="false">'Low scenario'!AG88</f>
        <v>6482926793.67376</v>
      </c>
      <c r="Q85" s="9" t="n">
        <f aca="false">P85/$B$14*100</f>
        <v>126.510349928341</v>
      </c>
      <c r="R85" s="10" t="n">
        <f aca="false">AVERAGE(P83:P86)/AVERAGE(P79:P82)-1</f>
        <v>0.0118838171083775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7182264310.14436</v>
      </c>
      <c r="F86" s="9" t="n">
        <f aca="false">E86/$B$14*100</f>
        <v>140.157493686473</v>
      </c>
      <c r="G86" s="7"/>
      <c r="H86" s="2" t="n">
        <f aca="false">H85</f>
        <v>52</v>
      </c>
      <c r="K86" s="9" t="n">
        <f aca="false">'High scenario'!AG89</f>
        <v>7771642113.08124</v>
      </c>
      <c r="L86" s="9" t="n">
        <f aca="false">K86/$B$14*100</f>
        <v>151.658840911664</v>
      </c>
      <c r="M86" s="7"/>
      <c r="O86" s="7" t="n">
        <f aca="false">O82+1</f>
        <v>2033</v>
      </c>
      <c r="P86" s="9" t="n">
        <f aca="false">'Low scenario'!AG89</f>
        <v>6496539863.44858</v>
      </c>
      <c r="Q86" s="9" t="n">
        <f aca="false">P86/$B$14*100</f>
        <v>126.776000656109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7272498122.74955</v>
      </c>
      <c r="F87" s="6" t="n">
        <f aca="false">E87/$B$14*100</f>
        <v>141.918351331694</v>
      </c>
      <c r="G87" s="7"/>
      <c r="H87" s="2" t="n">
        <f aca="false">H86</f>
        <v>52</v>
      </c>
      <c r="K87" s="6" t="n">
        <f aca="false">'High scenario'!AG90</f>
        <v>7849712794.85208</v>
      </c>
      <c r="L87" s="6" t="n">
        <f aca="false">K87/$B$14*100</f>
        <v>153.182342500424</v>
      </c>
      <c r="M87" s="7"/>
      <c r="O87" s="5" t="n">
        <f aca="false">O83+1</f>
        <v>2034</v>
      </c>
      <c r="P87" s="6" t="n">
        <f aca="false">'Low scenario'!AG90</f>
        <v>6540736532.60149</v>
      </c>
      <c r="Q87" s="6" t="n">
        <f aca="false">P87/$B$14*100</f>
        <v>127.638471613773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7333420033.74258</v>
      </c>
      <c r="F88" s="9" t="n">
        <f aca="false">E88/$B$14*100</f>
        <v>143.10720515086</v>
      </c>
      <c r="G88" s="7"/>
      <c r="H88" s="2" t="n">
        <f aca="false">H87</f>
        <v>52</v>
      </c>
      <c r="K88" s="9" t="n">
        <f aca="false">'High scenario'!AG91</f>
        <v>7914297357.37145</v>
      </c>
      <c r="L88" s="9" t="n">
        <f aca="false">K88/$B$14*100</f>
        <v>154.442670723206</v>
      </c>
      <c r="M88" s="7"/>
      <c r="O88" s="7" t="n">
        <f aca="false">O84+1</f>
        <v>2034</v>
      </c>
      <c r="P88" s="9" t="n">
        <f aca="false">'Low scenario'!AG91</f>
        <v>6546043729.50752</v>
      </c>
      <c r="Q88" s="9" t="n">
        <f aca="false">P88/$B$14*100</f>
        <v>127.742038314291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7361946813.27213</v>
      </c>
      <c r="F89" s="9" t="n">
        <f aca="false">E89/$B$14*100</f>
        <v>143.663887799835</v>
      </c>
      <c r="G89" s="10" t="n">
        <f aca="false">AVERAGE(E87:E90)/AVERAGE(E83:E86)-1</f>
        <v>0.0276697927297942</v>
      </c>
      <c r="H89" s="2" t="n">
        <f aca="false">H88</f>
        <v>52</v>
      </c>
      <c r="K89" s="9" t="n">
        <f aca="false">'High scenario'!AG92</f>
        <v>7955496747.24165</v>
      </c>
      <c r="L89" s="9" t="n">
        <f aca="false">K89/$B$14*100</f>
        <v>155.246651609493</v>
      </c>
      <c r="M89" s="10" t="n">
        <f aca="false">AVERAGE(K87:K90)/AVERAGE(K83:K86)-1</f>
        <v>0.0300689057565231</v>
      </c>
      <c r="O89" s="7" t="n">
        <f aca="false">O85+1</f>
        <v>2034</v>
      </c>
      <c r="P89" s="9" t="n">
        <f aca="false">'Low scenario'!AG92</f>
        <v>6576296891.32093</v>
      </c>
      <c r="Q89" s="9" t="n">
        <f aca="false">P89/$B$14*100</f>
        <v>128.332410257282</v>
      </c>
      <c r="R89" s="10" t="n">
        <f aca="false">AVERAGE(P87:P90)/AVERAGE(P83:P86)-1</f>
        <v>0.0129196741188553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7417213548.37873</v>
      </c>
      <c r="F90" s="9" t="n">
        <f aca="false">E90/$B$14*100</f>
        <v>144.742384321584</v>
      </c>
      <c r="G90" s="7"/>
      <c r="H90" s="2" t="n">
        <f aca="false">H89</f>
        <v>52</v>
      </c>
      <c r="K90" s="9" t="n">
        <f aca="false">'High scenario'!AG93</f>
        <v>7989789487.1378</v>
      </c>
      <c r="L90" s="9" t="n">
        <f aca="false">K90/$B$14*100</f>
        <v>155.915853447233</v>
      </c>
      <c r="M90" s="7"/>
      <c r="O90" s="7" t="n">
        <f aca="false">O86+1</f>
        <v>2034</v>
      </c>
      <c r="P90" s="9" t="n">
        <f aca="false">'Low scenario'!AG93</f>
        <v>6577406597.79917</v>
      </c>
      <c r="Q90" s="9" t="n">
        <f aca="false">P90/$B$14*100</f>
        <v>128.354065500253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7441303687.82028</v>
      </c>
      <c r="F91" s="6" t="n">
        <f aca="false">E91/$B$14*100</f>
        <v>145.212488653712</v>
      </c>
      <c r="G91" s="7"/>
      <c r="H91" s="2" t="n">
        <f aca="false">H90</f>
        <v>52</v>
      </c>
      <c r="K91" s="6" t="n">
        <f aca="false">'High scenario'!AG94</f>
        <v>8034831722.5221</v>
      </c>
      <c r="L91" s="6" t="n">
        <f aca="false">K91/$B$14*100</f>
        <v>156.794825112559</v>
      </c>
      <c r="M91" s="7"/>
      <c r="O91" s="5" t="n">
        <f aca="false">O87+1</f>
        <v>2035</v>
      </c>
      <c r="P91" s="6" t="n">
        <f aca="false">'Low scenario'!AG94</f>
        <v>6580708044.73764</v>
      </c>
      <c r="Q91" s="6" t="n">
        <f aca="false">P91/$B$14*100</f>
        <v>128.418491217333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7514856987.31275</v>
      </c>
      <c r="F92" s="9" t="n">
        <f aca="false">E92/$B$14*100</f>
        <v>146.64783629118</v>
      </c>
      <c r="G92" s="7"/>
      <c r="H92" s="2" t="n">
        <f aca="false">H91</f>
        <v>52</v>
      </c>
      <c r="K92" s="9" t="n">
        <f aca="false">'High scenario'!AG95</f>
        <v>8103055105.66554</v>
      </c>
      <c r="L92" s="9" t="n">
        <f aca="false">K92/$B$14*100</f>
        <v>158.12616269348</v>
      </c>
      <c r="M92" s="7"/>
      <c r="O92" s="7" t="n">
        <f aca="false">O88+1</f>
        <v>2035</v>
      </c>
      <c r="P92" s="9" t="n">
        <f aca="false">'Low scenario'!AG95</f>
        <v>6616140786.86003</v>
      </c>
      <c r="Q92" s="9" t="n">
        <f aca="false">P92/$B$14*100</f>
        <v>129.109939501031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7519269629.10453</v>
      </c>
      <c r="F93" s="9" t="n">
        <f aca="false">E93/$B$14*100</f>
        <v>146.733946295959</v>
      </c>
      <c r="G93" s="10" t="n">
        <f aca="false">AVERAGE(E91:E94)/AVERAGE(E87:E90)-1</f>
        <v>0.023349583063238</v>
      </c>
      <c r="H93" s="2" t="n">
        <f aca="false">H92</f>
        <v>52</v>
      </c>
      <c r="K93" s="9" t="n">
        <f aca="false">'High scenario'!AG96</f>
        <v>8176400866.53588</v>
      </c>
      <c r="L93" s="9" t="n">
        <f aca="false">K93/$B$14*100</f>
        <v>159.557460341715</v>
      </c>
      <c r="M93" s="10" t="n">
        <f aca="false">AVERAGE(K91:K94)/AVERAGE(K87:K90)-1</f>
        <v>0.0260603617339052</v>
      </c>
      <c r="O93" s="7" t="n">
        <f aca="false">O89+1</f>
        <v>2035</v>
      </c>
      <c r="P93" s="9" t="n">
        <f aca="false">'Low scenario'!AG96</f>
        <v>6640801152.28515</v>
      </c>
      <c r="Q93" s="9" t="n">
        <f aca="false">P93/$B$14*100</f>
        <v>129.591171444346</v>
      </c>
      <c r="R93" s="10" t="n">
        <f aca="false">AVERAGE(P91:P94)/AVERAGE(P87:P90)-1</f>
        <v>0.00958401494239891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7595777545.58456</v>
      </c>
      <c r="F94" s="9" t="n">
        <f aca="false">E94/$B$14*100</f>
        <v>148.226951476215</v>
      </c>
      <c r="G94" s="7"/>
      <c r="H94" s="2" t="n">
        <f aca="false">H93</f>
        <v>52</v>
      </c>
      <c r="K94" s="9" t="n">
        <f aca="false">'High scenario'!AG97</f>
        <v>8221364426.04195</v>
      </c>
      <c r="L94" s="9" t="n">
        <f aca="false">K94/$B$14*100</f>
        <v>160.434896695414</v>
      </c>
      <c r="M94" s="7"/>
      <c r="O94" s="7" t="n">
        <f aca="false">O90+1</f>
        <v>2035</v>
      </c>
      <c r="P94" s="9" t="n">
        <f aca="false">'Low scenario'!AG97</f>
        <v>6654322955.71385</v>
      </c>
      <c r="Q94" s="9" t="n">
        <f aca="false">P94/$B$14*100</f>
        <v>129.85504116521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7624545455.37404</v>
      </c>
      <c r="F95" s="6" t="n">
        <f aca="false">E95/$B$14*100</f>
        <v>148.788339634682</v>
      </c>
      <c r="G95" s="7"/>
      <c r="H95" s="2" t="n">
        <f aca="false">H94</f>
        <v>52</v>
      </c>
      <c r="K95" s="6" t="n">
        <f aca="false">'High scenario'!AG98</f>
        <v>8291179188.03305</v>
      </c>
      <c r="L95" s="6" t="n">
        <f aca="false">K95/$B$14*100</f>
        <v>161.797289060892</v>
      </c>
      <c r="M95" s="7"/>
      <c r="O95" s="5" t="n">
        <f aca="false">O91+1</f>
        <v>2036</v>
      </c>
      <c r="P95" s="6" t="n">
        <f aca="false">'Low scenario'!AG98</f>
        <v>6697178867.13768</v>
      </c>
      <c r="Q95" s="6" t="n">
        <f aca="false">P95/$B$14*100</f>
        <v>130.691348056107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7678297763.72414</v>
      </c>
      <c r="F96" s="9" t="n">
        <f aca="false">E96/$B$14*100</f>
        <v>149.83728304485</v>
      </c>
      <c r="G96" s="7"/>
      <c r="H96" s="2" t="n">
        <f aca="false">H95</f>
        <v>52</v>
      </c>
      <c r="K96" s="9" t="n">
        <f aca="false">'High scenario'!AG99</f>
        <v>8368775417.38843</v>
      </c>
      <c r="L96" s="9" t="n">
        <f aca="false">K96/$B$14*100</f>
        <v>163.311532001048</v>
      </c>
      <c r="M96" s="7"/>
      <c r="O96" s="7" t="n">
        <f aca="false">O92+1</f>
        <v>2036</v>
      </c>
      <c r="P96" s="9" t="n">
        <f aca="false">'Low scenario'!AG99</f>
        <v>6752746022.69794</v>
      </c>
      <c r="Q96" s="9" t="n">
        <f aca="false">P96/$B$14*100</f>
        <v>131.775707099203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7685302855.57137</v>
      </c>
      <c r="F97" s="9" t="n">
        <f aca="false">E97/$B$14*100</f>
        <v>149.973983126322</v>
      </c>
      <c r="G97" s="10" t="n">
        <f aca="false">AVERAGE(E95:E98)/AVERAGE(E91:E94)-1</f>
        <v>0.0213690348107596</v>
      </c>
      <c r="H97" s="2" t="n">
        <f aca="false">H96</f>
        <v>52</v>
      </c>
      <c r="K97" s="9" t="n">
        <f aca="false">'High scenario'!AG100</f>
        <v>8409584276.38424</v>
      </c>
      <c r="L97" s="9" t="n">
        <f aca="false">K97/$B$14*100</f>
        <v>164.10789191626</v>
      </c>
      <c r="M97" s="10" t="n">
        <f aca="false">AVERAGE(K95:K98)/AVERAGE(K91:K94)-1</f>
        <v>0.0319444104940665</v>
      </c>
      <c r="O97" s="7" t="n">
        <f aca="false">O93+1</f>
        <v>2036</v>
      </c>
      <c r="P97" s="9" t="n">
        <f aca="false">'Low scenario'!AG100</f>
        <v>6771159244.75371</v>
      </c>
      <c r="Q97" s="9" t="n">
        <f aca="false">P97/$B$14*100</f>
        <v>132.135029861856</v>
      </c>
      <c r="R97" s="10" t="n">
        <f aca="false">AVERAGE(P95:P98)/AVERAGE(P91:P94)-1</f>
        <v>0.0198202312391822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7725654462.49701</v>
      </c>
      <c r="F98" s="9" t="n">
        <f aca="false">E98/$B$14*100</f>
        <v>150.761420047145</v>
      </c>
      <c r="G98" s="7"/>
      <c r="H98" s="2" t="n">
        <f aca="false">H97</f>
        <v>52</v>
      </c>
      <c r="K98" s="9" t="n">
        <f aca="false">'High scenario'!AG101</f>
        <v>8505445465.99763</v>
      </c>
      <c r="L98" s="9" t="n">
        <f aca="false">K98/$B$14*100</f>
        <v>165.978564380798</v>
      </c>
      <c r="M98" s="7"/>
      <c r="O98" s="7" t="n">
        <f aca="false">O94+1</f>
        <v>2036</v>
      </c>
      <c r="P98" s="9" t="n">
        <f aca="false">'Low scenario'!AG101</f>
        <v>6795965834.6523</v>
      </c>
      <c r="Q98" s="9" t="n">
        <f aca="false">P98/$B$14*100</f>
        <v>132.619115286307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7755396123.33214</v>
      </c>
      <c r="F99" s="6" t="n">
        <f aca="false">E99/$B$14*100</f>
        <v>151.341810361497</v>
      </c>
      <c r="G99" s="7"/>
      <c r="H99" s="2" t="n">
        <f aca="false">H98</f>
        <v>52</v>
      </c>
      <c r="K99" s="6" t="n">
        <f aca="false">'High scenario'!AG102</f>
        <v>8553226773.88143</v>
      </c>
      <c r="L99" s="6" t="n">
        <f aca="false">K99/$B$14*100</f>
        <v>166.910987370104</v>
      </c>
      <c r="M99" s="7"/>
      <c r="O99" s="5" t="n">
        <f aca="false">O95+1</f>
        <v>2037</v>
      </c>
      <c r="P99" s="6" t="n">
        <f aca="false">'Low scenario'!AG102</f>
        <v>6830077665.78103</v>
      </c>
      <c r="Q99" s="6" t="n">
        <f aca="false">P99/$B$14*100</f>
        <v>133.284786800137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7767709890.54968</v>
      </c>
      <c r="F100" s="9" t="n">
        <f aca="false">E100/$B$14*100</f>
        <v>151.582105994814</v>
      </c>
      <c r="G100" s="7"/>
      <c r="H100" s="2" t="n">
        <f aca="false">H99</f>
        <v>52</v>
      </c>
      <c r="K100" s="9" t="n">
        <f aca="false">'High scenario'!AG103</f>
        <v>8608214408.70156</v>
      </c>
      <c r="L100" s="9" t="n">
        <f aca="false">K100/$B$14*100</f>
        <v>167.984037420525</v>
      </c>
      <c r="M100" s="7"/>
      <c r="O100" s="7" t="n">
        <f aca="false">O96+1</f>
        <v>2037</v>
      </c>
      <c r="P100" s="9" t="n">
        <f aca="false">'Low scenario'!AG103</f>
        <v>6843931872.16251</v>
      </c>
      <c r="Q100" s="9" t="n">
        <f aca="false">P100/$B$14*100</f>
        <v>133.55514316125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7823796568.48046</v>
      </c>
      <c r="F101" s="9" t="n">
        <f aca="false">E101/$B$14*100</f>
        <v>152.676603199111</v>
      </c>
      <c r="G101" s="10" t="n">
        <f aca="false">AVERAGE(E99:E102)/AVERAGE(E95:E98)-1</f>
        <v>0.0164655369859572</v>
      </c>
      <c r="H101" s="2" t="n">
        <f aca="false">H100</f>
        <v>52</v>
      </c>
      <c r="K101" s="9" t="n">
        <f aca="false">'High scenario'!AG104</f>
        <v>8666307842.3125</v>
      </c>
      <c r="L101" s="9" t="n">
        <f aca="false">K101/$B$14*100</f>
        <v>169.117695234127</v>
      </c>
      <c r="M101" s="10" t="n">
        <f aca="false">AVERAGE(K99:K102)/AVERAGE(K95:K98)-1</f>
        <v>0.028745376295199</v>
      </c>
      <c r="O101" s="7" t="n">
        <f aca="false">O97+1</f>
        <v>2037</v>
      </c>
      <c r="P101" s="9" t="n">
        <f aca="false">'Low scenario'!AG104</f>
        <v>6858647069.83613</v>
      </c>
      <c r="Q101" s="9" t="n">
        <f aca="false">P101/$B$14*100</f>
        <v>133.842301240649</v>
      </c>
      <c r="R101" s="10" t="n">
        <f aca="false">AVERAGE(P99:P102)/AVERAGE(P95:P98)-1</f>
        <v>0.0153900197903019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7872617173.52832</v>
      </c>
      <c r="F102" s="9" t="n">
        <f aca="false">E102/$B$14*100</f>
        <v>153.629307436701</v>
      </c>
      <c r="G102" s="7"/>
      <c r="H102" s="2" t="n">
        <f aca="false">H101</f>
        <v>52</v>
      </c>
      <c r="K102" s="9" t="n">
        <f aca="false">'High scenario'!AG105</f>
        <v>8712360882.09088</v>
      </c>
      <c r="L102" s="9" t="n">
        <f aca="false">K102/$B$14*100</f>
        <v>170.016392128763</v>
      </c>
      <c r="M102" s="7"/>
      <c r="O102" s="7" t="n">
        <f aca="false">O98+1</f>
        <v>2037</v>
      </c>
      <c r="P102" s="9" t="n">
        <f aca="false">'Low scenario'!AG105</f>
        <v>6900186295.16416</v>
      </c>
      <c r="Q102" s="9" t="n">
        <f aca="false">P102/$B$14*100</f>
        <v>134.652913807974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7912412655.1923</v>
      </c>
      <c r="F103" s="6" t="n">
        <f aca="false">E103/$B$14*100</f>
        <v>154.405891913297</v>
      </c>
      <c r="G103" s="7"/>
      <c r="H103" s="2" t="n">
        <f aca="false">H102</f>
        <v>52</v>
      </c>
      <c r="K103" s="6" t="n">
        <f aca="false">'High scenario'!AG106</f>
        <v>8761617957.69551</v>
      </c>
      <c r="L103" s="6" t="n">
        <f aca="false">K103/$B$14*100</f>
        <v>170.977613822223</v>
      </c>
      <c r="M103" s="7"/>
      <c r="O103" s="5" t="n">
        <f aca="false">O99+1</f>
        <v>2038</v>
      </c>
      <c r="P103" s="6" t="n">
        <f aca="false">'Low scenario'!AG106</f>
        <v>6902590678.48089</v>
      </c>
      <c r="Q103" s="6" t="n">
        <f aca="false">P103/$B$14*100</f>
        <v>134.699833877326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7937519730.65819</v>
      </c>
      <c r="F104" s="9" t="n">
        <f aca="false">E104/$B$14*100</f>
        <v>154.895841129748</v>
      </c>
      <c r="G104" s="7"/>
      <c r="H104" s="2" t="n">
        <f aca="false">H103</f>
        <v>52</v>
      </c>
      <c r="K104" s="9" t="n">
        <f aca="false">'High scenario'!AG107</f>
        <v>8814376570.84755</v>
      </c>
      <c r="L104" s="9" t="n">
        <f aca="false">K104/$B$14*100</f>
        <v>172.007165878574</v>
      </c>
      <c r="M104" s="7"/>
      <c r="O104" s="7" t="n">
        <f aca="false">O100+1</f>
        <v>2038</v>
      </c>
      <c r="P104" s="9" t="n">
        <f aca="false">'Low scenario'!AG107</f>
        <v>6943269612.28388</v>
      </c>
      <c r="Q104" s="9" t="n">
        <f aca="false">P104/$B$14*100</f>
        <v>135.493658381892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8005328771.10276</v>
      </c>
      <c r="F105" s="9" t="n">
        <f aca="false">E105/$B$14*100</f>
        <v>156.219093066407</v>
      </c>
      <c r="G105" s="10" t="n">
        <f aca="false">AVERAGE(E103:E106)/AVERAGE(E99:E102)-1</f>
        <v>0.0208478889345851</v>
      </c>
      <c r="H105" s="2" t="n">
        <f aca="false">H104</f>
        <v>52</v>
      </c>
      <c r="K105" s="9" t="n">
        <f aca="false">'High scenario'!AG108</f>
        <v>8854191471.0634</v>
      </c>
      <c r="L105" s="9" t="n">
        <f aca="false">K105/$B$14*100</f>
        <v>172.784129296329</v>
      </c>
      <c r="M105" s="10" t="n">
        <f aca="false">AVERAGE(K103:K106)/AVERAGE(K99:K102)-1</f>
        <v>0.023735126166236</v>
      </c>
      <c r="O105" s="7" t="n">
        <f aca="false">O101+1</f>
        <v>2038</v>
      </c>
      <c r="P105" s="9" t="n">
        <f aca="false">'Low scenario'!AG108</f>
        <v>6942731660.53514</v>
      </c>
      <c r="Q105" s="9" t="n">
        <f aca="false">P105/$B$14*100</f>
        <v>135.483160582651</v>
      </c>
      <c r="R105" s="10" t="n">
        <f aca="false">AVERAGE(P103:P106)/AVERAGE(P99:P102)-1</f>
        <v>0.0115449145282733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8015119679.39924</v>
      </c>
      <c r="F106" s="9" t="n">
        <f aca="false">E106/$B$14*100</f>
        <v>156.41015665144</v>
      </c>
      <c r="G106" s="7"/>
      <c r="H106" s="2" t="n">
        <f aca="false">H105</f>
        <v>52</v>
      </c>
      <c r="K106" s="9" t="n">
        <f aca="false">'High scenario'!AG109</f>
        <v>8929737773.8179</v>
      </c>
      <c r="L106" s="9" t="n">
        <f aca="false">K106/$B$14*100</f>
        <v>174.258369173075</v>
      </c>
      <c r="M106" s="7"/>
      <c r="O106" s="7" t="n">
        <f aca="false">O102+1</f>
        <v>2038</v>
      </c>
      <c r="P106" s="9" t="n">
        <f aca="false">'Low scenario'!AG109</f>
        <v>6960960778.22596</v>
      </c>
      <c r="Q106" s="9" t="n">
        <f aca="false">P106/$B$14*100</f>
        <v>135.838890661263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8024210014.00468</v>
      </c>
      <c r="F107" s="6" t="n">
        <f aca="false">E107/$B$14*100</f>
        <v>156.587548969524</v>
      </c>
      <c r="G107" s="7"/>
      <c r="H107" s="2" t="n">
        <f aca="false">H106</f>
        <v>52</v>
      </c>
      <c r="K107" s="6" t="n">
        <f aca="false">'High scenario'!AG110</f>
        <v>8945793836.37621</v>
      </c>
      <c r="L107" s="6" t="n">
        <f aca="false">K107/$B$14*100</f>
        <v>174.571693410317</v>
      </c>
      <c r="M107" s="7"/>
      <c r="O107" s="5" t="n">
        <f aca="false">O103+1</f>
        <v>2039</v>
      </c>
      <c r="P107" s="6" t="n">
        <f aca="false">'Low scenario'!AG110</f>
        <v>6975826474.82283</v>
      </c>
      <c r="Q107" s="6" t="n">
        <f aca="false">P107/$B$14*100</f>
        <v>136.128985635069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8047382183.4207</v>
      </c>
      <c r="F108" s="9" t="n">
        <f aca="false">E108/$B$14*100</f>
        <v>157.039739678245</v>
      </c>
      <c r="G108" s="7"/>
      <c r="H108" s="2" t="n">
        <f aca="false">H107</f>
        <v>52</v>
      </c>
      <c r="K108" s="9" t="n">
        <f aca="false">'High scenario'!AG111</f>
        <v>9003729777.53448</v>
      </c>
      <c r="L108" s="9" t="n">
        <f aca="false">K108/$B$14*100</f>
        <v>175.702277855064</v>
      </c>
      <c r="M108" s="7"/>
      <c r="O108" s="7" t="n">
        <f aca="false">O104+1</f>
        <v>2039</v>
      </c>
      <c r="P108" s="9" t="n">
        <f aca="false">'Low scenario'!AG111</f>
        <v>7041980760.94703</v>
      </c>
      <c r="Q108" s="9" t="n">
        <f aca="false">P108/$B$14*100</f>
        <v>137.419946053595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8118905732.26798</v>
      </c>
      <c r="F109" s="9" t="n">
        <f aca="false">E109/$B$14*100</f>
        <v>158.435477973735</v>
      </c>
      <c r="G109" s="10" t="n">
        <f aca="false">AVERAGE(E107:E110)/AVERAGE(E103:E106)-1</f>
        <v>0.0140777344989975</v>
      </c>
      <c r="H109" s="2" t="n">
        <f aca="false">H108</f>
        <v>52</v>
      </c>
      <c r="K109" s="9" t="n">
        <f aca="false">'High scenario'!AG112</f>
        <v>9068155586.14158</v>
      </c>
      <c r="L109" s="9" t="n">
        <f aca="false">K109/$B$14*100</f>
        <v>176.959508092378</v>
      </c>
      <c r="M109" s="10" t="n">
        <f aca="false">AVERAGE(K107:K110)/AVERAGE(K103:K106)-1</f>
        <v>0.0226918846645334</v>
      </c>
      <c r="O109" s="7" t="n">
        <f aca="false">O105+1</f>
        <v>2039</v>
      </c>
      <c r="P109" s="9" t="n">
        <f aca="false">'Low scenario'!AG112</f>
        <v>7048722539.874</v>
      </c>
      <c r="Q109" s="9" t="n">
        <f aca="false">P109/$B$14*100</f>
        <v>137.551507744531</v>
      </c>
      <c r="R109" s="10" t="n">
        <f aca="false">AVERAGE(P107:P110)/AVERAGE(P103:P106)-1</f>
        <v>0.0135321429782673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8128545666.45524</v>
      </c>
      <c r="F110" s="9" t="n">
        <f aca="false">E110/$B$14*100</f>
        <v>158.623595391396</v>
      </c>
      <c r="G110" s="7"/>
      <c r="H110" s="2" t="n">
        <f aca="false">H109</f>
        <v>52</v>
      </c>
      <c r="K110" s="9" t="n">
        <f aca="false">'High scenario'!AG113</f>
        <v>9144627885.38532</v>
      </c>
      <c r="L110" s="9" t="n">
        <f aca="false">K110/$B$14*100</f>
        <v>178.45181822406</v>
      </c>
      <c r="M110" s="7"/>
      <c r="O110" s="7" t="n">
        <f aca="false">O106+1</f>
        <v>2039</v>
      </c>
      <c r="P110" s="9" t="n">
        <f aca="false">'Low scenario'!AG113</f>
        <v>7058533869.00092</v>
      </c>
      <c r="Q110" s="9" t="n">
        <f aca="false">P110/$B$14*100</f>
        <v>137.742969829575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8168864452.88884</v>
      </c>
      <c r="F111" s="6" t="n">
        <f aca="false">E111/$B$14*100</f>
        <v>159.410391840398</v>
      </c>
      <c r="G111" s="7"/>
      <c r="H111" s="2" t="n">
        <f aca="false">H110</f>
        <v>52</v>
      </c>
      <c r="K111" s="6" t="n">
        <f aca="false">'High scenario'!AG114</f>
        <v>9201974148.71082</v>
      </c>
      <c r="L111" s="6" t="n">
        <f aca="false">K111/$B$14*100</f>
        <v>179.570895466683</v>
      </c>
      <c r="M111" s="7"/>
      <c r="O111" s="5" t="n">
        <f aca="false">O107+1</f>
        <v>2040</v>
      </c>
      <c r="P111" s="6" t="n">
        <f aca="false">'Low scenario'!AG114</f>
        <v>7041573956.27412</v>
      </c>
      <c r="Q111" s="6" t="n">
        <f aca="false">P111/$B$14*100</f>
        <v>137.412007509298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8252174703.85022</v>
      </c>
      <c r="F112" s="9" t="n">
        <f aca="false">E112/$B$14*100</f>
        <v>161.036140416184</v>
      </c>
      <c r="G112" s="7"/>
      <c r="H112" s="2" t="n">
        <f aca="false">H111</f>
        <v>52</v>
      </c>
      <c r="K112" s="9" t="n">
        <f aca="false">'High scenario'!AG115</f>
        <v>9237046483.39336</v>
      </c>
      <c r="L112" s="9" t="n">
        <f aca="false">K112/$B$14*100</f>
        <v>180.2553106197</v>
      </c>
      <c r="M112" s="7"/>
      <c r="O112" s="7" t="n">
        <f aca="false">O108+1</f>
        <v>2040</v>
      </c>
      <c r="P112" s="9" t="n">
        <f aca="false">'Low scenario'!AG115</f>
        <v>7053571795.07587</v>
      </c>
      <c r="Q112" s="9" t="n">
        <f aca="false">P112/$B$14*100</f>
        <v>137.646137992875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8276795427.70673</v>
      </c>
      <c r="F113" s="9" t="n">
        <f aca="false">E113/$B$14*100</f>
        <v>161.516598778543</v>
      </c>
      <c r="G113" s="10" t="n">
        <f aca="false">AVERAGE(E111:E114)/AVERAGE(E107:E110)-1</f>
        <v>0.0213825202249482</v>
      </c>
      <c r="H113" s="2" t="n">
        <f aca="false">H112</f>
        <v>52</v>
      </c>
      <c r="K113" s="9" t="n">
        <f aca="false">'High scenario'!AG116</f>
        <v>9296730079.08715</v>
      </c>
      <c r="L113" s="9" t="n">
        <f aca="false">K113/$B$14*100</f>
        <v>181.41999947344</v>
      </c>
      <c r="M113" s="10" t="n">
        <f aca="false">AVERAGE(K111:K114)/AVERAGE(K107:K110)-1</f>
        <v>0.0245989140189917</v>
      </c>
      <c r="O113" s="7" t="n">
        <f aca="false">O109+1</f>
        <v>2040</v>
      </c>
      <c r="P113" s="9" t="n">
        <f aca="false">'Low scenario'!AG116</f>
        <v>7082700221.81704</v>
      </c>
      <c r="Q113" s="9" t="n">
        <f aca="false">P113/$B$14*100</f>
        <v>138.214561419078</v>
      </c>
      <c r="R113" s="10" t="n">
        <f aca="false">AVERAGE(P111:P114)/AVERAGE(P107:P110)-1</f>
        <v>0.00523660260161596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8312271615.04844</v>
      </c>
      <c r="F114" s="9" t="n">
        <f aca="false">E114/$B$14*100</f>
        <v>162.208894869114</v>
      </c>
      <c r="G114" s="7"/>
      <c r="H114" s="2" t="n">
        <f aca="false">H113</f>
        <v>52</v>
      </c>
      <c r="K114" s="9" t="n">
        <f aca="false">'High scenario'!AG117</f>
        <v>9316109856.96931</v>
      </c>
      <c r="L114" s="9" t="n">
        <f aca="false">K114/$B$14*100</f>
        <v>181.798183981678</v>
      </c>
      <c r="M114" s="7"/>
      <c r="O114" s="7" t="n">
        <f aca="false">O110+1</f>
        <v>2040</v>
      </c>
      <c r="P114" s="9" t="n">
        <f aca="false">'Low scenario'!AG117</f>
        <v>7094497452.92991</v>
      </c>
      <c r="Q114" s="9" t="n">
        <f aca="false">P114/$B$14*100</f>
        <v>138.444777166344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Y107" colorId="64" zoomScale="85" zoomScaleNormal="85" zoomScalePageLayoutView="100" workbookViewId="0">
      <selection pane="topLeft" activeCell="E37" activeCellId="0" sqref="E37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130</v>
      </c>
      <c r="D1" s="0" t="s">
        <v>131</v>
      </c>
      <c r="F1" s="0" t="s">
        <v>132</v>
      </c>
      <c r="H1" s="0" t="s">
        <v>133</v>
      </c>
      <c r="I1" s="96"/>
    </row>
    <row r="2" customFormat="false" ht="91.7" hidden="false" customHeight="false" outlineLevel="0" collapsed="false">
      <c r="A2" s="94"/>
      <c r="B2" s="95" t="s">
        <v>124</v>
      </c>
      <c r="C2" s="96" t="s">
        <v>0</v>
      </c>
      <c r="D2" s="96" t="s">
        <v>134</v>
      </c>
      <c r="E2" s="96" t="s">
        <v>126</v>
      </c>
      <c r="F2" s="96" t="s">
        <v>135</v>
      </c>
      <c r="G2" s="96" t="s">
        <v>128</v>
      </c>
      <c r="H2" s="96" t="s">
        <v>136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-0.0116326054864974</v>
      </c>
      <c r="D26" s="108" t="n">
        <f aca="false">C26</f>
        <v>-0.0116326054864974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-0.0153553270012793</v>
      </c>
      <c r="D27" s="100" t="n">
        <f aca="false">'Central scenario'!BO5+SUM($C107:$J107)-$H107-$F107-SUM($K107:$R107)</f>
        <v>-0.0191993725951131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-0.0181350082849173</v>
      </c>
      <c r="D28" s="100" t="n">
        <f aca="false">'Central scenario'!BO6+SUM($C108:$J108)-$H108-$F108-SUM($K108:$R108)</f>
        <v>-0.0260033305924488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-0.00940171634005801</v>
      </c>
      <c r="D29" s="100" t="n">
        <f aca="false">'Central scenario'!BO7+SUM($C109:$J109)-$F109-SUM($K109:$R109)</f>
        <v>-0.0218958842952716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-0.0141573016509924</v>
      </c>
      <c r="D30" s="100" t="n">
        <f aca="false">'Central scenario'!$BO8+SUM($D$113:$J$113)-SUM($K$113:$Q$113)-$I$113*12/15</f>
        <v>-0.0274641947295017</v>
      </c>
      <c r="E30" s="102" t="n">
        <f aca="false">'Low scenario'!$AL8+SUM($D$113:$J$113)-SUM($K$113:$Q$113)</f>
        <v>-0.0141070279885541</v>
      </c>
      <c r="F30" s="102" t="n">
        <f aca="false">'Low scenario'!$BO8+SUM($D$113:$J$113)-SUM($K$113:$Q$113)-$I$113*12/15</f>
        <v>-0.0274139210670634</v>
      </c>
      <c r="G30" s="102" t="n">
        <f aca="false">'High scenario'!$AL8+SUM($D$113:$J$113)-SUM($K$113:$Q$113)</f>
        <v>-0.0148023075176839</v>
      </c>
      <c r="H30" s="102" t="n">
        <f aca="false">'High scenario'!$BO8+SUM($D$113:$J$113)-SUM($K$113:$Q$113)-$I$113*12/15</f>
        <v>-0.0281042447231615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-0.0212666806490347</v>
      </c>
      <c r="D31" s="100" t="n">
        <f aca="false">'Central scenario'!$BO9+SUM($D$113:$J$113)-SUM($K$113:$Q$113)-$I$113+$I$115</f>
        <v>-0.0380538481964635</v>
      </c>
      <c r="E31" s="102" t="n">
        <f aca="false">'Low scenario'!$AL9+SUM($D$113:$J$113)-SUM($K$113:$Q$113)</f>
        <v>-0.0215024938450652</v>
      </c>
      <c r="F31" s="102" t="n">
        <f aca="false">'Low scenario'!$BO9+SUM($D$113:$J$113)-SUM($K$113:$Q$113)-$I$113+$I$115</f>
        <v>-0.0382947819505693</v>
      </c>
      <c r="G31" s="102" t="n">
        <f aca="false">'High scenario'!$AL9+SUM($D$113:$J$113)-SUM($K$113:$Q$113)</f>
        <v>-0.0215691917396186</v>
      </c>
      <c r="H31" s="102" t="n">
        <f aca="false">'High scenario'!$BO9+SUM($D$113:$J$113)-SUM($K$113:$Q$113)-$I$113+$I$115</f>
        <v>-0.038309701820023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-0.024173263455544</v>
      </c>
      <c r="D32" s="100" t="n">
        <f aca="false">'Central scenario'!$BO10+SUM($D$113:$J$113)-SUM($K$113:$Q$113)-$I$113+$I$115</f>
        <v>-0.0413663028681604</v>
      </c>
      <c r="E32" s="102" t="n">
        <f aca="false">'Low scenario'!$AL10+SUM($D$113:$J$113)-SUM($K$113:$Q$113)</f>
        <v>-0.0239418482693467</v>
      </c>
      <c r="F32" s="102" t="n">
        <f aca="false">'Low scenario'!$BO10+SUM($D$113:$J$113)-SUM($K$113:$Q$113)-$I$113+$I$115</f>
        <v>-0.0411514359777644</v>
      </c>
      <c r="G32" s="102" t="n">
        <f aca="false">'High scenario'!$AL10+SUM($D$113:$J$113)-SUM($K$113:$Q$113)</f>
        <v>-0.0245975425176081</v>
      </c>
      <c r="H32" s="102" t="n">
        <f aca="false">'High scenario'!$BO10+SUM($D$113:$J$113)-SUM($K$113:$Q$113)-$I$113+$I$115</f>
        <v>-0.0418260143019605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-0.023478276081266</v>
      </c>
      <c r="D33" s="100" t="n">
        <f aca="false">'Central scenario'!$BO11+SUM($D$113:$J$113)-SUM($K$113:$Q$113)-$I$113+$I$115</f>
        <v>-0.0409581484933557</v>
      </c>
      <c r="E33" s="102" t="n">
        <f aca="false">'Low scenario'!$AL11+SUM($D$113:$J$113)-SUM($K$113:$Q$113)</f>
        <v>-0.0260476081946194</v>
      </c>
      <c r="F33" s="102" t="n">
        <f aca="false">'Low scenario'!$BO11+SUM($D$113:$J$113)-SUM($K$113:$Q$113)-$I$113+$I$115</f>
        <v>-0.0436059598147905</v>
      </c>
      <c r="G33" s="102" t="n">
        <f aca="false">'High scenario'!$AL11+SUM($D$113:$J$113)-SUM($K$113:$Q$113)</f>
        <v>-0.0235552667121722</v>
      </c>
      <c r="H33" s="102" t="n">
        <f aca="false">'High scenario'!$BO11+SUM($D$113:$J$113)-SUM($K$113:$Q$113)-$I$113+$I$115</f>
        <v>-0.0410587504103912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-0.0226803166272173</v>
      </c>
      <c r="D34" s="100" t="n">
        <f aca="false">'Central scenario'!$BO12+SUM($D$113:$J$113)-SUM($K$113:$Q$113)-$I$113+$I$115</f>
        <v>-0.0404700673201012</v>
      </c>
      <c r="E34" s="102" t="n">
        <f aca="false">'Low scenario'!$AL12+SUM($D$113:$J$113)-SUM($K$113:$Q$113)</f>
        <v>-0.0250466336311836</v>
      </c>
      <c r="F34" s="102" t="n">
        <f aca="false">'Low scenario'!$BO12+SUM($D$113:$J$113)-SUM($K$113:$Q$113)-$I$113+$I$115</f>
        <v>-0.0428583267031901</v>
      </c>
      <c r="G34" s="102" t="n">
        <f aca="false">'High scenario'!$AL12+SUM($D$113:$J$113)-SUM($K$113:$Q$113)</f>
        <v>-0.0203863712371213</v>
      </c>
      <c r="H34" s="102" t="n">
        <f aca="false">'High scenario'!$BO12+SUM($D$113:$J$113)-SUM($K$113:$Q$113)-$I$113+$I$115</f>
        <v>-0.038021932392446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-0.0208402416356963</v>
      </c>
      <c r="D35" s="103" t="n">
        <f aca="false">'Central scenario'!$BO13+SUM($D$113:$J$113)-SUM($K$113:$Q$113)-$I$113+$I$115</f>
        <v>-0.039011885935279</v>
      </c>
      <c r="E35" s="102" t="n">
        <f aca="false">'Low scenario'!$AL13+SUM($D$113:$J$113)-SUM($K$113:$Q$113)</f>
        <v>-0.0242188749271531</v>
      </c>
      <c r="F35" s="102" t="n">
        <f aca="false">'Low scenario'!$BO13+SUM($D$113:$J$113)-SUM($K$113:$Q$113)-$I$113+$I$115</f>
        <v>-0.0424364250602143</v>
      </c>
      <c r="G35" s="102" t="n">
        <f aca="false">'High scenario'!$AL13+SUM($D$113:$J$113)-SUM($K$113:$Q$113)</f>
        <v>-0.0182860132960753</v>
      </c>
      <c r="H35" s="102" t="n">
        <f aca="false">'High scenario'!$BO13+SUM($D$113:$J$113)-SUM($K$113:$Q$113)-$I$113+$I$115</f>
        <v>-0.036263937614624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-0.0189029998020861</v>
      </c>
      <c r="D36" s="104" t="n">
        <f aca="false">'Central scenario'!$BO14+SUM($D$113:$J$113)-SUM($K$113:$Q$113)-$I$113+$I$115</f>
        <v>-0.0379293394731407</v>
      </c>
      <c r="E36" s="102" t="n">
        <f aca="false">'Low scenario'!$AL14+SUM($D$113:$J$113)-SUM($K$113:$Q$113)</f>
        <v>-0.0229401959483072</v>
      </c>
      <c r="F36" s="102" t="n">
        <f aca="false">'Low scenario'!$BO14+SUM($D$113:$J$113)-SUM($K$113:$Q$113)-$I$113+$I$115</f>
        <v>-0.0420179535054151</v>
      </c>
      <c r="G36" s="102" t="n">
        <f aca="false">'High scenario'!$AL14+SUM($D$113:$J$113)-SUM($K$113:$Q$113)</f>
        <v>-0.0162391124827298</v>
      </c>
      <c r="H36" s="102" t="n">
        <f aca="false">'High scenario'!$BO14+SUM($D$113:$J$113)-SUM($K$113:$Q$113)-$I$113+$I$115</f>
        <v>-0.0350876680035811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-0.0175706632004473</v>
      </c>
      <c r="D37" s="105" t="n">
        <f aca="false">'Central scenario'!$BO15+SUM($D$113:$J$113)-SUM($K$113:$Q$113)-$I$113+$I$115</f>
        <v>-0.037737076341254</v>
      </c>
      <c r="E37" s="102" t="n">
        <f aca="false">'Low scenario'!$AL15+SUM($D$113:$J$113)-SUM($K$113:$Q$113)</f>
        <v>-0.0232581426873087</v>
      </c>
      <c r="F37" s="102" t="n">
        <f aca="false">'Low scenario'!$BO15+SUM($D$113:$J$113)-SUM($K$113:$Q$113)-$I$113+$I$115</f>
        <v>-0.0434635289852358</v>
      </c>
      <c r="G37" s="102" t="n">
        <f aca="false">'High scenario'!$AL15+SUM($D$113:$J$113)-SUM($K$113:$Q$113)</f>
        <v>-0.0139541240385828</v>
      </c>
      <c r="H37" s="102" t="n">
        <f aca="false">'High scenario'!$BO15+SUM($D$113:$J$113)-SUM($K$113:$Q$113)-$I$113+$I$115</f>
        <v>-0.0338862161391635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-0.0167858669178182</v>
      </c>
      <c r="D38" s="105" t="n">
        <f aca="false">'Central scenario'!$BO16+SUM($D$113:$J$113)-SUM($K$113:$Q$113)-$I$113+$I$115</f>
        <v>-0.0376949107607424</v>
      </c>
      <c r="E38" s="102" t="n">
        <f aca="false">'Low scenario'!$AL16+SUM($D$113:$J$113)-SUM($K$113:$Q$113)</f>
        <v>-0.0221913027514891</v>
      </c>
      <c r="F38" s="102" t="n">
        <f aca="false">'Low scenario'!$BO16+SUM($D$113:$J$113)-SUM($K$113:$Q$113)-$I$113+$I$115</f>
        <v>-0.043339502641965</v>
      </c>
      <c r="G38" s="102" t="n">
        <f aca="false">'High scenario'!$AL16+SUM($D$113:$J$113)-SUM($K$113:$Q$113)</f>
        <v>-0.0101948951524115</v>
      </c>
      <c r="H38" s="102" t="n">
        <f aca="false">'High scenario'!$BO16+SUM($D$113:$J$113)-SUM($K$113:$Q$113)-$I$113+$I$115</f>
        <v>-0.0307536873501382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-0.0149488924055365</v>
      </c>
      <c r="D39" s="105" t="n">
        <f aca="false">'Central scenario'!$BO17+SUM($D$113:$J$113)-SUM($K$113:$Q$113)-$I$113+$I$115</f>
        <v>-0.0366500626764657</v>
      </c>
      <c r="E39" s="102" t="n">
        <f aca="false">'Low scenario'!$AL17+SUM($D$113:$J$113)-SUM($K$113:$Q$113)</f>
        <v>-0.0198510742758834</v>
      </c>
      <c r="F39" s="102" t="n">
        <f aca="false">'Low scenario'!$BO17+SUM($D$113:$J$113)-SUM($K$113:$Q$113)-$I$113+$I$115</f>
        <v>-0.0418791170622811</v>
      </c>
      <c r="G39" s="102" t="n">
        <f aca="false">'High scenario'!$AL17+SUM($D$113:$J$113)-SUM($K$113:$Q$113)</f>
        <v>-0.00688164836465883</v>
      </c>
      <c r="H39" s="102" t="n">
        <f aca="false">'High scenario'!$BO17+SUM($D$113:$J$113)-SUM($K$113:$Q$113)-$I$113+$I$115</f>
        <v>-0.0281489009136002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-0.0119695634723358</v>
      </c>
      <c r="D40" s="104" t="n">
        <f aca="false">'Central scenario'!$BO18+SUM($D$113:$J$113)-SUM($K$113:$Q$113)-$I$113+$I$115</f>
        <v>-0.0344422418113533</v>
      </c>
      <c r="E40" s="102" t="n">
        <f aca="false">'Low scenario'!$AL18+SUM($D$113:$J$113)-SUM($K$113:$Q$113)</f>
        <v>-0.0185800160186279</v>
      </c>
      <c r="F40" s="102" t="n">
        <f aca="false">'Low scenario'!$BO18+SUM($D$113:$J$113)-SUM($K$113:$Q$113)-$I$113+$I$115</f>
        <v>-0.0414212091548319</v>
      </c>
      <c r="G40" s="102" t="n">
        <f aca="false">'High scenario'!$AL18+SUM($D$113:$J$113)-SUM($K$113:$Q$113)</f>
        <v>-0.00375682891143062</v>
      </c>
      <c r="H40" s="102" t="n">
        <f aca="false">'High scenario'!$BO18+SUM($D$113:$J$113)-SUM($K$113:$Q$113)-$I$113+$I$115</f>
        <v>-0.025700179575366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-0.00980180701584369</v>
      </c>
      <c r="D41" s="105" t="n">
        <f aca="false">'Central scenario'!$BO19+SUM($D$113:$J$113)-SUM($K$113:$Q$113)-$I$113+$I$115</f>
        <v>-0.0327983837723338</v>
      </c>
      <c r="E41" s="102" t="n">
        <f aca="false">'Low scenario'!$AL19+SUM($D$113:$J$113)-SUM($K$113:$Q$113)</f>
        <v>-0.0176422149369334</v>
      </c>
      <c r="F41" s="102" t="n">
        <f aca="false">'Low scenario'!$BO19+SUM($D$113:$J$113)-SUM($K$113:$Q$113)-$I$113+$I$115</f>
        <v>-0.0411296812876568</v>
      </c>
      <c r="G41" s="102" t="n">
        <f aca="false">'High scenario'!$AL19+SUM($D$113:$J$113)-SUM($K$113:$Q$113)</f>
        <v>-0.00178297668401625</v>
      </c>
      <c r="H41" s="102" t="n">
        <f aca="false">'High scenario'!$BO19+SUM($D$113:$J$113)-SUM($K$113:$Q$113)-$I$113+$I$115</f>
        <v>-0.0242480218230135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-0.00689002233123536</v>
      </c>
      <c r="D42" s="105" t="n">
        <f aca="false">'Central scenario'!$BO20+SUM($D$113:$J$113)-SUM($K$113:$Q$113)-$I$113+$I$115</f>
        <v>-0.0305620455987188</v>
      </c>
      <c r="E42" s="102" t="n">
        <f aca="false">'Low scenario'!$AL20+SUM($D$113:$J$113)-SUM($K$113:$Q$113)</f>
        <v>-0.0177569455192174</v>
      </c>
      <c r="F42" s="102" t="n">
        <f aca="false">'Low scenario'!$BO20+SUM($D$113:$J$113)-SUM($K$113:$Q$113)-$I$113+$I$115</f>
        <v>-0.0418206675742668</v>
      </c>
      <c r="G42" s="102" t="n">
        <f aca="false">'High scenario'!$AL20+SUM($D$113:$J$113)-SUM($K$113:$Q$113)</f>
        <v>-0.000236209647179929</v>
      </c>
      <c r="H42" s="102" t="n">
        <f aca="false">'High scenario'!$BO20+SUM($D$113:$J$113)-SUM($K$113:$Q$113)-$I$113+$I$115</f>
        <v>-0.0231263518971061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-0.00515777274005099</v>
      </c>
      <c r="D43" s="105" t="n">
        <f aca="false">'Central scenario'!$BO21+SUM($D$113:$J$113)-SUM($K$113:$Q$113)-$I$113+$I$115</f>
        <v>-0.0296964658805331</v>
      </c>
      <c r="E43" s="102" t="n">
        <f aca="false">'Low scenario'!$AL21+SUM($D$113:$J$113)-SUM($K$113:$Q$113)</f>
        <v>-0.0163160267145498</v>
      </c>
      <c r="F43" s="102" t="n">
        <f aca="false">'Low scenario'!$BO21+SUM($D$113:$J$113)-SUM($K$113:$Q$113)-$I$113+$I$115</f>
        <v>-0.0410391939877844</v>
      </c>
      <c r="G43" s="102" t="n">
        <f aca="false">'High scenario'!$AL21+SUM($D$113:$J$113)-SUM($K$113:$Q$113)</f>
        <v>0.00191645967718504</v>
      </c>
      <c r="H43" s="102" t="n">
        <f aca="false">'High scenario'!$BO21+SUM($D$113:$J$113)-SUM($K$113:$Q$113)-$I$113+$I$115</f>
        <v>-0.0216054035887858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-0.00472723361874795</v>
      </c>
      <c r="D44" s="104" t="n">
        <f aca="false">'Central scenario'!$BO22+SUM($D$113:$J$113)-SUM($K$113:$Q$113)-$I$113+$I$115</f>
        <v>-0.029951446083706</v>
      </c>
      <c r="E44" s="102" t="n">
        <f aca="false">'Low scenario'!$AL22+SUM($D$113:$J$113)-SUM($K$113:$Q$113)</f>
        <v>-0.0156552836597675</v>
      </c>
      <c r="F44" s="102" t="n">
        <f aca="false">'Low scenario'!$BO22+SUM($D$113:$J$113)-SUM($K$113:$Q$113)-$I$113+$I$115</f>
        <v>-0.041253343555697</v>
      </c>
      <c r="G44" s="102" t="n">
        <f aca="false">'High scenario'!$AL22+SUM($D$113:$J$113)-SUM($K$113:$Q$113)</f>
        <v>0.00438531169689092</v>
      </c>
      <c r="H44" s="102" t="n">
        <f aca="false">'High scenario'!$BO22+SUM($D$113:$J$113)-SUM($K$113:$Q$113)-$I$113+$I$115</f>
        <v>-0.0198279489008533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-0.00272408144977567</v>
      </c>
      <c r="D45" s="105" t="n">
        <f aca="false">'Central scenario'!$BO23+SUM($D$113:$J$113)-SUM($K$113:$Q$113)-$I$113+$I$115</f>
        <v>-0.0284388373154201</v>
      </c>
      <c r="E45" s="102" t="n">
        <f aca="false">'Low scenario'!$AL23+SUM($D$113:$J$113)-SUM($K$113:$Q$113)</f>
        <v>-0.0148764639507538</v>
      </c>
      <c r="F45" s="102" t="n">
        <f aca="false">'Low scenario'!$BO23+SUM($D$113:$J$113)-SUM($K$113:$Q$113)-$I$113+$I$115</f>
        <v>-0.0410343723988016</v>
      </c>
      <c r="G45" s="102" t="n">
        <f aca="false">'High scenario'!$AL23+SUM($D$113:$J$113)-SUM($K$113:$Q$113)</f>
        <v>0.00707816346377534</v>
      </c>
      <c r="H45" s="102" t="n">
        <f aca="false">'High scenario'!$BO23+SUM($D$113:$J$113)-SUM($K$113:$Q$113)-$I$113+$I$115</f>
        <v>-0.0175646651441308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-0.0010514325175664</v>
      </c>
      <c r="D46" s="105" t="n">
        <f aca="false">'Central scenario'!$BO24+SUM($D$113:$J$113)-SUM($K$113:$Q$113)-$I$113+$I$115</f>
        <v>-0.0273952373304418</v>
      </c>
      <c r="E46" s="102" t="n">
        <f aca="false">'Low scenario'!$AL24+SUM($D$113:$J$113)-SUM($K$113:$Q$113)</f>
        <v>-0.0138691449465575</v>
      </c>
      <c r="F46" s="102" t="n">
        <f aca="false">'Low scenario'!$BO24+SUM($D$113:$J$113)-SUM($K$113:$Q$113)-$I$113+$I$115</f>
        <v>-0.0407448568499026</v>
      </c>
      <c r="G46" s="102" t="n">
        <f aca="false">'High scenario'!$AL24+SUM($D$113:$J$113)-SUM($K$113:$Q$113)</f>
        <v>0.00863167726320395</v>
      </c>
      <c r="H46" s="102" t="n">
        <f aca="false">'High scenario'!$BO24+SUM($D$113:$J$113)-SUM($K$113:$Q$113)-$I$113+$I$115</f>
        <v>-0.0165486268717022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0.000192212389863767</v>
      </c>
      <c r="D47" s="105" t="n">
        <f aca="false">'Central scenario'!$BO25+SUM($D$113:$J$113)-SUM($K$113:$Q$113)-$I$113+$I$115</f>
        <v>-0.0266684158586469</v>
      </c>
      <c r="E47" s="102" t="n">
        <f aca="false">'Low scenario'!$AL25+SUM($D$113:$J$113)-SUM($K$113:$Q$113)</f>
        <v>-0.0116639006480876</v>
      </c>
      <c r="F47" s="102" t="n">
        <f aca="false">'Low scenario'!$BO25+SUM($D$113:$J$113)-SUM($K$113:$Q$113)-$I$113+$I$115</f>
        <v>-0.039246418498806</v>
      </c>
      <c r="G47" s="102" t="n">
        <f aca="false">'High scenario'!$AL25+SUM($D$113:$J$113)-SUM($K$113:$Q$113)</f>
        <v>0.01056995993175</v>
      </c>
      <c r="H47" s="102" t="n">
        <f aca="false">'High scenario'!$BO25+SUM($D$113:$J$113)-SUM($K$113:$Q$113)-$I$113+$I$115</f>
        <v>-0.015037388530175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0.00134731960808519</v>
      </c>
      <c r="D48" s="104" t="n">
        <f aca="false">'Central scenario'!$BO26+SUM($D$113:$J$113)-SUM($K$113:$Q$113)-$I$113+$I$115</f>
        <v>-0.0261953248420584</v>
      </c>
      <c r="E48" s="102" t="n">
        <f aca="false">'Low scenario'!$AL26+SUM($D$113:$J$113)-SUM($K$113:$Q$113)</f>
        <v>-0.0106273531572485</v>
      </c>
      <c r="F48" s="102" t="n">
        <f aca="false">'Low scenario'!$BO26+SUM($D$113:$J$113)-SUM($K$113:$Q$113)-$I$113+$I$115</f>
        <v>-0.0390905359134849</v>
      </c>
      <c r="G48" s="102" t="n">
        <f aca="false">'High scenario'!$AL26+SUM($D$113:$J$113)-SUM($K$113:$Q$113)</f>
        <v>0.0126709075847013</v>
      </c>
      <c r="H48" s="102" t="n">
        <f aca="false">'High scenario'!$BO26+SUM($D$113:$J$113)-SUM($K$113:$Q$113)-$I$113+$I$115</f>
        <v>-0.0134013354159112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0.00242689854693956</v>
      </c>
      <c r="D49" s="105" t="n">
        <f aca="false">'Central scenario'!$BO27+SUM($D$113:$J$113)-SUM($K$113:$Q$113)-$I$113+$I$115</f>
        <v>-0.0257683011156139</v>
      </c>
      <c r="E49" s="102" t="n">
        <f aca="false">'Low scenario'!$AL27+SUM($D$113:$J$113)-SUM($K$113:$Q$113)</f>
        <v>-0.0108925703194589</v>
      </c>
      <c r="F49" s="102" t="n">
        <f aca="false">'Low scenario'!$BO27+SUM($D$113:$J$113)-SUM($K$113:$Q$113)-$I$113+$I$115</f>
        <v>-0.0401078605828676</v>
      </c>
      <c r="G49" s="102" t="n">
        <f aca="false">'High scenario'!$AL27+SUM($D$113:$J$113)-SUM($K$113:$Q$113)</f>
        <v>0.0138074458341924</v>
      </c>
      <c r="H49" s="102" t="n">
        <f aca="false">'High scenario'!$BO27+SUM($D$113:$J$113)-SUM($K$113:$Q$113)-$I$113+$I$115</f>
        <v>-0.012763778472707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0.00251498628769052</v>
      </c>
      <c r="D50" s="105" t="n">
        <f aca="false">'Central scenario'!$BO28+SUM($D$113:$J$113)-SUM($K$113:$Q$113)-$I$113+$I$115</f>
        <v>-0.0263291754632096</v>
      </c>
      <c r="E50" s="102" t="n">
        <f aca="false">'Low scenario'!$AL28+SUM($D$113:$J$113)-SUM($K$113:$Q$113)</f>
        <v>-0.0102683291173937</v>
      </c>
      <c r="F50" s="102" t="n">
        <f aca="false">'Low scenario'!$BO28+SUM($D$113:$J$113)-SUM($K$113:$Q$113)-$I$113+$I$115</f>
        <v>-0.0401958685513037</v>
      </c>
      <c r="G50" s="102" t="n">
        <f aca="false">'High scenario'!$AL28+SUM($D$113:$J$113)-SUM($K$113:$Q$113)</f>
        <v>0.0147934163206859</v>
      </c>
      <c r="H50" s="102" t="n">
        <f aca="false">'High scenario'!$BO28+SUM($D$113:$J$113)-SUM($K$113:$Q$113)-$I$113+$I$115</f>
        <v>-0.0121399838145024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0.00341055429849328</v>
      </c>
      <c r="D51" s="105" t="n">
        <f aca="false">'Central scenario'!$BO29+SUM($D$113:$J$113)-SUM($K$113:$Q$113)-$I$113+$I$115</f>
        <v>-0.0257525117659092</v>
      </c>
      <c r="E51" s="102" t="n">
        <f aca="false">'Low scenario'!$AL29+SUM($D$113:$J$113)-SUM($K$113:$Q$113)</f>
        <v>-0.0100056343685058</v>
      </c>
      <c r="F51" s="102" t="n">
        <f aca="false">'Low scenario'!$BO29+SUM($D$113:$J$113)-SUM($K$113:$Q$113)-$I$113+$I$115</f>
        <v>-0.0409108029848498</v>
      </c>
      <c r="G51" s="102" t="n">
        <f aca="false">'High scenario'!$AL29+SUM($D$113:$J$113)-SUM($K$113:$Q$113)</f>
        <v>0.0158357170264349</v>
      </c>
      <c r="H51" s="102" t="n">
        <f aca="false">'High scenario'!$BO29+SUM($D$113:$J$113)-SUM($K$113:$Q$113)-$I$113+$I$115</f>
        <v>-0.0114026975779169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137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138</v>
      </c>
      <c r="D55" s="110"/>
      <c r="E55" s="110"/>
      <c r="F55" s="110"/>
      <c r="G55" s="110"/>
      <c r="H55" s="110"/>
      <c r="I55" s="109"/>
      <c r="J55" s="110" t="s">
        <v>139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140</v>
      </c>
      <c r="D56" s="112"/>
      <c r="E56" s="112"/>
      <c r="F56" s="112"/>
      <c r="G56" s="112"/>
      <c r="H56" s="112"/>
      <c r="I56" s="112"/>
      <c r="J56" s="112"/>
      <c r="K56" s="113"/>
      <c r="L56" s="113" t="s">
        <v>141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142</v>
      </c>
      <c r="D57" s="115" t="s">
        <v>143</v>
      </c>
      <c r="E57" s="114" t="s">
        <v>144</v>
      </c>
      <c r="F57" s="115" t="s">
        <v>145</v>
      </c>
      <c r="G57" s="114" t="s">
        <v>146</v>
      </c>
      <c r="H57" s="115" t="s">
        <v>147</v>
      </c>
      <c r="I57" s="114" t="s">
        <v>148</v>
      </c>
      <c r="J57" s="115" t="s">
        <v>149</v>
      </c>
      <c r="K57" s="115" t="s">
        <v>150</v>
      </c>
      <c r="L57" s="116" t="s">
        <v>151</v>
      </c>
      <c r="M57" s="115" t="s">
        <v>152</v>
      </c>
      <c r="N57" s="116" t="s">
        <v>153</v>
      </c>
      <c r="O57" s="115" t="s">
        <v>154</v>
      </c>
      <c r="P57" s="116" t="s">
        <v>155</v>
      </c>
      <c r="Q57" s="115" t="s">
        <v>156</v>
      </c>
      <c r="R57" s="116" t="s">
        <v>157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158</v>
      </c>
    </row>
    <row r="113" customFormat="false" ht="12.8" hidden="false" customHeight="false" outlineLevel="0" collapsed="false">
      <c r="B113" s="132" t="s">
        <v>159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160</v>
      </c>
      <c r="G115" s="109"/>
      <c r="H115" s="109"/>
      <c r="I115" s="133" t="n">
        <v>0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161</v>
      </c>
      <c r="D118" s="0" t="s">
        <v>162</v>
      </c>
      <c r="E118" s="0" t="s">
        <v>163</v>
      </c>
      <c r="F118" s="2" t="s">
        <v>164</v>
      </c>
      <c r="G118" s="0" t="s">
        <v>165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0.0829481034514562</v>
      </c>
      <c r="E121" s="32" t="n">
        <f aca="false">'Central scenario'!BK4</f>
        <v>0.0608077145935599</v>
      </c>
      <c r="F121" s="32" t="n">
        <f aca="false">SUM($C106:$J106)-$H106-$F106-SUM($K106:$Q106)</f>
        <v>0.0212417617908622</v>
      </c>
      <c r="G121" s="32" t="n">
        <f aca="false">E121+F121-D121-C121</f>
        <v>-0.0116326054864974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0.0821174703482337</v>
      </c>
      <c r="E122" s="61" t="n">
        <f aca="false">'Central scenario'!BK5</f>
        <v>0.0613981988851852</v>
      </c>
      <c r="F122" s="61" t="n">
        <f aca="false">SUM($C107:$J107)-$H107-$F107-SUM($K107:$R107)</f>
        <v>0.0136114589454148</v>
      </c>
      <c r="G122" s="61" t="n">
        <f aca="false">E122+F122-D122-C122</f>
        <v>-0.0191993725951131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0.0847525809514071</v>
      </c>
      <c r="E123" s="32" t="n">
        <f aca="false">'Central scenario'!BK6</f>
        <v>0.0632114979056285</v>
      </c>
      <c r="F123" s="32" t="n">
        <f aca="false">SUM($C108:$J108)-$H108-$F108-SUM($K108:$R108)</f>
        <v>0.0110564581173711</v>
      </c>
      <c r="G123" s="32" t="n">
        <f aca="false">E123+F123-D123-C123</f>
        <v>-0.0260033305924489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0.082064360994337</v>
      </c>
      <c r="E124" s="61" t="n">
        <f aca="false">'Central scenario'!BK7</f>
        <v>0.0586525543883181</v>
      </c>
      <c r="F124" s="61" t="n">
        <f aca="false">SUM($C109:$J109)-$F109-SUM($K109:$R109)</f>
        <v>0.015880266757964</v>
      </c>
      <c r="G124" s="61" t="n">
        <f aca="false">E124+F124-D124-C124</f>
        <v>-0.0218958842952716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0.013631629493104</v>
      </c>
      <c r="D125" s="32" t="n">
        <f aca="false">'Central scenario'!BM8+'Central scenario'!BN8+'Central scenario'!BL8-C125</f>
        <v>0.076714756685123</v>
      </c>
      <c r="E125" s="32" t="n">
        <f aca="false">'Central scenario'!BK8</f>
        <v>0.051594231488055</v>
      </c>
      <c r="F125" s="32" t="n">
        <f aca="false">SUM($D$113:$J$113)-SUM($K$113:$Q$113)-$I$113*12/15</f>
        <v>0.0112879599606704</v>
      </c>
      <c r="G125" s="32" t="n">
        <f aca="false">E125+F125-D125-C125</f>
        <v>-0.0274641947295016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0.0129582052000364</v>
      </c>
      <c r="D126" s="61" t="n">
        <f aca="false">'Central scenario'!BM9+'Central scenario'!BN9+'Central scenario'!BL9-C126</f>
        <v>0.0840175507299228</v>
      </c>
      <c r="E126" s="61" t="n">
        <f aca="false">'Central scenario'!BK9</f>
        <v>0.0507443797841043</v>
      </c>
      <c r="F126" s="61" t="n">
        <f aca="false">SUM($D$113:$J$113)-SUM($K$113:$Q$113)-$I$113+$I$115</f>
        <v>0.00817752794939141</v>
      </c>
      <c r="G126" s="61" t="n">
        <f aca="false">E126+F126-D126-C126</f>
        <v>-0.0380538481964635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0.0131768337089391</v>
      </c>
      <c r="D127" s="32" t="n">
        <f aca="false">'Central scenario'!BM10+'Central scenario'!BN10+'Central scenario'!BL10-C127</f>
        <v>0.0865468210216442</v>
      </c>
      <c r="E127" s="32" t="n">
        <f aca="false">'Central scenario'!BK10</f>
        <v>0.0501798239130316</v>
      </c>
      <c r="F127" s="32" t="n">
        <f aca="false">SUM($D$113:$J$113)-SUM($K$113:$Q$113)-$I$113+$I$115</f>
        <v>0.00817752794939141</v>
      </c>
      <c r="G127" s="32" t="n">
        <f aca="false">E127+F127-D127-C127</f>
        <v>-0.0413663028681603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0.0127116915458709</v>
      </c>
      <c r="D128" s="61" t="n">
        <f aca="false">'Central scenario'!BM11+'Central scenario'!BN11+'Central scenario'!BL11-C128</f>
        <v>0.0863568154718132</v>
      </c>
      <c r="E128" s="61" t="n">
        <f aca="false">'Central scenario'!BK11</f>
        <v>0.0499328305749369</v>
      </c>
      <c r="F128" s="61" t="n">
        <f aca="false">SUM($D$113:$J$113)-SUM($K$113:$Q$113)-$I$113+$I$115</f>
        <v>0.00817752794939141</v>
      </c>
      <c r="G128" s="61" t="n">
        <f aca="false">E128+F128-D128-C128</f>
        <v>-0.0409581484933557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0.0123392083544755</v>
      </c>
      <c r="D129" s="32" t="n">
        <f aca="false">'Central scenario'!BM12+'Central scenario'!BN12+'Central scenario'!BL12-C129</f>
        <v>0.0871577613906827</v>
      </c>
      <c r="E129" s="32" t="n">
        <f aca="false">'Central scenario'!BK12</f>
        <v>0.0508493744756656</v>
      </c>
      <c r="F129" s="32" t="n">
        <f aca="false">SUM($D$113:$J$113)-SUM($K$113:$Q$113)-$I$113+$I$115</f>
        <v>0.00817752794939141</v>
      </c>
      <c r="G129" s="32" t="n">
        <f aca="false">E129+F129-D129-C129</f>
        <v>-0.0404700673201011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0.0118143156625077</v>
      </c>
      <c r="D130" s="61" t="n">
        <f aca="false">'Central scenario'!BM13+'Central scenario'!BN13+'Central scenario'!BL13-C130</f>
        <v>0.0873875165606158</v>
      </c>
      <c r="E130" s="61" t="n">
        <f aca="false">'Central scenario'!BK13</f>
        <v>0.0520124183384531</v>
      </c>
      <c r="F130" s="61" t="n">
        <f aca="false">SUM($D$113:$J$113)-SUM($K$113:$Q$113)-$I$113+$I$115</f>
        <v>0.00817752794939141</v>
      </c>
      <c r="G130" s="61" t="n">
        <f aca="false">E130+F130-D130-C130</f>
        <v>-0.039011885935279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0.011269834976771</v>
      </c>
      <c r="D131" s="32" t="n">
        <f aca="false">'Central scenario'!BM14+'Central scenario'!BN14+'Central scenario'!BL14-C131</f>
        <v>0.0870372226646293</v>
      </c>
      <c r="E131" s="32" t="n">
        <f aca="false">'Central scenario'!BK14</f>
        <v>0.0522001902188682</v>
      </c>
      <c r="F131" s="32" t="n">
        <f aca="false">SUM($D$113:$J$113)-SUM($K$113:$Q$113)-$I$113+$I$115</f>
        <v>0.00817752794939141</v>
      </c>
      <c r="G131" s="32" t="n">
        <f aca="false">E131+F131-D131-C131</f>
        <v>-0.0379293394731408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0.0108994943061896</v>
      </c>
      <c r="D132" s="61" t="n">
        <f aca="false">'Central scenario'!BM15+'Central scenario'!BN15+'Central scenario'!BL15-C132</f>
        <v>0.0873517940856908</v>
      </c>
      <c r="E132" s="61" t="n">
        <f aca="false">'Central scenario'!BK15</f>
        <v>0.052336684101235</v>
      </c>
      <c r="F132" s="61" t="n">
        <f aca="false">SUM($D$113:$J$113)-SUM($K$113:$Q$113)-$I$113+$I$115</f>
        <v>0.00817752794939141</v>
      </c>
      <c r="G132" s="61" t="n">
        <f aca="false">E132+F132-D132-C132</f>
        <v>-0.037737076341254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0.0107383844695295</v>
      </c>
      <c r="D133" s="32" t="n">
        <f aca="false">'Central scenario'!BM16+'Central scenario'!BN16+'Central scenario'!BL16-C133</f>
        <v>0.087649196443928</v>
      </c>
      <c r="E133" s="32" t="n">
        <f aca="false">'Central scenario'!BK16</f>
        <v>0.0525151422033237</v>
      </c>
      <c r="F133" s="32" t="n">
        <f aca="false">SUM($D$113:$J$113)-SUM($K$113:$Q$113)-$I$113+$I$115</f>
        <v>0.00817752794939141</v>
      </c>
      <c r="G133" s="32" t="n">
        <f aca="false">E133+F133-D133-C133</f>
        <v>-0.0376949107607424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0.0103263803683614</v>
      </c>
      <c r="D134" s="61" t="n">
        <f aca="false">'Central scenario'!BM17+'Central scenario'!BN17+'Central scenario'!BL17-C134</f>
        <v>0.0872452776270663</v>
      </c>
      <c r="E134" s="61" t="n">
        <f aca="false">'Central scenario'!BK17</f>
        <v>0.0527440673695706</v>
      </c>
      <c r="F134" s="61" t="n">
        <f aca="false">SUM($D$113:$J$113)-SUM($K$113:$Q$113)-$I$113+$I$115</f>
        <v>0.00817752794939141</v>
      </c>
      <c r="G134" s="61" t="n">
        <f aca="false">E134+F134-D134-C134</f>
        <v>-0.0366500626764657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0.00965181174781829</v>
      </c>
      <c r="D135" s="32" t="n">
        <f aca="false">'Central scenario'!BM18+'Central scenario'!BN18+'Central scenario'!BL18-C135</f>
        <v>0.0859558174888952</v>
      </c>
      <c r="E135" s="32" t="n">
        <f aca="false">'Central scenario'!BK18</f>
        <v>0.0529878594759688</v>
      </c>
      <c r="F135" s="32" t="n">
        <f aca="false">SUM($D$113:$J$113)-SUM($K$113:$Q$113)-$I$113+$I$115</f>
        <v>0.00817752794939141</v>
      </c>
      <c r="G135" s="32" t="n">
        <f aca="false">E135+F135-D135-C135</f>
        <v>-0.0344422418113533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0.00929333805375453</v>
      </c>
      <c r="D136" s="61" t="n">
        <f aca="false">'Central scenario'!BM19+'Central scenario'!BN19+'Central scenario'!BL19-C136</f>
        <v>0.0850488217017899</v>
      </c>
      <c r="E136" s="61" t="n">
        <f aca="false">'Central scenario'!BK19</f>
        <v>0.0533662480338193</v>
      </c>
      <c r="F136" s="61" t="n">
        <f aca="false">SUM($D$113:$J$113)-SUM($K$113:$Q$113)-$I$113+$I$115</f>
        <v>0.00817752794939141</v>
      </c>
      <c r="G136" s="61" t="n">
        <f aca="false">E136+F136-D136-C136</f>
        <v>-0.0327983837723338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0.00871383181922495</v>
      </c>
      <c r="D137" s="32" t="n">
        <f aca="false">'Central scenario'!BM20+'Central scenario'!BN20+'Central scenario'!BL20-C137</f>
        <v>0.0838899004991137</v>
      </c>
      <c r="E137" s="32" t="n">
        <f aca="false">'Central scenario'!BK20</f>
        <v>0.0538641587702285</v>
      </c>
      <c r="F137" s="32" t="n">
        <f aca="false">SUM($D$113:$J$113)-SUM($K$113:$Q$113)-$I$113+$I$115</f>
        <v>0.00817752794939141</v>
      </c>
      <c r="G137" s="32" t="n">
        <f aca="false">E137+F137-D137-C137</f>
        <v>-0.0305620455987188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0.00836948569483667</v>
      </c>
      <c r="D138" s="61" t="n">
        <f aca="false">'Central scenario'!BM21+'Central scenario'!BN21+'Central scenario'!BL21-C138</f>
        <v>0.0837579592407277</v>
      </c>
      <c r="E138" s="61" t="n">
        <f aca="false">'Central scenario'!BK21</f>
        <v>0.0542534511056398</v>
      </c>
      <c r="F138" s="61" t="n">
        <f aca="false">SUM($D$113:$J$113)-SUM($K$113:$Q$113)-$I$113+$I$115</f>
        <v>0.00817752794939141</v>
      </c>
      <c r="G138" s="61" t="n">
        <f aca="false">E138+F138-D138-C138</f>
        <v>-0.0296964658805331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0.00801558258822962</v>
      </c>
      <c r="D139" s="32" t="n">
        <f aca="false">'Central scenario'!BM22+'Central scenario'!BN22+'Central scenario'!BL22-C139</f>
        <v>0.0843768943040686</v>
      </c>
      <c r="E139" s="32" t="n">
        <f aca="false">'Central scenario'!BK22</f>
        <v>0.0542635028592008</v>
      </c>
      <c r="F139" s="32" t="n">
        <f aca="false">SUM($D$113:$J$113)-SUM($K$113:$Q$113)-$I$113+$I$115</f>
        <v>0.00817752794939141</v>
      </c>
      <c r="G139" s="32" t="n">
        <f aca="false">E139+F139-D139-C139</f>
        <v>-0.029951446083706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0.00777835641134462</v>
      </c>
      <c r="D140" s="61" t="n">
        <f aca="false">'Central scenario'!BM23+'Central scenario'!BN23+'Central scenario'!BL23-C140</f>
        <v>0.0834109906172112</v>
      </c>
      <c r="E140" s="61" t="n">
        <f aca="false">'Central scenario'!BK23</f>
        <v>0.0545729817637443</v>
      </c>
      <c r="F140" s="61" t="n">
        <f aca="false">SUM($D$113:$J$113)-SUM($K$113:$Q$113)-$I$113+$I$115</f>
        <v>0.00817752794939141</v>
      </c>
      <c r="G140" s="61" t="n">
        <f aca="false">E140+F140-D140-C140</f>
        <v>-0.0284388373154201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0.00744618088698248</v>
      </c>
      <c r="D141" s="32" t="n">
        <f aca="false">'Central scenario'!BM24+'Central scenario'!BN24+'Central scenario'!BL24-C141</f>
        <v>0.0829575927405895</v>
      </c>
      <c r="E141" s="32" t="n">
        <f aca="false">'Central scenario'!BK24</f>
        <v>0.0548310083477388</v>
      </c>
      <c r="F141" s="32" t="n">
        <f aca="false">SUM($D$113:$J$113)-SUM($K$113:$Q$113)-$I$113+$I$115</f>
        <v>0.00817752794939141</v>
      </c>
      <c r="G141" s="32" t="n">
        <f aca="false">E141+F141-D141-C141</f>
        <v>-0.0273952373304418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0.00713657984747518</v>
      </c>
      <c r="D142" s="61" t="n">
        <f aca="false">'Central scenario'!BM25+'Central scenario'!BN25+'Central scenario'!BL25-C142</f>
        <v>0.0828396753716029</v>
      </c>
      <c r="E142" s="61" t="n">
        <f aca="false">'Central scenario'!BK25</f>
        <v>0.0551303114110398</v>
      </c>
      <c r="F142" s="61" t="n">
        <f aca="false">SUM($D$113:$J$113)-SUM($K$113:$Q$113)-$I$113+$I$115</f>
        <v>0.00817752794939141</v>
      </c>
      <c r="G142" s="61" t="n">
        <f aca="false">E142+F142-D142-C142</f>
        <v>-0.0266684158586468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0.00678282158097848</v>
      </c>
      <c r="D143" s="32" t="n">
        <f aca="false">'Central scenario'!BM26+'Central scenario'!BN26+'Central scenario'!BL26-C143</f>
        <v>0.083022396125441</v>
      </c>
      <c r="E143" s="32" t="n">
        <f aca="false">'Central scenario'!BK26</f>
        <v>0.0554323649149697</v>
      </c>
      <c r="F143" s="32" t="n">
        <f aca="false">SUM($D$113:$J$113)-SUM($K$113:$Q$113)-$I$113+$I$115</f>
        <v>0.00817752794939141</v>
      </c>
      <c r="G143" s="32" t="n">
        <f aca="false">E143+F143-D143-C143</f>
        <v>-0.0261953248420584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0.00677171036979398</v>
      </c>
      <c r="D144" s="61" t="n">
        <f aca="false">'Central scenario'!BM27+'Central scenario'!BN27+'Central scenario'!BL27-C144</f>
        <v>0.0828345799158803</v>
      </c>
      <c r="E144" s="61" t="n">
        <f aca="false">'Central scenario'!BK27</f>
        <v>0.055660461220669</v>
      </c>
      <c r="F144" s="61" t="n">
        <f aca="false">SUM($D$113:$J$113)-SUM($K$113:$Q$113)-$I$113+$I$115</f>
        <v>0.00817752794939141</v>
      </c>
      <c r="G144" s="61" t="n">
        <f aca="false">E144+F144-D144-C144</f>
        <v>-0.0257683011156139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0.00665987070229632</v>
      </c>
      <c r="D145" s="32" t="n">
        <f aca="false">'Central scenario'!BM28+'Central scenario'!BN28+'Central scenario'!BL28-C145</f>
        <v>0.0835312476981686</v>
      </c>
      <c r="E145" s="32" t="n">
        <f aca="false">'Central scenario'!BK28</f>
        <v>0.0556844149878639</v>
      </c>
      <c r="F145" s="32" t="n">
        <f aca="false">SUM($D$113:$J$113)-SUM($K$113:$Q$113)-$I$113+$I$115</f>
        <v>0.00817752794939141</v>
      </c>
      <c r="G145" s="32" t="n">
        <f aca="false">E145+F145-D145-C145</f>
        <v>-0.0263291754632096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0.00644612972050962</v>
      </c>
      <c r="D146" s="61" t="n">
        <f aca="false">'Central scenario'!BM29+'Central scenario'!BN29+'Central scenario'!BL29-C146</f>
        <v>0.0834811944201134</v>
      </c>
      <c r="E146" s="61" t="n">
        <f aca="false">'Central scenario'!BK29</f>
        <v>0.0559972844253224</v>
      </c>
      <c r="F146" s="61" t="n">
        <f aca="false">SUM($D$113:$J$113)-SUM($K$113:$Q$113)-$I$113+$I$115</f>
        <v>0.00817752794939141</v>
      </c>
      <c r="G146" s="61" t="n">
        <f aca="false">E146+F146-D146-C146</f>
        <v>-0.0257525117659092</v>
      </c>
    </row>
    <row r="147" customFormat="false" ht="12.8" hidden="false" customHeight="false" outlineLevel="0" collapsed="false">
      <c r="C147" s="61" t="s">
        <v>63</v>
      </c>
      <c r="D147" s="61" t="s">
        <v>166</v>
      </c>
      <c r="E147" s="61" t="s">
        <v>167</v>
      </c>
      <c r="F147" s="61" t="s">
        <v>168</v>
      </c>
      <c r="G147" s="61" t="s">
        <v>169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-0.0829481034514562</v>
      </c>
      <c r="E149" s="32" t="n">
        <f aca="false">E121</f>
        <v>0.0608077145935599</v>
      </c>
      <c r="F149" s="32" t="n">
        <f aca="false">F121</f>
        <v>0.0212417617908622</v>
      </c>
      <c r="G149" s="32" t="n">
        <f aca="false">G121</f>
        <v>-0.0116326054864974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-0.0821174703482337</v>
      </c>
      <c r="E150" s="61" t="n">
        <f aca="false">E122</f>
        <v>0.0613981988851852</v>
      </c>
      <c r="F150" s="61" t="n">
        <f aca="false">F122</f>
        <v>0.0136114589454148</v>
      </c>
      <c r="G150" s="61" t="n">
        <f aca="false">G122</f>
        <v>-0.0191993725951131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-0.0847525809514071</v>
      </c>
      <c r="E151" s="32" t="n">
        <f aca="false">E123</f>
        <v>0.0632114979056285</v>
      </c>
      <c r="F151" s="32" t="n">
        <f aca="false">F123</f>
        <v>0.0110564581173711</v>
      </c>
      <c r="G151" s="32" t="n">
        <f aca="false">G123</f>
        <v>-0.0260033305924489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-0.082064360994337</v>
      </c>
      <c r="E152" s="61" t="n">
        <f aca="false">E124</f>
        <v>0.0586525543883181</v>
      </c>
      <c r="F152" s="61" t="n">
        <f aca="false">F124</f>
        <v>0.015880266757964</v>
      </c>
      <c r="G152" s="61" t="n">
        <f aca="false">G124</f>
        <v>-0.0218958842952716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-0.013631629493104</v>
      </c>
      <c r="D153" s="32" t="n">
        <f aca="false">-D125</f>
        <v>-0.076714756685123</v>
      </c>
      <c r="E153" s="32" t="n">
        <f aca="false">E125</f>
        <v>0.051594231488055</v>
      </c>
      <c r="F153" s="32" t="n">
        <f aca="false">F125</f>
        <v>0.0112879599606704</v>
      </c>
      <c r="G153" s="32" t="n">
        <f aca="false">G125</f>
        <v>-0.0274641947295016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-0.0129582052000364</v>
      </c>
      <c r="D154" s="61" t="n">
        <f aca="false">-D126</f>
        <v>-0.0840175507299228</v>
      </c>
      <c r="E154" s="61" t="n">
        <f aca="false">E126</f>
        <v>0.0507443797841043</v>
      </c>
      <c r="F154" s="61" t="n">
        <f aca="false">F126</f>
        <v>0.00817752794939141</v>
      </c>
      <c r="G154" s="61" t="n">
        <f aca="false">G126</f>
        <v>-0.0380538481964635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-0.0131768337089391</v>
      </c>
      <c r="D155" s="32" t="n">
        <f aca="false">-D127</f>
        <v>-0.0865468210216442</v>
      </c>
      <c r="E155" s="32" t="n">
        <f aca="false">E127</f>
        <v>0.0501798239130316</v>
      </c>
      <c r="F155" s="32" t="n">
        <f aca="false">F127</f>
        <v>0.00817752794939141</v>
      </c>
      <c r="G155" s="32" t="n">
        <f aca="false">G127</f>
        <v>-0.0413663028681603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-0.0127116915458709</v>
      </c>
      <c r="D156" s="61" t="n">
        <f aca="false">-D128</f>
        <v>-0.0863568154718132</v>
      </c>
      <c r="E156" s="61" t="n">
        <f aca="false">E128</f>
        <v>0.0499328305749369</v>
      </c>
      <c r="F156" s="61" t="n">
        <f aca="false">F128</f>
        <v>0.00817752794939141</v>
      </c>
      <c r="G156" s="61" t="n">
        <f aca="false">G128</f>
        <v>-0.0409581484933557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-0.0123392083544755</v>
      </c>
      <c r="D157" s="32" t="n">
        <f aca="false">-D129</f>
        <v>-0.0871577613906827</v>
      </c>
      <c r="E157" s="32" t="n">
        <f aca="false">E129</f>
        <v>0.0508493744756656</v>
      </c>
      <c r="F157" s="32" t="n">
        <f aca="false">F129</f>
        <v>0.00817752794939141</v>
      </c>
      <c r="G157" s="32" t="n">
        <f aca="false">G129</f>
        <v>-0.0404700673201011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-0.0118143156625077</v>
      </c>
      <c r="D158" s="61" t="n">
        <f aca="false">-D130</f>
        <v>-0.0873875165606158</v>
      </c>
      <c r="E158" s="61" t="n">
        <f aca="false">E130</f>
        <v>0.0520124183384531</v>
      </c>
      <c r="F158" s="61" t="n">
        <f aca="false">F130</f>
        <v>0.00817752794939141</v>
      </c>
      <c r="G158" s="61" t="n">
        <f aca="false">G130</f>
        <v>-0.039011885935279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-0.011269834976771</v>
      </c>
      <c r="D159" s="32" t="n">
        <f aca="false">-D131</f>
        <v>-0.0870372226646293</v>
      </c>
      <c r="E159" s="32" t="n">
        <f aca="false">E131</f>
        <v>0.0522001902188682</v>
      </c>
      <c r="F159" s="32" t="n">
        <f aca="false">F131</f>
        <v>0.00817752794939141</v>
      </c>
      <c r="G159" s="32" t="n">
        <f aca="false">G131</f>
        <v>-0.0379293394731408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-0.0108994943061896</v>
      </c>
      <c r="D160" s="61" t="n">
        <f aca="false">-D132</f>
        <v>-0.0873517940856908</v>
      </c>
      <c r="E160" s="61" t="n">
        <f aca="false">E132</f>
        <v>0.052336684101235</v>
      </c>
      <c r="F160" s="61" t="n">
        <f aca="false">F132</f>
        <v>0.00817752794939141</v>
      </c>
      <c r="G160" s="61" t="n">
        <f aca="false">G132</f>
        <v>-0.037737076341254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-0.0107383844695295</v>
      </c>
      <c r="D161" s="32" t="n">
        <f aca="false">-D133</f>
        <v>-0.087649196443928</v>
      </c>
      <c r="E161" s="32" t="n">
        <f aca="false">E133</f>
        <v>0.0525151422033237</v>
      </c>
      <c r="F161" s="32" t="n">
        <f aca="false">F133</f>
        <v>0.00817752794939141</v>
      </c>
      <c r="G161" s="32" t="n">
        <f aca="false">G133</f>
        <v>-0.0376949107607424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-0.0103263803683614</v>
      </c>
      <c r="D162" s="61" t="n">
        <f aca="false">-D134</f>
        <v>-0.0872452776270663</v>
      </c>
      <c r="E162" s="61" t="n">
        <f aca="false">E134</f>
        <v>0.0527440673695706</v>
      </c>
      <c r="F162" s="61" t="n">
        <f aca="false">F134</f>
        <v>0.00817752794939141</v>
      </c>
      <c r="G162" s="61" t="n">
        <f aca="false">G134</f>
        <v>-0.0366500626764657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-0.00965181174781829</v>
      </c>
      <c r="D163" s="32" t="n">
        <f aca="false">-D135</f>
        <v>-0.0859558174888952</v>
      </c>
      <c r="E163" s="32" t="n">
        <f aca="false">E135</f>
        <v>0.0529878594759688</v>
      </c>
      <c r="F163" s="32" t="n">
        <f aca="false">F135</f>
        <v>0.00817752794939141</v>
      </c>
      <c r="G163" s="32" t="n">
        <f aca="false">G135</f>
        <v>-0.0344422418113533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-0.00929333805375453</v>
      </c>
      <c r="D164" s="61" t="n">
        <f aca="false">-D136</f>
        <v>-0.0850488217017899</v>
      </c>
      <c r="E164" s="61" t="n">
        <f aca="false">E136</f>
        <v>0.0533662480338193</v>
      </c>
      <c r="F164" s="61" t="n">
        <f aca="false">F136</f>
        <v>0.00817752794939141</v>
      </c>
      <c r="G164" s="61" t="n">
        <f aca="false">G136</f>
        <v>-0.0327983837723338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-0.00871383181922495</v>
      </c>
      <c r="D165" s="32" t="n">
        <f aca="false">-D137</f>
        <v>-0.0838899004991137</v>
      </c>
      <c r="E165" s="32" t="n">
        <f aca="false">E137</f>
        <v>0.0538641587702285</v>
      </c>
      <c r="F165" s="32" t="n">
        <f aca="false">F137</f>
        <v>0.00817752794939141</v>
      </c>
      <c r="G165" s="32" t="n">
        <f aca="false">G137</f>
        <v>-0.0305620455987188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-0.00836948569483667</v>
      </c>
      <c r="D166" s="61" t="n">
        <f aca="false">-D138</f>
        <v>-0.0837579592407277</v>
      </c>
      <c r="E166" s="61" t="n">
        <f aca="false">E138</f>
        <v>0.0542534511056398</v>
      </c>
      <c r="F166" s="61" t="n">
        <f aca="false">F138</f>
        <v>0.00817752794939141</v>
      </c>
      <c r="G166" s="61" t="n">
        <f aca="false">G138</f>
        <v>-0.0296964658805331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-0.00801558258822962</v>
      </c>
      <c r="D167" s="32" t="n">
        <f aca="false">-D139</f>
        <v>-0.0843768943040686</v>
      </c>
      <c r="E167" s="32" t="n">
        <f aca="false">E139</f>
        <v>0.0542635028592008</v>
      </c>
      <c r="F167" s="32" t="n">
        <f aca="false">F139</f>
        <v>0.00817752794939141</v>
      </c>
      <c r="G167" s="32" t="n">
        <f aca="false">G139</f>
        <v>-0.029951446083706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-0.00777835641134462</v>
      </c>
      <c r="D168" s="61" t="n">
        <f aca="false">-D140</f>
        <v>-0.0834109906172112</v>
      </c>
      <c r="E168" s="61" t="n">
        <f aca="false">E140</f>
        <v>0.0545729817637443</v>
      </c>
      <c r="F168" s="61" t="n">
        <f aca="false">F140</f>
        <v>0.00817752794939141</v>
      </c>
      <c r="G168" s="61" t="n">
        <f aca="false">G140</f>
        <v>-0.0284388373154201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-0.00744618088698248</v>
      </c>
      <c r="D169" s="32" t="n">
        <f aca="false">-D141</f>
        <v>-0.0829575927405895</v>
      </c>
      <c r="E169" s="32" t="n">
        <f aca="false">E141</f>
        <v>0.0548310083477388</v>
      </c>
      <c r="F169" s="32" t="n">
        <f aca="false">F141</f>
        <v>0.00817752794939141</v>
      </c>
      <c r="G169" s="32" t="n">
        <f aca="false">G141</f>
        <v>-0.0273952373304418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-0.00713657984747518</v>
      </c>
      <c r="D170" s="61" t="n">
        <f aca="false">-D142</f>
        <v>-0.0828396753716029</v>
      </c>
      <c r="E170" s="61" t="n">
        <f aca="false">E142</f>
        <v>0.0551303114110398</v>
      </c>
      <c r="F170" s="61" t="n">
        <f aca="false">F142</f>
        <v>0.00817752794939141</v>
      </c>
      <c r="G170" s="61" t="n">
        <f aca="false">G142</f>
        <v>-0.0266684158586468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-0.00678282158097848</v>
      </c>
      <c r="D171" s="32" t="n">
        <f aca="false">-D143</f>
        <v>-0.083022396125441</v>
      </c>
      <c r="E171" s="32" t="n">
        <f aca="false">E143</f>
        <v>0.0554323649149697</v>
      </c>
      <c r="F171" s="32" t="n">
        <f aca="false">F143</f>
        <v>0.00817752794939141</v>
      </c>
      <c r="G171" s="32" t="n">
        <f aca="false">G143</f>
        <v>-0.0261953248420584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-0.00677171036979398</v>
      </c>
      <c r="D172" s="61" t="n">
        <f aca="false">-D144</f>
        <v>-0.0828345799158803</v>
      </c>
      <c r="E172" s="61" t="n">
        <f aca="false">E144</f>
        <v>0.055660461220669</v>
      </c>
      <c r="F172" s="61" t="n">
        <f aca="false">F144</f>
        <v>0.00817752794939141</v>
      </c>
      <c r="G172" s="61" t="n">
        <f aca="false">G144</f>
        <v>-0.0257683011156139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-0.00665987070229632</v>
      </c>
      <c r="D173" s="32" t="n">
        <f aca="false">-D145</f>
        <v>-0.0835312476981686</v>
      </c>
      <c r="E173" s="32" t="n">
        <f aca="false">E145</f>
        <v>0.0556844149878639</v>
      </c>
      <c r="F173" s="32" t="n">
        <f aca="false">F145</f>
        <v>0.00817752794939141</v>
      </c>
      <c r="G173" s="32" t="n">
        <f aca="false">G145</f>
        <v>-0.0263291754632096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-0.00644612972050962</v>
      </c>
      <c r="D174" s="61" t="n">
        <f aca="false">-D146</f>
        <v>-0.0834811944201134</v>
      </c>
      <c r="E174" s="61" t="n">
        <f aca="false">E146</f>
        <v>0.0559972844253224</v>
      </c>
      <c r="F174" s="61" t="n">
        <f aca="false">F146</f>
        <v>0.00817752794939141</v>
      </c>
      <c r="G174" s="61" t="n">
        <f aca="false">G146</f>
        <v>-0.0257525117659092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64062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21421804.3950487</v>
      </c>
      <c r="G17" s="156" t="n">
        <f aca="false">high_v2_m!C5+temporary_pension_bonus_high!B5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18798652.8327858</v>
      </c>
      <c r="G18" s="154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19381974.1868191</v>
      </c>
      <c r="G19" s="156" t="n">
        <f aca="false">high_v2_m!C7+temporary_pension_bonus_high!B7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18503713.2101988</v>
      </c>
      <c r="G20" s="157" t="n">
        <f aca="false">high_v2_m!E8+temporary_pension_bonus_high!B8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20254615.8512826</v>
      </c>
      <c r="G21" s="157" t="n">
        <f aca="false">high_v2_m!E9+temporary_pension_bonus_high!B9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19377172.7510706</v>
      </c>
      <c r="G22" s="155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20709754.3962264</v>
      </c>
      <c r="G23" s="157" t="n">
        <f aca="false">high_v2_m!E11+temporary_pension_bonus_high!B11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19896829.3534219</v>
      </c>
      <c r="G24" s="157" t="n">
        <f aca="false">high_v2_m!E12+temporary_pension_bonus_high!B12</f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785462.557474632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21653269.8158238</v>
      </c>
      <c r="G25" s="157" t="n">
        <f aca="false">high_v2_m!E13+temporary_pension_bonus_high!B13</f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856204.006193865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20401597.9187957</v>
      </c>
      <c r="G26" s="155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55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20534334.0157244</v>
      </c>
      <c r="G27" s="157" t="n">
        <f aca="false">high_v2_m!E15+temporary_pension_bonus_high!B15</f>
        <v>19725475.2264225</v>
      </c>
      <c r="H27" s="67" t="n">
        <f aca="false">F27-J27</f>
        <v>20316572.1171435</v>
      </c>
      <c r="I27" s="67" t="n">
        <f aca="false">G27-K27</f>
        <v>19514246.184799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802325.932344422</v>
      </c>
      <c r="M27" s="67" t="n">
        <f aca="false">J27-K27</f>
        <v>6532.85695742682</v>
      </c>
      <c r="N27" s="157" t="n">
        <f aca="false">SUM(high_v5_m!C15:J15)</f>
        <v>3669626.15930423</v>
      </c>
      <c r="O27" s="7"/>
      <c r="P27" s="7"/>
      <c r="Q27" s="67" t="n">
        <f aca="false">I27*5.5017049523</f>
        <v>107361624.87531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23455868.1406365</v>
      </c>
      <c r="Y27" s="67" t="n">
        <f aca="false">N27*5.1890047538</f>
        <v>19041707.5852985</v>
      </c>
      <c r="Z27" s="67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19245553.8982161</v>
      </c>
      <c r="G28" s="157" t="n">
        <f aca="false">high_v2_m!E16+temporary_pension_bonus_high!B16</f>
        <v>18477271.9630652</v>
      </c>
      <c r="H28" s="67" t="n">
        <f aca="false">F28-J28</f>
        <v>19010506.7749919</v>
      </c>
      <c r="I28" s="67" t="n">
        <f aca="false">G28-K28</f>
        <v>18249276.2535377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761230.521454193</v>
      </c>
      <c r="M28" s="67" t="n">
        <f aca="false">J28-K28</f>
        <v>7051.41369672515</v>
      </c>
      <c r="N28" s="157" t="n">
        <f aca="false">SUM(high_v5_m!C16:J16)</f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21353354.7952992</v>
      </c>
      <c r="Y28" s="67" t="n">
        <f aca="false">N28*5.1890047538</f>
        <v>17165289.0655728</v>
      </c>
      <c r="Z28" s="67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17632490.3683875</v>
      </c>
      <c r="G29" s="157" t="n">
        <f aca="false">high_v2_m!E17+temporary_pension_bonus_high!B17</f>
        <v>16930411.3942214</v>
      </c>
      <c r="H29" s="67" t="n">
        <f aca="false">F29-J29</f>
        <v>17392099.0463505</v>
      </c>
      <c r="I29" s="67" t="n">
        <f aca="false">G29-K29</f>
        <v>16697231.8118454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694867.234505067</v>
      </c>
      <c r="M29" s="67" t="n">
        <f aca="false">J29-K29</f>
        <v>7211.73966111208</v>
      </c>
      <c r="N29" s="157" t="n">
        <f aca="false">SUM(high_v5_m!C17:J17)</f>
        <v>3051608.62668183</v>
      </c>
      <c r="O29" s="7"/>
      <c r="P29" s="7"/>
      <c r="Q29" s="67" t="n">
        <f aca="false">I29*5.5017049523</f>
        <v>91863242.9489309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19657766.1758567</v>
      </c>
      <c r="Y29" s="67" t="n">
        <f aca="false">N29*5.1890047538</f>
        <v>15834811.6705891</v>
      </c>
      <c r="Z29" s="67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17486334.6842501</v>
      </c>
      <c r="G30" s="155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5" t="n">
        <f aca="false">high_v2_m!J18</f>
        <v>194215.016136578</v>
      </c>
      <c r="K30" s="155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55" t="n">
        <f aca="false">SUM(high_v5_m!C18:J18)</f>
        <v>3575526.78286279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22356628.6297399</v>
      </c>
      <c r="Y30" s="8" t="n">
        <f aca="false">N30*5.1890047538</f>
        <v>18553425.4736142</v>
      </c>
      <c r="Z30" s="8" t="n">
        <f aca="false">L30*5.5017049523</f>
        <v>3803203.1561257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17659103.1044917</v>
      </c>
      <c r="G31" s="157" t="n">
        <f aca="false">high_v2_m!E19+temporary_pension_bonus_high!B19</f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7" t="n">
        <f aca="false">high_v2_m!J19</f>
        <v>199317.416544857</v>
      </c>
      <c r="K31" s="157" t="n">
        <f aca="false">high_v2_m!K19</f>
        <v>193337.894048511</v>
      </c>
      <c r="L31" s="67" t="n">
        <f aca="false">H31-I31</f>
        <v>698972.40299299</v>
      </c>
      <c r="M31" s="67" t="n">
        <f aca="false">J31-K31</f>
        <v>5979.52249634572</v>
      </c>
      <c r="N31" s="157" t="n">
        <f aca="false">SUM(high_v5_m!C19:J19)</f>
        <v>3241856.85627298</v>
      </c>
      <c r="O31" s="7"/>
      <c r="P31" s="7"/>
      <c r="Q31" s="67" t="n">
        <f aca="false">I31*5.5017049523</f>
        <v>92213049.454406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32897.5685305345</v>
      </c>
      <c r="X31" s="67" t="n">
        <f aca="false">N31*5.1890047538+L31*5.5017049523</f>
        <v>20667550.5694072</v>
      </c>
      <c r="Y31" s="67" t="n">
        <f aca="false">N31*5.1890047538</f>
        <v>16822010.6383396</v>
      </c>
      <c r="Z31" s="67" t="n">
        <f aca="false">L31*5.5017049523</f>
        <v>3845539.93106756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18043229.2177913</v>
      </c>
      <c r="G32" s="157" t="n">
        <f aca="false">high_v2_m!E20+temporary_pension_bonus_high!B20</f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7" t="n">
        <f aca="false">high_v2_m!J20</f>
        <v>190293.636483069</v>
      </c>
      <c r="K32" s="157" t="n">
        <f aca="false">high_v2_m!K20</f>
        <v>184584.827388577</v>
      </c>
      <c r="L32" s="67" t="n">
        <f aca="false">H32-I32</f>
        <v>716112.970465943</v>
      </c>
      <c r="M32" s="67" t="n">
        <f aca="false">J32-K32</f>
        <v>5708.809094492</v>
      </c>
      <c r="N32" s="157" t="n">
        <f aca="false">SUM(high_v5_m!C20:J20)</f>
        <v>3172850.31297567</v>
      </c>
      <c r="O32" s="7"/>
      <c r="P32" s="7"/>
      <c r="Q32" s="67" t="n">
        <f aca="false">I32*5.5017049523</f>
        <v>94281741.8247574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31408.1832669019</v>
      </c>
      <c r="X32" s="67" t="n">
        <f aca="false">N32*5.1890047538+L32*5.5017049523</f>
        <v>20403777.6331453</v>
      </c>
      <c r="Y32" s="67" t="n">
        <f aca="false">N32*5.1890047538</f>
        <v>16463935.3571266</v>
      </c>
      <c r="Z32" s="67" t="n">
        <f aca="false">L32*5.5017049523</f>
        <v>3939842.27601874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17821958.9706619</v>
      </c>
      <c r="G33" s="157" t="n">
        <f aca="false">high_v2_m!E21+temporary_pension_bonus_high!B21</f>
        <v>17108112.8586655</v>
      </c>
      <c r="H33" s="67" t="n">
        <f aca="false">F33-J33</f>
        <v>17615207.406626</v>
      </c>
      <c r="I33" s="67" t="n">
        <f aca="false">G33-K33</f>
        <v>16907563.8415506</v>
      </c>
      <c r="J33" s="157" t="n">
        <f aca="false">high_v2_m!J21</f>
        <v>206751.564035903</v>
      </c>
      <c r="K33" s="157" t="n">
        <f aca="false">high_v2_m!K21</f>
        <v>200549.017114826</v>
      </c>
      <c r="L33" s="67" t="n">
        <f aca="false">H33-I33</f>
        <v>707643.565075412</v>
      </c>
      <c r="M33" s="67" t="n">
        <f aca="false">J33-K33</f>
        <v>6202.54692107707</v>
      </c>
      <c r="N33" s="157" t="n">
        <f aca="false">SUM(high_v5_m!C21:J21)</f>
        <v>3286268.97441294</v>
      </c>
      <c r="O33" s="7"/>
      <c r="P33" s="7"/>
      <c r="Q33" s="67" t="n">
        <f aca="false">I33*5.5017049523</f>
        <v>93020427.7183875</v>
      </c>
      <c r="R33" s="67"/>
      <c r="S33" s="67"/>
      <c r="T33" s="7"/>
      <c r="U33" s="7"/>
      <c r="V33" s="67" t="n">
        <f aca="false">K33*5.5017049523</f>
        <v>1103361.52063953</v>
      </c>
      <c r="W33" s="67" t="n">
        <f aca="false">M33*5.5017049523</f>
        <v>34124.5831125628</v>
      </c>
      <c r="X33" s="67" t="n">
        <f aca="false">N33*5.1890047538+L33*5.5017049523</f>
        <v>20945711.4369328</v>
      </c>
      <c r="Y33" s="67" t="n">
        <f aca="false">N33*5.1890047538</f>
        <v>17052465.3304942</v>
      </c>
      <c r="Z33" s="67" t="n">
        <f aca="false">L33*5.5017049523</f>
        <v>3893246.10643862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18206136.0524881</v>
      </c>
      <c r="G34" s="155" t="n">
        <f aca="false">high_v2_m!E22+temporary_pension_bonus_high!B22</f>
        <v>17476658.1596134</v>
      </c>
      <c r="H34" s="8" t="n">
        <f aca="false">F34-J34</f>
        <v>17974816.2763534</v>
      </c>
      <c r="I34" s="8" t="n">
        <f aca="false">G34-K34</f>
        <v>17252277.9767627</v>
      </c>
      <c r="J34" s="155" t="n">
        <f aca="false">high_v2_m!J22</f>
        <v>231319.776134704</v>
      </c>
      <c r="K34" s="155" t="n">
        <f aca="false">high_v2_m!K22</f>
        <v>224380.182850663</v>
      </c>
      <c r="L34" s="8" t="n">
        <f aca="false">H34-I34</f>
        <v>722538.299590692</v>
      </c>
      <c r="M34" s="8" t="n">
        <f aca="false">J34-K34</f>
        <v>6939.59328404116</v>
      </c>
      <c r="N34" s="155" t="n">
        <f aca="false">SUM(high_v5_m!C22:J22)</f>
        <v>3500403.03867678</v>
      </c>
      <c r="O34" s="5"/>
      <c r="P34" s="5"/>
      <c r="Q34" s="8" t="n">
        <f aca="false">I34*5.5017049523</f>
        <v>94916943.1832116</v>
      </c>
      <c r="R34" s="8"/>
      <c r="S34" s="8"/>
      <c r="T34" s="5"/>
      <c r="U34" s="5"/>
      <c r="V34" s="8" t="n">
        <f aca="false">K34*5.5017049523</f>
        <v>1234473.56318747</v>
      </c>
      <c r="W34" s="8" t="n">
        <f aca="false">M34*5.5017049523</f>
        <v>38179.594737757</v>
      </c>
      <c r="X34" s="8" t="n">
        <f aca="false">N34*5.1890047538+L34*5.5017049523</f>
        <v>22138800.5489943</v>
      </c>
      <c r="Y34" s="8" t="n">
        <f aca="false">N34*5.1890047538</f>
        <v>18163608.0079098</v>
      </c>
      <c r="Z34" s="8" t="n">
        <f aca="false">L34*5.5017049523</f>
        <v>3975192.54108453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18618054.3764575</v>
      </c>
      <c r="G35" s="157" t="n">
        <f aca="false">high_v2_m!E23+temporary_pension_bonus_high!B23</f>
        <v>17870474.9534314</v>
      </c>
      <c r="H35" s="67" t="n">
        <f aca="false">F35-J35</f>
        <v>18368773.5120901</v>
      </c>
      <c r="I35" s="67" t="n">
        <f aca="false">G35-K35</f>
        <v>17628672.514995</v>
      </c>
      <c r="J35" s="157" t="n">
        <f aca="false">high_v2_m!J23</f>
        <v>249280.864367404</v>
      </c>
      <c r="K35" s="157" t="n">
        <f aca="false">high_v2_m!K23</f>
        <v>241802.438436382</v>
      </c>
      <c r="L35" s="67" t="n">
        <f aca="false">H35-I35</f>
        <v>740100.997095089</v>
      </c>
      <c r="M35" s="67" t="n">
        <f aca="false">J35-K35</f>
        <v>7478.42593102218</v>
      </c>
      <c r="N35" s="157" t="n">
        <f aca="false">SUM(high_v5_m!C23:J23)</f>
        <v>3052666.57022071</v>
      </c>
      <c r="O35" s="7"/>
      <c r="P35" s="7"/>
      <c r="Q35" s="67" t="n">
        <f aca="false">I35*5.5017049523</f>
        <v>96987754.878223</v>
      </c>
      <c r="R35" s="67"/>
      <c r="S35" s="67"/>
      <c r="T35" s="7"/>
      <c r="U35" s="7"/>
      <c r="V35" s="67" t="n">
        <f aca="false">K35*5.5017049523</f>
        <v>1330325.67302366</v>
      </c>
      <c r="W35" s="67" t="n">
        <f aca="false">M35*5.5017049523</f>
        <v>41144.0929801135</v>
      </c>
      <c r="X35" s="67" t="n">
        <f aca="false">N35*5.1890047538+L35*5.5017049523</f>
        <v>19912118.6655618</v>
      </c>
      <c r="Y35" s="67" t="n">
        <f aca="false">N35*5.1890047538</f>
        <v>15840301.3446416</v>
      </c>
      <c r="Z35" s="67" t="n">
        <f aca="false">L35*5.5017049523</f>
        <v>4071817.32092022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19471123.2521672</v>
      </c>
      <c r="G36" s="157" t="n">
        <f aca="false">high_v2_m!E24+temporary_pension_bonus_high!B24</f>
        <v>18687182.453151</v>
      </c>
      <c r="H36" s="67" t="n">
        <f aca="false">F36-J36</f>
        <v>19189809.9107704</v>
      </c>
      <c r="I36" s="67" t="n">
        <f aca="false">G36-K36</f>
        <v>18414308.5119961</v>
      </c>
      <c r="J36" s="157" t="n">
        <f aca="false">high_v2_m!J24</f>
        <v>281313.341396846</v>
      </c>
      <c r="K36" s="157" t="n">
        <f aca="false">high_v2_m!K24</f>
        <v>272873.941154941</v>
      </c>
      <c r="L36" s="67" t="n">
        <f aca="false">H36-I36</f>
        <v>775501.398774281</v>
      </c>
      <c r="M36" s="67" t="n">
        <f aca="false">J36-K36</f>
        <v>8439.40024190542</v>
      </c>
      <c r="N36" s="157" t="n">
        <f aca="false">SUM(high_v5_m!C24:J24)</f>
        <v>3177088.30614612</v>
      </c>
      <c r="O36" s="7"/>
      <c r="P36" s="7"/>
      <c r="Q36" s="67" t="n">
        <f aca="false">I36*5.5017049523</f>
        <v>101310092.333629</v>
      </c>
      <c r="R36" s="67"/>
      <c r="S36" s="67"/>
      <c r="T36" s="7"/>
      <c r="U36" s="7"/>
      <c r="V36" s="67" t="n">
        <f aca="false">K36*5.5017049523</f>
        <v>1501271.91340576</v>
      </c>
      <c r="W36" s="67" t="n">
        <f aca="false">M36*5.5017049523</f>
        <v>46431.0901053328</v>
      </c>
      <c r="X36" s="67" t="n">
        <f aca="false">N36*5.1890047538+L36*5.5017049523</f>
        <v>20752506.2099867</v>
      </c>
      <c r="Y36" s="67" t="n">
        <f aca="false">N36*5.1890047538</f>
        <v>16485926.3238346</v>
      </c>
      <c r="Z36" s="67" t="n">
        <f aca="false">L36*5.5017049523</f>
        <v>4266579.88615204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19704320.6848595</v>
      </c>
      <c r="G37" s="157" t="n">
        <f aca="false">high_v2_m!E25+temporary_pension_bonus_high!B25</f>
        <v>18909693.8914993</v>
      </c>
      <c r="H37" s="67" t="n">
        <f aca="false">F37-J37</f>
        <v>19387663.9022835</v>
      </c>
      <c r="I37" s="67" t="n">
        <f aca="false">G37-K37</f>
        <v>18602536.8124006</v>
      </c>
      <c r="J37" s="157" t="n">
        <f aca="false">high_v2_m!J25</f>
        <v>316656.782576024</v>
      </c>
      <c r="K37" s="157" t="n">
        <f aca="false">high_v2_m!K25</f>
        <v>307157.079098743</v>
      </c>
      <c r="L37" s="67" t="n">
        <f aca="false">H37-I37</f>
        <v>785127.089882921</v>
      </c>
      <c r="M37" s="67" t="n">
        <f aca="false">J37-K37</f>
        <v>9499.70347728086</v>
      </c>
      <c r="N37" s="157" t="n">
        <f aca="false">SUM(high_v5_m!C25:J25)</f>
        <v>3199614.42359701</v>
      </c>
      <c r="O37" s="7"/>
      <c r="P37" s="7"/>
      <c r="Q37" s="67" t="n">
        <f aca="false">I37*5.5017049523</f>
        <v>102345668.906127</v>
      </c>
      <c r="R37" s="67"/>
      <c r="S37" s="67"/>
      <c r="T37" s="7"/>
      <c r="U37" s="7"/>
      <c r="V37" s="67" t="n">
        <f aca="false">K37*5.5017049523</f>
        <v>1689887.62321156</v>
      </c>
      <c r="W37" s="67" t="n">
        <f aca="false">M37*5.5017049523</f>
        <v>52264.5656663376</v>
      </c>
      <c r="X37" s="67" t="n">
        <f aca="false">N37*5.1890047538+L37*5.5017049523</f>
        <v>20922352.0529657</v>
      </c>
      <c r="Y37" s="67" t="n">
        <f aca="false">N37*5.1890047538</f>
        <v>16602814.4543719</v>
      </c>
      <c r="Z37" s="67" t="n">
        <f aca="false">L37*5.5017049523</f>
        <v>4319537.59859376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20229932.2061552</v>
      </c>
      <c r="G38" s="155" t="n">
        <f aca="false">high_v2_m!E26+temporary_pension_bonus_high!B26</f>
        <v>19412144.3387632</v>
      </c>
      <c r="H38" s="8" t="n">
        <f aca="false">F38-J38</f>
        <v>19872862.9060679</v>
      </c>
      <c r="I38" s="8" t="n">
        <f aca="false">G38-K38</f>
        <v>19065787.1176786</v>
      </c>
      <c r="J38" s="155" t="n">
        <f aca="false">high_v2_m!J26</f>
        <v>357069.30008727</v>
      </c>
      <c r="K38" s="155" t="n">
        <f aca="false">high_v2_m!K26</f>
        <v>346357.221084652</v>
      </c>
      <c r="L38" s="8" t="n">
        <f aca="false">H38-I38</f>
        <v>807075.788389377</v>
      </c>
      <c r="M38" s="8" t="n">
        <f aca="false">J38-K38</f>
        <v>10712.0790026181</v>
      </c>
      <c r="N38" s="155" t="n">
        <f aca="false">SUM(high_v5_m!C26:J26)</f>
        <v>3904379.90227131</v>
      </c>
      <c r="O38" s="5"/>
      <c r="P38" s="5"/>
      <c r="Q38" s="8" t="n">
        <f aca="false">I38*5.5017049523</f>
        <v>104894335.40483</v>
      </c>
      <c r="R38" s="8"/>
      <c r="S38" s="8"/>
      <c r="T38" s="5"/>
      <c r="U38" s="5"/>
      <c r="V38" s="8" t="n">
        <f aca="false">K38*5.5017049523</f>
        <v>1905555.23850629</v>
      </c>
      <c r="W38" s="8" t="n">
        <f aca="false">M38*5.5017049523</f>
        <v>58934.6980981328</v>
      </c>
      <c r="X38" s="8" t="n">
        <f aca="false">N38*5.1890047538+L38*5.5017049523</f>
        <v>24700138.7353903</v>
      </c>
      <c r="Y38" s="8" t="n">
        <f aca="false">N38*5.1890047538</f>
        <v>20259845.873527</v>
      </c>
      <c r="Z38" s="8" t="n">
        <f aca="false">L38*5.5017049523</f>
        <v>4440292.86186326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20275895.4666301</v>
      </c>
      <c r="G39" s="157" t="n">
        <f aca="false">high_v2_m!E27+temporary_pension_bonus_high!B27</f>
        <v>19454372.7189365</v>
      </c>
      <c r="H39" s="67" t="n">
        <f aca="false">F39-J39</f>
        <v>19896356.0249719</v>
      </c>
      <c r="I39" s="67" t="n">
        <f aca="false">G39-K39</f>
        <v>19086219.460528</v>
      </c>
      <c r="J39" s="157" t="n">
        <f aca="false">high_v2_m!J27</f>
        <v>379539.441658195</v>
      </c>
      <c r="K39" s="157" t="n">
        <f aca="false">high_v2_m!K27</f>
        <v>368153.25840845</v>
      </c>
      <c r="L39" s="67" t="n">
        <f aca="false">H39-I39</f>
        <v>810136.564443886</v>
      </c>
      <c r="M39" s="67" t="n">
        <f aca="false">J39-K39</f>
        <v>11386.1832497458</v>
      </c>
      <c r="N39" s="157" t="n">
        <f aca="false">SUM(high_v5_m!C27:J27)</f>
        <v>3212036.39510873</v>
      </c>
      <c r="O39" s="7"/>
      <c r="P39" s="7"/>
      <c r="Q39" s="67" t="n">
        <f aca="false">I39*5.5017049523</f>
        <v>105006748.126672</v>
      </c>
      <c r="R39" s="67"/>
      <c r="S39" s="67"/>
      <c r="T39" s="7"/>
      <c r="U39" s="7"/>
      <c r="V39" s="67" t="n">
        <f aca="false">K39*5.5017049523</f>
        <v>2025470.60499115</v>
      </c>
      <c r="W39" s="67" t="n">
        <f aca="false">M39*5.5017049523</f>
        <v>62643.4207729215</v>
      </c>
      <c r="X39" s="67" t="n">
        <f aca="false">N39*5.1890047538+L39*5.5017049523</f>
        <v>21124404.472238</v>
      </c>
      <c r="Y39" s="67" t="n">
        <f aca="false">N39*5.1890047538</f>
        <v>16667272.1235978</v>
      </c>
      <c r="Z39" s="67" t="n">
        <f aca="false">L39*5.5017049523</f>
        <v>4457132.34864024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20417664.0801349</v>
      </c>
      <c r="G40" s="157" t="n">
        <f aca="false">high_v2_m!E28+temporary_pension_bonus_high!B28</f>
        <v>19588839.0540304</v>
      </c>
      <c r="H40" s="67" t="n">
        <f aca="false">F40-J40</f>
        <v>20017470.7398034</v>
      </c>
      <c r="I40" s="67" t="n">
        <f aca="false">G40-K40</f>
        <v>19200651.5139088</v>
      </c>
      <c r="J40" s="157" t="n">
        <f aca="false">high_v2_m!J28</f>
        <v>400193.340331478</v>
      </c>
      <c r="K40" s="157" t="n">
        <f aca="false">high_v2_m!K28</f>
        <v>388187.540121533</v>
      </c>
      <c r="L40" s="67" t="n">
        <f aca="false">H40-I40</f>
        <v>816819.225894544</v>
      </c>
      <c r="M40" s="67" t="n">
        <f aca="false">J40-K40</f>
        <v>12005.8002099444</v>
      </c>
      <c r="N40" s="157" t="n">
        <f aca="false">SUM(high_v5_m!C28:J28)</f>
        <v>3159297.48406961</v>
      </c>
      <c r="O40" s="7"/>
      <c r="P40" s="7"/>
      <c r="Q40" s="67" t="n">
        <f aca="false">I40*5.5017049523</f>
        <v>105636319.521459</v>
      </c>
      <c r="R40" s="67"/>
      <c r="S40" s="67"/>
      <c r="T40" s="7"/>
      <c r="U40" s="7"/>
      <c r="V40" s="67" t="n">
        <f aca="false">K40*5.5017049523</f>
        <v>2135693.31190779</v>
      </c>
      <c r="W40" s="67" t="n">
        <f aca="false">M40*5.5017049523</f>
        <v>66052.3704713756</v>
      </c>
      <c r="X40" s="67" t="n">
        <f aca="false">N40*5.1890047538+L40*5.5017049523</f>
        <v>20887508.0437434</v>
      </c>
      <c r="Y40" s="67" t="n">
        <f aca="false">N40*5.1890047538</f>
        <v>16393609.6635056</v>
      </c>
      <c r="Z40" s="67" t="n">
        <f aca="false">L40*5.5017049523</f>
        <v>4493898.38023787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20757198.499206</v>
      </c>
      <c r="G41" s="157" t="n">
        <f aca="false">high_v2_m!E29+temporary_pension_bonus_high!B29</f>
        <v>19913015.3401107</v>
      </c>
      <c r="H41" s="67" t="n">
        <f aca="false">F41-J41</f>
        <v>20322337.7956475</v>
      </c>
      <c r="I41" s="67" t="n">
        <f aca="false">G41-K41</f>
        <v>19491200.457659</v>
      </c>
      <c r="J41" s="157" t="n">
        <f aca="false">high_v2_m!J29</f>
        <v>434860.703558516</v>
      </c>
      <c r="K41" s="157" t="n">
        <f aca="false">high_v2_m!K29</f>
        <v>421814.88245176</v>
      </c>
      <c r="L41" s="67" t="n">
        <f aca="false">H41-I41</f>
        <v>831137.337988481</v>
      </c>
      <c r="M41" s="67" t="n">
        <f aca="false">J41-K41</f>
        <v>13045.8211067555</v>
      </c>
      <c r="N41" s="157" t="n">
        <f aca="false">SUM(high_v5_m!C29:J29)</f>
        <v>3203062.3898193</v>
      </c>
      <c r="O41" s="7"/>
      <c r="P41" s="7"/>
      <c r="Q41" s="67" t="n">
        <f aca="false">I41*5.5017049523</f>
        <v>107234834.084174</v>
      </c>
      <c r="R41" s="67"/>
      <c r="S41" s="67"/>
      <c r="T41" s="7"/>
      <c r="U41" s="7"/>
      <c r="V41" s="67" t="n">
        <f aca="false">K41*5.5017049523</f>
        <v>2320701.02773869</v>
      </c>
      <c r="W41" s="67" t="n">
        <f aca="false">M41*5.5017049523</f>
        <v>71774.2585898564</v>
      </c>
      <c r="X41" s="67" t="n">
        <f aca="false">N41*5.1890047538+L41*5.5017049523</f>
        <v>21193378.375943</v>
      </c>
      <c r="Y41" s="67" t="n">
        <f aca="false">N41*5.1890047538</f>
        <v>16620705.9674903</v>
      </c>
      <c r="Z41" s="67" t="n">
        <f aca="false">L41*5.5017049523</f>
        <v>4572672.40845266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21020315.1787854</v>
      </c>
      <c r="G42" s="155" t="n">
        <f aca="false">high_v2_m!E30+temporary_pension_bonus_high!B30</f>
        <v>20163528.6796027</v>
      </c>
      <c r="H42" s="8" t="n">
        <f aca="false">F42-J42</f>
        <v>20578629.1068766</v>
      </c>
      <c r="I42" s="8" t="n">
        <f aca="false">G42-K42</f>
        <v>19735093.1898511</v>
      </c>
      <c r="J42" s="155" t="n">
        <f aca="false">high_v2_m!J30</f>
        <v>441686.071908841</v>
      </c>
      <c r="K42" s="155" t="n">
        <f aca="false">high_v2_m!K30</f>
        <v>428435.489751575</v>
      </c>
      <c r="L42" s="8" t="n">
        <f aca="false">H42-I42</f>
        <v>843535.917025514</v>
      </c>
      <c r="M42" s="8" t="n">
        <f aca="false">J42-K42</f>
        <v>13250.5821572652</v>
      </c>
      <c r="N42" s="155" t="n">
        <f aca="false">SUM(high_v5_m!C30:J30)</f>
        <v>3854502.23453099</v>
      </c>
      <c r="O42" s="5"/>
      <c r="P42" s="5"/>
      <c r="Q42" s="8" t="n">
        <f aca="false">I42*5.5017049523</f>
        <v>108576659.936706</v>
      </c>
      <c r="R42" s="8"/>
      <c r="S42" s="8"/>
      <c r="T42" s="5"/>
      <c r="U42" s="5"/>
      <c r="V42" s="8" t="n">
        <f aca="false">K42*5.5017049523</f>
        <v>2357125.65570732</v>
      </c>
      <c r="W42" s="8" t="n">
        <f aca="false">M42*5.5017049523</f>
        <v>72900.7934754841</v>
      </c>
      <c r="X42" s="8" t="n">
        <f aca="false">N42*5.1890047538+L42*5.5017049523</f>
        <v>24641916.1506562</v>
      </c>
      <c r="Y42" s="8" t="n">
        <f aca="false">N42*5.1890047538</f>
        <v>20001030.418514</v>
      </c>
      <c r="Z42" s="8" t="n">
        <f aca="false">L42*5.5017049523</f>
        <v>4640885.73214219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21220505.4514206</v>
      </c>
      <c r="G43" s="157" t="n">
        <f aca="false">high_v2_m!E31+temporary_pension_bonus_high!B31</f>
        <v>20353611.8435205</v>
      </c>
      <c r="H43" s="67" t="n">
        <f aca="false">F43-J43</f>
        <v>20746594.958265</v>
      </c>
      <c r="I43" s="67" t="n">
        <f aca="false">G43-K43</f>
        <v>19893918.6651596</v>
      </c>
      <c r="J43" s="157" t="n">
        <f aca="false">high_v2_m!J31</f>
        <v>473910.493155598</v>
      </c>
      <c r="K43" s="157" t="n">
        <f aca="false">high_v2_m!K31</f>
        <v>459693.17836093</v>
      </c>
      <c r="L43" s="67" t="n">
        <f aca="false">H43-I43</f>
        <v>852676.293105409</v>
      </c>
      <c r="M43" s="67" t="n">
        <f aca="false">J43-K43</f>
        <v>14217.314794668</v>
      </c>
      <c r="N43" s="157" t="n">
        <f aca="false">SUM(high_v5_m!C31:J31)</f>
        <v>3184891.87713209</v>
      </c>
      <c r="O43" s="7"/>
      <c r="P43" s="7"/>
      <c r="Q43" s="67" t="n">
        <f aca="false">I43*5.5017049523</f>
        <v>109450470.840762</v>
      </c>
      <c r="R43" s="67"/>
      <c r="S43" s="67"/>
      <c r="T43" s="7"/>
      <c r="U43" s="7"/>
      <c r="V43" s="67" t="n">
        <f aca="false">K43*5.5017049523</f>
        <v>2529096.23592686</v>
      </c>
      <c r="W43" s="67" t="n">
        <f aca="false">M43*5.5017049523</f>
        <v>78219.471214233</v>
      </c>
      <c r="X43" s="67" t="n">
        <f aca="false">N43*5.1890047538+L43*5.5017049523</f>
        <v>21217592.4752642</v>
      </c>
      <c r="Y43" s="67" t="n">
        <f aca="false">N43*5.1890047538</f>
        <v>16526419.0907774</v>
      </c>
      <c r="Z43" s="67" t="n">
        <f aca="false">L43*5.5017049523</f>
        <v>4691173.38448683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21355021.3278636</v>
      </c>
      <c r="G44" s="157" t="n">
        <f aca="false">high_v2_m!E32+temporary_pension_bonus_high!B32</f>
        <v>20481437.2669577</v>
      </c>
      <c r="H44" s="67" t="n">
        <f aca="false">F44-J44</f>
        <v>20867978.5171361</v>
      </c>
      <c r="I44" s="67" t="n">
        <f aca="false">G44-K44</f>
        <v>20009005.740552</v>
      </c>
      <c r="J44" s="157" t="n">
        <f aca="false">high_v2_m!J32</f>
        <v>487042.81072753</v>
      </c>
      <c r="K44" s="157" t="n">
        <f aca="false">high_v2_m!K32</f>
        <v>472431.526405704</v>
      </c>
      <c r="L44" s="67" t="n">
        <f aca="false">H44-I44</f>
        <v>858972.77658416</v>
      </c>
      <c r="M44" s="67" t="n">
        <f aca="false">J44-K44</f>
        <v>14611.2843218258</v>
      </c>
      <c r="N44" s="157" t="n">
        <f aca="false">SUM(high_v5_m!C32:J32)</f>
        <v>3137154.81803154</v>
      </c>
      <c r="O44" s="7"/>
      <c r="P44" s="7"/>
      <c r="Q44" s="67" t="n">
        <f aca="false">I44*5.5017049523</f>
        <v>110083645.973394</v>
      </c>
      <c r="R44" s="67"/>
      <c r="S44" s="67"/>
      <c r="T44" s="7"/>
      <c r="U44" s="7"/>
      <c r="V44" s="67" t="n">
        <f aca="false">K44*5.5017049523</f>
        <v>2599178.86844891</v>
      </c>
      <c r="W44" s="67" t="n">
        <f aca="false">M44*5.5017049523</f>
        <v>80386.9753128526</v>
      </c>
      <c r="X44" s="67" t="n">
        <f aca="false">N44*5.1890047538+L44*5.5017049523</f>
        <v>21004526.0429962</v>
      </c>
      <c r="Y44" s="67" t="n">
        <f aca="false">N44*5.1890047538</f>
        <v>16278711.2641722</v>
      </c>
      <c r="Z44" s="67" t="n">
        <f aca="false">L44*5.5017049523</f>
        <v>4725814.77882395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21496910.5625984</v>
      </c>
      <c r="G45" s="157" t="n">
        <f aca="false">high_v2_m!E33+temporary_pension_bonus_high!B33</f>
        <v>20616824.6863395</v>
      </c>
      <c r="H45" s="67" t="n">
        <f aca="false">F45-J45</f>
        <v>20996863.4586536</v>
      </c>
      <c r="I45" s="67" t="n">
        <f aca="false">G45-K45</f>
        <v>20131778.995513</v>
      </c>
      <c r="J45" s="157" t="n">
        <f aca="false">high_v2_m!J33</f>
        <v>500047.103944765</v>
      </c>
      <c r="K45" s="157" t="n">
        <f aca="false">high_v2_m!K33</f>
        <v>485045.690826422</v>
      </c>
      <c r="L45" s="67" t="n">
        <f aca="false">H45-I45</f>
        <v>865084.463140607</v>
      </c>
      <c r="M45" s="67" t="n">
        <f aca="false">J45-K45</f>
        <v>15001.413118343</v>
      </c>
      <c r="N45" s="157" t="n">
        <f aca="false">SUM(high_v5_m!C33:J33)</f>
        <v>3083300.9555312</v>
      </c>
      <c r="O45" s="7"/>
      <c r="P45" s="7"/>
      <c r="Q45" s="67" t="n">
        <f aca="false">I45*5.5017049523</f>
        <v>110759108.198223</v>
      </c>
      <c r="R45" s="67"/>
      <c r="S45" s="67"/>
      <c r="T45" s="7"/>
      <c r="U45" s="7"/>
      <c r="V45" s="67" t="n">
        <f aca="false">K45*5.5017049523</f>
        <v>2668578.2793115</v>
      </c>
      <c r="W45" s="67" t="n">
        <f aca="false">M45*5.5017049523</f>
        <v>82533.3488446858</v>
      </c>
      <c r="X45" s="67" t="n">
        <f aca="false">N45*5.1890047538+L45*5.5017049523</f>
        <v>20758702.790666</v>
      </c>
      <c r="Y45" s="67" t="n">
        <f aca="false">N45*5.1890047538</f>
        <v>15999263.3156475</v>
      </c>
      <c r="Z45" s="67" t="n">
        <f aca="false">L45*5.5017049523</f>
        <v>4759439.47501846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21679129.6082982</v>
      </c>
      <c r="G46" s="155" t="n">
        <f aca="false">high_v2_m!E34+temporary_pension_bonus_high!B34</f>
        <v>20790094.8997427</v>
      </c>
      <c r="H46" s="8" t="n">
        <f aca="false">F46-J46</f>
        <v>21176307.1069438</v>
      </c>
      <c r="I46" s="8" t="n">
        <f aca="false">G46-K46</f>
        <v>20302357.0734289</v>
      </c>
      <c r="J46" s="155" t="n">
        <f aca="false">high_v2_m!J34</f>
        <v>502822.501354428</v>
      </c>
      <c r="K46" s="155" t="n">
        <f aca="false">high_v2_m!K34</f>
        <v>487737.826313795</v>
      </c>
      <c r="L46" s="8" t="n">
        <f aca="false">H46-I46</f>
        <v>873950.03351482</v>
      </c>
      <c r="M46" s="8" t="n">
        <f aca="false">J46-K46</f>
        <v>15084.6750406327</v>
      </c>
      <c r="N46" s="155" t="n">
        <f aca="false">SUM(high_v5_m!C34:J34)</f>
        <v>3792252.08186683</v>
      </c>
      <c r="O46" s="5"/>
      <c r="P46" s="5"/>
      <c r="Q46" s="8" t="n">
        <f aca="false">I46*5.5017049523</f>
        <v>111697578.454247</v>
      </c>
      <c r="R46" s="8"/>
      <c r="S46" s="8"/>
      <c r="T46" s="5"/>
      <c r="U46" s="5"/>
      <c r="V46" s="8" t="n">
        <f aca="false">K46*5.5017049523</f>
        <v>2683389.61445464</v>
      </c>
      <c r="W46" s="8" t="n">
        <f aca="false">M46*5.5017049523</f>
        <v>82991.4313748852</v>
      </c>
      <c r="X46" s="8" t="n">
        <f aca="false">N46*5.1890047538+L46*5.5017049523</f>
        <v>24486229.3078662</v>
      </c>
      <c r="Y46" s="8" t="n">
        <f aca="false">N46*5.1890047538</f>
        <v>19678014.080415</v>
      </c>
      <c r="Z46" s="8" t="n">
        <f aca="false">L46*5.5017049523</f>
        <v>4808215.22745124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21887643.3169793</v>
      </c>
      <c r="G47" s="157" t="n">
        <f aca="false">high_v2_m!E35+temporary_pension_bonus_high!B35</f>
        <v>20988823.6739678</v>
      </c>
      <c r="H47" s="67" t="n">
        <f aca="false">F47-J47</f>
        <v>21368391.4344542</v>
      </c>
      <c r="I47" s="67" t="n">
        <f aca="false">G47-K47</f>
        <v>20485149.3479185</v>
      </c>
      <c r="J47" s="157" t="n">
        <f aca="false">high_v2_m!J35</f>
        <v>519251.882525022</v>
      </c>
      <c r="K47" s="157" t="n">
        <f aca="false">high_v2_m!K35</f>
        <v>503674.326049272</v>
      </c>
      <c r="L47" s="67" t="n">
        <f aca="false">H47-I47</f>
        <v>883242.086535744</v>
      </c>
      <c r="M47" s="67" t="n">
        <f aca="false">J47-K47</f>
        <v>15577.5564757508</v>
      </c>
      <c r="N47" s="157" t="n">
        <f aca="false">SUM(high_v5_m!C35:J35)</f>
        <v>3133838.64611255</v>
      </c>
      <c r="O47" s="7"/>
      <c r="P47" s="7"/>
      <c r="Q47" s="67" t="n">
        <f aca="false">I47*5.5017049523</f>
        <v>112703247.616048</v>
      </c>
      <c r="R47" s="67"/>
      <c r="S47" s="67"/>
      <c r="T47" s="7"/>
      <c r="U47" s="7"/>
      <c r="V47" s="67" t="n">
        <f aca="false">K47*5.5017049523</f>
        <v>2771067.53397164</v>
      </c>
      <c r="W47" s="67" t="n">
        <f aca="false">M47*5.5017049523</f>
        <v>85703.1196073712</v>
      </c>
      <c r="X47" s="67" t="n">
        <f aca="false">N47*5.1890047538+L47*5.5017049523</f>
        <v>21120840.9938936</v>
      </c>
      <c r="Y47" s="67" t="n">
        <f aca="false">N47*5.1890047538</f>
        <v>16261503.6323202</v>
      </c>
      <c r="Z47" s="67" t="n">
        <f aca="false">L47*5.5017049523</f>
        <v>4859337.36157349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22022940.7451071</v>
      </c>
      <c r="G48" s="157" t="n">
        <f aca="false">high_v2_m!E36+temporary_pension_bonus_high!B36</f>
        <v>21117274.0033752</v>
      </c>
      <c r="H48" s="67" t="n">
        <f aca="false">F48-J48</f>
        <v>21488174.1109954</v>
      </c>
      <c r="I48" s="67" t="n">
        <f aca="false">G48-K48</f>
        <v>20598550.3682869</v>
      </c>
      <c r="J48" s="157" t="n">
        <f aca="false">high_v2_m!J36</f>
        <v>534766.634111672</v>
      </c>
      <c r="K48" s="157" t="n">
        <f aca="false">high_v2_m!K36</f>
        <v>518723.635088322</v>
      </c>
      <c r="L48" s="67" t="n">
        <f aca="false">H48-I48</f>
        <v>889623.742708512</v>
      </c>
      <c r="M48" s="67" t="n">
        <f aca="false">J48-K48</f>
        <v>16042.9990233501</v>
      </c>
      <c r="N48" s="157" t="n">
        <f aca="false">SUM(high_v5_m!C36:J36)</f>
        <v>3097386.53727338</v>
      </c>
      <c r="O48" s="7"/>
      <c r="P48" s="7"/>
      <c r="Q48" s="67" t="n">
        <f aca="false">I48*5.5017049523</f>
        <v>113327146.571405</v>
      </c>
      <c r="R48" s="67"/>
      <c r="S48" s="67"/>
      <c r="T48" s="7"/>
      <c r="U48" s="7"/>
      <c r="V48" s="67" t="n">
        <f aca="false">K48*5.5017049523</f>
        <v>2853864.39204048</v>
      </c>
      <c r="W48" s="67" t="n">
        <f aca="false">M48*5.5017049523</f>
        <v>88263.8471765095</v>
      </c>
      <c r="X48" s="67" t="n">
        <f aca="false">N48*5.1890047538+L48*5.5017049523</f>
        <v>20966800.8172107</v>
      </c>
      <c r="Y48" s="67" t="n">
        <f aca="false">N48*5.1890047538</f>
        <v>16072353.4662677</v>
      </c>
      <c r="Z48" s="67" t="n">
        <f aca="false">L48*5.5017049523</f>
        <v>4894447.35094308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22124975.5732255</v>
      </c>
      <c r="G49" s="157" t="n">
        <f aca="false">high_v2_m!E37+temporary_pension_bonus_high!B37</f>
        <v>21213774.4632349</v>
      </c>
      <c r="H49" s="67" t="n">
        <f aca="false">F49-J49</f>
        <v>21579243.1977199</v>
      </c>
      <c r="I49" s="67" t="n">
        <f aca="false">G49-K49</f>
        <v>20684414.0589945</v>
      </c>
      <c r="J49" s="157" t="n">
        <f aca="false">high_v2_m!J37</f>
        <v>545732.375505563</v>
      </c>
      <c r="K49" s="157" t="n">
        <f aca="false">high_v2_m!K37</f>
        <v>529360.404240396</v>
      </c>
      <c r="L49" s="67" t="n">
        <f aca="false">H49-I49</f>
        <v>894829.138725415</v>
      </c>
      <c r="M49" s="67" t="n">
        <f aca="false">J49-K49</f>
        <v>16371.9712651669</v>
      </c>
      <c r="N49" s="157" t="n">
        <f aca="false">SUM(high_v5_m!C37:J37)</f>
        <v>3065289.04915489</v>
      </c>
      <c r="O49" s="7"/>
      <c r="P49" s="7"/>
      <c r="Q49" s="67" t="n">
        <f aca="false">I49*5.5017049523</f>
        <v>113799543.263794</v>
      </c>
      <c r="R49" s="67"/>
      <c r="S49" s="67"/>
      <c r="T49" s="7"/>
      <c r="U49" s="7"/>
      <c r="V49" s="67" t="n">
        <f aca="false">K49*5.5017049523</f>
        <v>2912384.75756092</v>
      </c>
      <c r="W49" s="67" t="n">
        <f aca="false">M49*5.5017049523</f>
        <v>90073.7553884819</v>
      </c>
      <c r="X49" s="67" t="n">
        <f aca="false">N49*5.1890047538+L49*5.5017049523</f>
        <v>20828885.3518238</v>
      </c>
      <c r="Y49" s="67" t="n">
        <f aca="false">N49*5.1890047538</f>
        <v>15905799.4478358</v>
      </c>
      <c r="Z49" s="67" t="n">
        <f aca="false">L49*5.5017049523</f>
        <v>4923085.90398796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22326333.2656434</v>
      </c>
      <c r="G50" s="155" t="n">
        <f aca="false">high_v2_m!E38+temporary_pension_bonus_high!B38</f>
        <v>21404896.9901555</v>
      </c>
      <c r="H50" s="8" t="n">
        <f aca="false">F50-J50</f>
        <v>21754903.8795155</v>
      </c>
      <c r="I50" s="8" t="n">
        <f aca="false">G50-K50</f>
        <v>20850610.4856114</v>
      </c>
      <c r="J50" s="155" t="n">
        <f aca="false">high_v2_m!J38</f>
        <v>571429.386127913</v>
      </c>
      <c r="K50" s="155" t="n">
        <f aca="false">high_v2_m!K38</f>
        <v>554286.504544075</v>
      </c>
      <c r="L50" s="8" t="n">
        <f aca="false">H50-I50</f>
        <v>904293.393904038</v>
      </c>
      <c r="M50" s="8" t="n">
        <f aca="false">J50-K50</f>
        <v>17142.8815838376</v>
      </c>
      <c r="N50" s="155" t="n">
        <f aca="false">SUM(high_v5_m!C38:J38)</f>
        <v>3755423.77912249</v>
      </c>
      <c r="O50" s="5"/>
      <c r="P50" s="5"/>
      <c r="Q50" s="8" t="n">
        <f aca="false">I50*5.5017049523</f>
        <v>114713906.967167</v>
      </c>
      <c r="R50" s="8"/>
      <c r="S50" s="8"/>
      <c r="T50" s="5"/>
      <c r="U50" s="5"/>
      <c r="V50" s="8" t="n">
        <f aca="false">K50*5.5017049523</f>
        <v>3049520.8070432</v>
      </c>
      <c r="W50" s="8" t="n">
        <f aca="false">M50*5.5017049523</f>
        <v>94315.0765064916</v>
      </c>
      <c r="X50" s="8" t="n">
        <f aca="false">N50*5.1890047538+L50*5.5017049523</f>
        <v>24462067.2859742</v>
      </c>
      <c r="Y50" s="8" t="n">
        <f aca="false">N50*5.1890047538</f>
        <v>19486911.8424002</v>
      </c>
      <c r="Z50" s="8" t="n">
        <f aca="false">L50*5.5017049523</f>
        <v>4975155.44357402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22613462.8369218</v>
      </c>
      <c r="G51" s="157" t="n">
        <f aca="false">high_v2_m!E39+temporary_pension_bonus_high!B39</f>
        <v>21678346.8156454</v>
      </c>
      <c r="H51" s="67" t="n">
        <f aca="false">F51-J51</f>
        <v>22010987.0555754</v>
      </c>
      <c r="I51" s="67" t="n">
        <f aca="false">G51-K51</f>
        <v>21093945.3077393</v>
      </c>
      <c r="J51" s="157" t="n">
        <f aca="false">high_v2_m!J39</f>
        <v>602475.781346431</v>
      </c>
      <c r="K51" s="157" t="n">
        <f aca="false">high_v2_m!K39</f>
        <v>584401.507906038</v>
      </c>
      <c r="L51" s="67" t="n">
        <f aca="false">H51-I51</f>
        <v>917041.747836053</v>
      </c>
      <c r="M51" s="67" t="n">
        <f aca="false">J51-K51</f>
        <v>18074.2734403928</v>
      </c>
      <c r="N51" s="157" t="n">
        <f aca="false">SUM(high_v5_m!C39:J39)</f>
        <v>3064657.81514713</v>
      </c>
      <c r="O51" s="7"/>
      <c r="P51" s="7"/>
      <c r="Q51" s="67" t="n">
        <f aca="false">I51*5.5017049523</f>
        <v>116052663.363135</v>
      </c>
      <c r="R51" s="67"/>
      <c r="S51" s="67"/>
      <c r="T51" s="7"/>
      <c r="U51" s="7"/>
      <c r="V51" s="67" t="n">
        <f aca="false">K51*5.5017049523</f>
        <v>3215204.67017824</v>
      </c>
      <c r="W51" s="67" t="n">
        <f aca="false">M51*5.5017049523</f>
        <v>99439.3196962334</v>
      </c>
      <c r="X51" s="67" t="n">
        <f aca="false">N51*5.1890047538+L51*5.5017049523</f>
        <v>20947817.0971043</v>
      </c>
      <c r="Y51" s="67" t="n">
        <f aca="false">N51*5.1890047538</f>
        <v>15902523.9715688</v>
      </c>
      <c r="Z51" s="67" t="n">
        <f aca="false">L51*5.5017049523</f>
        <v>5045293.12553546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22867957.1947505</v>
      </c>
      <c r="G52" s="157" t="n">
        <f aca="false">high_v2_m!E40+temporary_pension_bonus_high!B40</f>
        <v>21920554.1400748</v>
      </c>
      <c r="H52" s="67" t="n">
        <f aca="false">F52-J52</f>
        <v>22230169.1227237</v>
      </c>
      <c r="I52" s="67" t="n">
        <f aca="false">G52-K52</f>
        <v>21301899.7102087</v>
      </c>
      <c r="J52" s="157" t="n">
        <f aca="false">high_v2_m!J40</f>
        <v>637788.072026827</v>
      </c>
      <c r="K52" s="157" t="n">
        <f aca="false">high_v2_m!K40</f>
        <v>618654.429866022</v>
      </c>
      <c r="L52" s="67" t="n">
        <f aca="false">H52-I52</f>
        <v>928269.412514944</v>
      </c>
      <c r="M52" s="67" t="n">
        <f aca="false">J52-K52</f>
        <v>19133.6421608051</v>
      </c>
      <c r="N52" s="157" t="n">
        <f aca="false">SUM(high_v5_m!C40:J40)</f>
        <v>3049009.94220033</v>
      </c>
      <c r="O52" s="7"/>
      <c r="P52" s="7"/>
      <c r="Q52" s="67" t="n">
        <f aca="false">I52*5.5017049523</f>
        <v>117196767.129053</v>
      </c>
      <c r="R52" s="67"/>
      <c r="S52" s="67"/>
      <c r="T52" s="7"/>
      <c r="U52" s="7"/>
      <c r="V52" s="67" t="n">
        <f aca="false">K52*5.5017049523</f>
        <v>3403654.14055622</v>
      </c>
      <c r="W52" s="67" t="n">
        <f aca="false">M52*5.5017049523</f>
        <v>105267.653831637</v>
      </c>
      <c r="X52" s="67" t="n">
        <f aca="false">N52*5.1890047538+L52*5.5017049523</f>
        <v>20928391.508363</v>
      </c>
      <c r="Y52" s="67" t="n">
        <f aca="false">N52*5.1890047538</f>
        <v>15821327.084461</v>
      </c>
      <c r="Z52" s="67" t="n">
        <f aca="false">L52*5.5017049523</f>
        <v>5107064.42390208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23037820.2458367</v>
      </c>
      <c r="G53" s="157" t="n">
        <f aca="false">high_v2_m!E41+temporary_pension_bonus_high!B41</f>
        <v>22081638.6816546</v>
      </c>
      <c r="H53" s="67" t="n">
        <f aca="false">F53-J53</f>
        <v>22327983.7515322</v>
      </c>
      <c r="I53" s="67" t="n">
        <f aca="false">G53-K53</f>
        <v>21393097.2821793</v>
      </c>
      <c r="J53" s="157" t="n">
        <f aca="false">high_v2_m!J41</f>
        <v>709836.494304432</v>
      </c>
      <c r="K53" s="157" t="n">
        <f aca="false">high_v2_m!K41</f>
        <v>688541.399475299</v>
      </c>
      <c r="L53" s="67" t="n">
        <f aca="false">H53-I53</f>
        <v>934886.469352968</v>
      </c>
      <c r="M53" s="67" t="n">
        <f aca="false">J53-K53</f>
        <v>21295.0948291328</v>
      </c>
      <c r="N53" s="157" t="n">
        <f aca="false">SUM(high_v5_m!C41:J41)</f>
        <v>3052856.68358104</v>
      </c>
      <c r="O53" s="7"/>
      <c r="P53" s="7"/>
      <c r="Q53" s="67" t="n">
        <f aca="false">I53*5.5017049523</f>
        <v>117698509.262401</v>
      </c>
      <c r="R53" s="67"/>
      <c r="S53" s="67"/>
      <c r="T53" s="7"/>
      <c r="U53" s="7"/>
      <c r="V53" s="67" t="n">
        <f aca="false">K53*5.5017049523</f>
        <v>3788151.62735682</v>
      </c>
      <c r="W53" s="67" t="n">
        <f aca="false">M53*5.5017049523</f>
        <v>117159.328681138</v>
      </c>
      <c r="X53" s="67" t="n">
        <f aca="false">N53*5.1890047538+L53*5.5017049523</f>
        <v>20984757.3620496</v>
      </c>
      <c r="Y53" s="67" t="n">
        <f aca="false">N53*5.1890047538</f>
        <v>15841287.8437721</v>
      </c>
      <c r="Z53" s="67" t="n">
        <f aca="false">L53*5.5017049523</f>
        <v>5143469.51827749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23273921.6356224</v>
      </c>
      <c r="G54" s="155" t="n">
        <f aca="false">high_v2_m!E42+temporary_pension_bonus_high!B42</f>
        <v>22305557.8959669</v>
      </c>
      <c r="H54" s="8" t="n">
        <f aca="false">F54-J54</f>
        <v>22497575.5569638</v>
      </c>
      <c r="I54" s="8" t="n">
        <f aca="false">G54-K54</f>
        <v>21552502.199668</v>
      </c>
      <c r="J54" s="155" t="n">
        <f aca="false">high_v2_m!J42</f>
        <v>776346.078658628</v>
      </c>
      <c r="K54" s="155" t="n">
        <f aca="false">high_v2_m!K42</f>
        <v>753055.696298869</v>
      </c>
      <c r="L54" s="8" t="n">
        <f aca="false">H54-I54</f>
        <v>945073.357295778</v>
      </c>
      <c r="M54" s="8" t="n">
        <f aca="false">J54-K54</f>
        <v>23290.3823597589</v>
      </c>
      <c r="N54" s="155" t="n">
        <f aca="false">SUM(high_v5_m!C42:J42)</f>
        <v>3712682.22625407</v>
      </c>
      <c r="O54" s="5"/>
      <c r="P54" s="5"/>
      <c r="Q54" s="8" t="n">
        <f aca="false">I54*5.5017049523</f>
        <v>118575508.08637</v>
      </c>
      <c r="R54" s="8"/>
      <c r="S54" s="8"/>
      <c r="T54" s="5"/>
      <c r="U54" s="5"/>
      <c r="V54" s="8" t="n">
        <f aca="false">K54*5.5017049523</f>
        <v>4143090.25368521</v>
      </c>
      <c r="W54" s="8" t="n">
        <f aca="false">M54*5.5017049523</f>
        <v>128136.811969646</v>
      </c>
      <c r="X54" s="8" t="n">
        <f aca="false">N54*5.1890047538+L54*5.5017049523</f>
        <v>24464640.4915021</v>
      </c>
      <c r="Y54" s="8" t="n">
        <f aca="false">N54*5.1890047538</f>
        <v>19265125.7213811</v>
      </c>
      <c r="Z54" s="8" t="n">
        <f aca="false">L54*5.5017049523</f>
        <v>5199514.77012097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23413711.3365808</v>
      </c>
      <c r="G55" s="157" t="n">
        <f aca="false">high_v2_m!E43+temporary_pension_bonus_high!B43</f>
        <v>22438751.2656463</v>
      </c>
      <c r="H55" s="67" t="n">
        <f aca="false">F55-J55</f>
        <v>22565705.1592196</v>
      </c>
      <c r="I55" s="67" t="n">
        <f aca="false">G55-K55</f>
        <v>21616185.273606</v>
      </c>
      <c r="J55" s="157" t="n">
        <f aca="false">high_v2_m!J43</f>
        <v>848006.17736115</v>
      </c>
      <c r="K55" s="157" t="n">
        <f aca="false">high_v2_m!K43</f>
        <v>822565.992040315</v>
      </c>
      <c r="L55" s="67" t="n">
        <f aca="false">H55-I55</f>
        <v>949519.885613646</v>
      </c>
      <c r="M55" s="67" t="n">
        <f aca="false">J55-K55</f>
        <v>25440.1853208345</v>
      </c>
      <c r="N55" s="157" t="n">
        <f aca="false">SUM(high_v5_m!C43:J43)</f>
        <v>3113861.29661006</v>
      </c>
      <c r="O55" s="7"/>
      <c r="P55" s="7"/>
      <c r="Q55" s="67" t="n">
        <f aca="false">I55*5.5017049523</f>
        <v>118925873.569632</v>
      </c>
      <c r="R55" s="67"/>
      <c r="S55" s="67"/>
      <c r="T55" s="7"/>
      <c r="U55" s="7"/>
      <c r="V55" s="67" t="n">
        <f aca="false">K55*5.5017049523</f>
        <v>4525515.39200177</v>
      </c>
      <c r="W55" s="67" t="n">
        <f aca="false">M55*5.5017049523</f>
        <v>139964.393567065</v>
      </c>
      <c r="X55" s="67" t="n">
        <f aca="false">N55*5.1890047538+L55*5.5017049523</f>
        <v>21381819.3277713</v>
      </c>
      <c r="Y55" s="67" t="n">
        <f aca="false">N55*5.1890047538</f>
        <v>16157841.0707834</v>
      </c>
      <c r="Z55" s="67" t="n">
        <f aca="false">L55*5.5017049523</f>
        <v>5223978.25698793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23570863.7987486</v>
      </c>
      <c r="G56" s="157" t="n">
        <f aca="false">high_v2_m!E44+temporary_pension_bonus_high!B44</f>
        <v>22588126.5156633</v>
      </c>
      <c r="H56" s="67" t="n">
        <f aca="false">F56-J56</f>
        <v>22657538.5038628</v>
      </c>
      <c r="I56" s="67" t="n">
        <f aca="false">G56-K56</f>
        <v>21702200.9796241</v>
      </c>
      <c r="J56" s="157" t="n">
        <f aca="false">high_v2_m!J44</f>
        <v>913325.294885761</v>
      </c>
      <c r="K56" s="157" t="n">
        <f aca="false">high_v2_m!K44</f>
        <v>885925.536039188</v>
      </c>
      <c r="L56" s="67" t="n">
        <f aca="false">H56-I56</f>
        <v>955337.524238642</v>
      </c>
      <c r="M56" s="67" t="n">
        <f aca="false">J56-K56</f>
        <v>27399.7588465728</v>
      </c>
      <c r="N56" s="157" t="n">
        <f aca="false">SUM(high_v5_m!C44:J44)</f>
        <v>3025337.96366548</v>
      </c>
      <c r="O56" s="7"/>
      <c r="P56" s="7"/>
      <c r="Q56" s="67" t="n">
        <f aca="false">I56*5.5017049523</f>
        <v>119399106.605408</v>
      </c>
      <c r="R56" s="67"/>
      <c r="S56" s="67"/>
      <c r="T56" s="7"/>
      <c r="U56" s="7"/>
      <c r="V56" s="67" t="n">
        <f aca="false">K56*5.5017049523</f>
        <v>4874100.90899583</v>
      </c>
      <c r="W56" s="67" t="n">
        <f aca="false">M56*5.5017049523</f>
        <v>150745.388938016</v>
      </c>
      <c r="X56" s="67" t="n">
        <f aca="false">N56*5.1890047538+L56*5.5017049523</f>
        <v>20954478.2635336</v>
      </c>
      <c r="Y56" s="67" t="n">
        <f aca="false">N56*5.1890047538</f>
        <v>15698493.0753118</v>
      </c>
      <c r="Z56" s="67" t="n">
        <f aca="false">L56*5.5017049523</f>
        <v>5255985.18822176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23794617.0111742</v>
      </c>
      <c r="G57" s="157" t="n">
        <f aca="false">high_v2_m!E45+temporary_pension_bonus_high!B45</f>
        <v>22800976.1611454</v>
      </c>
      <c r="H57" s="67" t="n">
        <f aca="false">F57-J57</f>
        <v>22790818.7515446</v>
      </c>
      <c r="I57" s="67" t="n">
        <f aca="false">G57-K57</f>
        <v>21827291.8493047</v>
      </c>
      <c r="J57" s="157" t="n">
        <f aca="false">high_v2_m!J45</f>
        <v>1003798.25962955</v>
      </c>
      <c r="K57" s="157" t="n">
        <f aca="false">high_v2_m!K45</f>
        <v>973684.311840664</v>
      </c>
      <c r="L57" s="67" t="n">
        <f aca="false">H57-I57</f>
        <v>963526.902239855</v>
      </c>
      <c r="M57" s="67" t="n">
        <f aca="false">J57-K57</f>
        <v>30113.9477888863</v>
      </c>
      <c r="N57" s="157" t="n">
        <f aca="false">SUM(high_v5_m!C45:J45)</f>
        <v>3006181.47886819</v>
      </c>
      <c r="O57" s="7"/>
      <c r="P57" s="7"/>
      <c r="Q57" s="67" t="n">
        <f aca="false">I57*5.5017049523</f>
        <v>120087319.662617</v>
      </c>
      <c r="R57" s="67"/>
      <c r="S57" s="67"/>
      <c r="T57" s="7"/>
      <c r="U57" s="7"/>
      <c r="V57" s="67" t="n">
        <f aca="false">K57*5.5017049523</f>
        <v>5356923.8004306</v>
      </c>
      <c r="W57" s="67" t="n">
        <f aca="false">M57*5.5017049523</f>
        <v>165678.055683419</v>
      </c>
      <c r="X57" s="67" t="n">
        <f aca="false">N57*5.1890047538+L57*5.5017049523</f>
        <v>20900130.7143599</v>
      </c>
      <c r="Y57" s="67" t="n">
        <f aca="false">N57*5.1890047538</f>
        <v>15599089.9846326</v>
      </c>
      <c r="Z57" s="67" t="n">
        <f aca="false">L57*5.5017049523</f>
        <v>5301040.72972729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23953996.1606554</v>
      </c>
      <c r="G58" s="155" t="n">
        <f aca="false">high_v2_m!E46+temporary_pension_bonus_high!B46</f>
        <v>22952532.3435711</v>
      </c>
      <c r="H58" s="8" t="n">
        <f aca="false">F58-J58</f>
        <v>22833570.6667867</v>
      </c>
      <c r="I58" s="8" t="n">
        <f aca="false">G58-K58</f>
        <v>21865719.6145185</v>
      </c>
      <c r="J58" s="155" t="n">
        <f aca="false">high_v2_m!J46</f>
        <v>1120425.49386867</v>
      </c>
      <c r="K58" s="155" t="n">
        <f aca="false">high_v2_m!K46</f>
        <v>1086812.72905261</v>
      </c>
      <c r="L58" s="8" t="n">
        <f aca="false">H58-I58</f>
        <v>967851.052268211</v>
      </c>
      <c r="M58" s="8" t="n">
        <f aca="false">J58-K58</f>
        <v>33612.7648160602</v>
      </c>
      <c r="N58" s="155" t="n">
        <f aca="false">SUM(high_v5_m!C46:J46)</f>
        <v>3658700.89803497</v>
      </c>
      <c r="O58" s="5"/>
      <c r="P58" s="5"/>
      <c r="Q58" s="8" t="n">
        <f aca="false">I58*5.5017049523</f>
        <v>120298737.8888</v>
      </c>
      <c r="R58" s="8"/>
      <c r="S58" s="8"/>
      <c r="T58" s="5"/>
      <c r="U58" s="5"/>
      <c r="V58" s="8" t="n">
        <f aca="false">K58*5.5017049523</f>
        <v>5979322.9736514</v>
      </c>
      <c r="W58" s="8" t="n">
        <f aca="false">M58*5.5017049523</f>
        <v>184927.514649014</v>
      </c>
      <c r="X58" s="8" t="n">
        <f aca="false">N58*5.1890047538+L58*5.5017049523</f>
        <v>24309847.2799886</v>
      </c>
      <c r="Y58" s="8" t="n">
        <f aca="false">N58*5.1890047538</f>
        <v>18985016.3526358</v>
      </c>
      <c r="Z58" s="8" t="n">
        <f aca="false">L58*5.5017049523</f>
        <v>5324830.92735278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24176354.7559066</v>
      </c>
      <c r="G59" s="157" t="n">
        <f aca="false">high_v2_m!E47+temporary_pension_bonus_high!B47</f>
        <v>23165295.5937385</v>
      </c>
      <c r="H59" s="67" t="n">
        <f aca="false">F59-J59</f>
        <v>22972337.4389291</v>
      </c>
      <c r="I59" s="67" t="n">
        <f aca="false">G59-K59</f>
        <v>21997398.7962703</v>
      </c>
      <c r="J59" s="157" t="n">
        <f aca="false">high_v2_m!J47</f>
        <v>1204017.31697754</v>
      </c>
      <c r="K59" s="157" t="n">
        <f aca="false">high_v2_m!K47</f>
        <v>1167896.79746821</v>
      </c>
      <c r="L59" s="67" t="n">
        <f aca="false">H59-I59</f>
        <v>974938.642658778</v>
      </c>
      <c r="M59" s="67" t="n">
        <f aca="false">J59-K59</f>
        <v>36120.519509326</v>
      </c>
      <c r="N59" s="157" t="n">
        <f aca="false">SUM(high_v5_m!C47:J47)</f>
        <v>3068748.23775192</v>
      </c>
      <c r="O59" s="7"/>
      <c r="P59" s="7"/>
      <c r="Q59" s="67" t="n">
        <f aca="false">I59*5.5017049523</f>
        <v>121023197.895158</v>
      </c>
      <c r="R59" s="67"/>
      <c r="S59" s="67"/>
      <c r="T59" s="7"/>
      <c r="U59" s="7"/>
      <c r="V59" s="67" t="n">
        <f aca="false">K59*5.5017049523</f>
        <v>6425423.59440617</v>
      </c>
      <c r="W59" s="67" t="n">
        <f aca="false">M59*5.5017049523</f>
        <v>198724.441064107</v>
      </c>
      <c r="X59" s="67" t="n">
        <f aca="false">N59*5.1890047538+L59*5.5017049523</f>
        <v>21287573.9524145</v>
      </c>
      <c r="Y59" s="67" t="n">
        <f aca="false">N59*5.1890047538</f>
        <v>15923749.1939101</v>
      </c>
      <c r="Z59" s="67" t="n">
        <f aca="false">L59*5.5017049523</f>
        <v>5363824.75850444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24445231.8419142</v>
      </c>
      <c r="G60" s="157" t="n">
        <f aca="false">high_v2_m!E48+temporary_pension_bonus_high!B48</f>
        <v>23422271.8280602</v>
      </c>
      <c r="H60" s="67" t="n">
        <f aca="false">F60-J60</f>
        <v>23186539.8940521</v>
      </c>
      <c r="I60" s="67" t="n">
        <f aca="false">G60-K60</f>
        <v>22201340.6386339</v>
      </c>
      <c r="J60" s="157" t="n">
        <f aca="false">high_v2_m!J48</f>
        <v>1258691.94786212</v>
      </c>
      <c r="K60" s="157" t="n">
        <f aca="false">high_v2_m!K48</f>
        <v>1220931.18942625</v>
      </c>
      <c r="L60" s="67" t="n">
        <f aca="false">H60-I60</f>
        <v>985199.25541817</v>
      </c>
      <c r="M60" s="67" t="n">
        <f aca="false">J60-K60</f>
        <v>37760.7584358635</v>
      </c>
      <c r="N60" s="157" t="n">
        <f aca="false">SUM(high_v5_m!C48:J48)</f>
        <v>3002413.38663885</v>
      </c>
      <c r="O60" s="7"/>
      <c r="P60" s="7"/>
      <c r="Q60" s="67" t="n">
        <f aca="false">I60*5.5017049523</f>
        <v>122145225.739271</v>
      </c>
      <c r="R60" s="67"/>
      <c r="S60" s="67"/>
      <c r="T60" s="7"/>
      <c r="U60" s="7"/>
      <c r="V60" s="67" t="n">
        <f aca="false">K60*5.5017049523</f>
        <v>6717203.17128395</v>
      </c>
      <c r="W60" s="67" t="n">
        <f aca="false">M60*5.5017049523</f>
        <v>207748.551689194</v>
      </c>
      <c r="X60" s="67" t="n">
        <f aca="false">N60*5.1890047538+L60*5.5017049523</f>
        <v>20999812.9586782</v>
      </c>
      <c r="Y60" s="67" t="n">
        <f aca="false">N60*5.1890047538</f>
        <v>15579537.3361418</v>
      </c>
      <c r="Z60" s="67" t="n">
        <f aca="false">L60*5.5017049523</f>
        <v>5420275.62253642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24604895.3310768</v>
      </c>
      <c r="G61" s="157" t="n">
        <f aca="false">high_v2_m!E49+temporary_pension_bonus_high!B49</f>
        <v>23573455.648309</v>
      </c>
      <c r="H61" s="67" t="n">
        <f aca="false">F61-J61</f>
        <v>23291876.3548221</v>
      </c>
      <c r="I61" s="67" t="n">
        <f aca="false">G61-K61</f>
        <v>22299827.2413421</v>
      </c>
      <c r="J61" s="157" t="n">
        <f aca="false">high_v2_m!J49</f>
        <v>1313018.97625461</v>
      </c>
      <c r="K61" s="157" t="n">
        <f aca="false">high_v2_m!K49</f>
        <v>1273628.40696697</v>
      </c>
      <c r="L61" s="67" t="n">
        <f aca="false">H61-I61</f>
        <v>992049.113480095</v>
      </c>
      <c r="M61" s="67" t="n">
        <f aca="false">J61-K61</f>
        <v>39390.5692876384</v>
      </c>
      <c r="N61" s="157" t="n">
        <f aca="false">SUM(high_v5_m!C49:J49)</f>
        <v>3015438.60558099</v>
      </c>
      <c r="O61" s="7"/>
      <c r="P61" s="7"/>
      <c r="Q61" s="67" t="n">
        <f aca="false">I61*5.5017049523</f>
        <v>122687069.969126</v>
      </c>
      <c r="R61" s="67"/>
      <c r="S61" s="67"/>
      <c r="T61" s="7"/>
      <c r="U61" s="7"/>
      <c r="V61" s="67" t="n">
        <f aca="false">K61*5.5017049523</f>
        <v>7007127.71400013</v>
      </c>
      <c r="W61" s="67" t="n">
        <f aca="false">M61*5.5017049523</f>
        <v>216715.290123716</v>
      </c>
      <c r="X61" s="67" t="n">
        <f aca="false">N61*5.1890047538+L61*5.5017049523</f>
        <v>21105086.7797101</v>
      </c>
      <c r="Y61" s="67" t="n">
        <f aca="false">N61*5.1890047538</f>
        <v>15647125.2591518</v>
      </c>
      <c r="Z61" s="67" t="n">
        <f aca="false">L61*5.5017049523</f>
        <v>5457961.52055826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24754873.3426372</v>
      </c>
      <c r="G62" s="155" t="n">
        <f aca="false">high_v2_m!E50+temporary_pension_bonus_high!B50</f>
        <v>23716393.0400223</v>
      </c>
      <c r="H62" s="8" t="n">
        <f aca="false">F62-J62</f>
        <v>23371350.4350692</v>
      </c>
      <c r="I62" s="8" t="n">
        <f aca="false">G62-K62</f>
        <v>22374375.8196814</v>
      </c>
      <c r="J62" s="155" t="n">
        <f aca="false">high_v2_m!J50</f>
        <v>1383522.90756798</v>
      </c>
      <c r="K62" s="155" t="n">
        <f aca="false">high_v2_m!K50</f>
        <v>1342017.22034094</v>
      </c>
      <c r="L62" s="8" t="n">
        <f aca="false">H62-I62</f>
        <v>996974.615387849</v>
      </c>
      <c r="M62" s="8" t="n">
        <f aca="false">J62-K62</f>
        <v>41505.6872270396</v>
      </c>
      <c r="N62" s="155" t="n">
        <f aca="false">SUM(high_v5_m!C50:J50)</f>
        <v>3647060.29581546</v>
      </c>
      <c r="O62" s="5"/>
      <c r="P62" s="5"/>
      <c r="Q62" s="8" t="n">
        <f aca="false">I62*5.5017049523</f>
        <v>123097214.251762</v>
      </c>
      <c r="R62" s="8"/>
      <c r="S62" s="8"/>
      <c r="T62" s="5"/>
      <c r="U62" s="5"/>
      <c r="V62" s="8" t="n">
        <f aca="false">K62*5.5017049523</f>
        <v>7383382.78722165</v>
      </c>
      <c r="W62" s="8" t="n">
        <f aca="false">M62*5.5017049523</f>
        <v>228352.044965619</v>
      </c>
      <c r="X62" s="8" t="n">
        <f aca="false">N62*5.1890047538+L62*5.5017049523</f>
        <v>24409673.3911784</v>
      </c>
      <c r="Y62" s="8" t="n">
        <f aca="false">N62*5.1890047538</f>
        <v>18924613.2123816</v>
      </c>
      <c r="Z62" s="8" t="n">
        <f aca="false">L62*5.5017049523</f>
        <v>5485060.17879672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24830186.1952236</v>
      </c>
      <c r="G63" s="157" t="n">
        <f aca="false">high_v2_m!E51+temporary_pension_bonus_high!B51</f>
        <v>23787132.1310217</v>
      </c>
      <c r="H63" s="67" t="n">
        <f aca="false">F63-J63</f>
        <v>23414318.2433564</v>
      </c>
      <c r="I63" s="67" t="n">
        <f aca="false">G63-K63</f>
        <v>22413740.2177105</v>
      </c>
      <c r="J63" s="157" t="n">
        <f aca="false">high_v2_m!J51</f>
        <v>1415867.95186721</v>
      </c>
      <c r="K63" s="157" t="n">
        <f aca="false">high_v2_m!K51</f>
        <v>1373391.9133112</v>
      </c>
      <c r="L63" s="67" t="n">
        <f aca="false">H63-I63</f>
        <v>1000578.02564586</v>
      </c>
      <c r="M63" s="67" t="n">
        <f aca="false">J63-K63</f>
        <v>42476.0385560165</v>
      </c>
      <c r="N63" s="157" t="n">
        <f aca="false">SUM(high_v5_m!C51:J51)</f>
        <v>2980305.22197719</v>
      </c>
      <c r="O63" s="7"/>
      <c r="P63" s="7"/>
      <c r="Q63" s="67" t="n">
        <f aca="false">I63*5.5017049523</f>
        <v>123313785.555344</v>
      </c>
      <c r="R63" s="67"/>
      <c r="S63" s="67"/>
      <c r="T63" s="7"/>
      <c r="U63" s="7"/>
      <c r="V63" s="67" t="n">
        <f aca="false">K63*5.5017049523</f>
        <v>7555997.09091299</v>
      </c>
      <c r="W63" s="67" t="n">
        <f aca="false">M63*5.5017049523</f>
        <v>233690.631677722</v>
      </c>
      <c r="X63" s="67" t="n">
        <f aca="false">N63*5.1890047538+L63*5.5017049523</f>
        <v>20969703.043473</v>
      </c>
      <c r="Y63" s="67" t="n">
        <f aca="false">N63*5.1890047538</f>
        <v>15464817.9646146</v>
      </c>
      <c r="Z63" s="67" t="n">
        <f aca="false">L63*5.5017049523</f>
        <v>5504885.07885836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24932263.5278046</v>
      </c>
      <c r="G64" s="157" t="n">
        <f aca="false">high_v2_m!E52+temporary_pension_bonus_high!B52</f>
        <v>23883537.8316792</v>
      </c>
      <c r="H64" s="67" t="n">
        <f aca="false">F64-J64</f>
        <v>23437786.4995879</v>
      </c>
      <c r="I64" s="67" t="n">
        <f aca="false">G64-K64</f>
        <v>22433895.1143089</v>
      </c>
      <c r="J64" s="157" t="n">
        <f aca="false">high_v2_m!J52</f>
        <v>1494477.02821675</v>
      </c>
      <c r="K64" s="157" t="n">
        <f aca="false">high_v2_m!K52</f>
        <v>1449642.71737025</v>
      </c>
      <c r="L64" s="67" t="n">
        <f aca="false">H64-I64</f>
        <v>1003891.38527896</v>
      </c>
      <c r="M64" s="67" t="n">
        <f aca="false">J64-K64</f>
        <v>44834.3108465027</v>
      </c>
      <c r="N64" s="157" t="n">
        <f aca="false">SUM(high_v5_m!C52:J52)</f>
        <v>2927481.267336</v>
      </c>
      <c r="O64" s="7"/>
      <c r="P64" s="7"/>
      <c r="Q64" s="67" t="n">
        <f aca="false">I64*5.5017049523</f>
        <v>123424671.849772</v>
      </c>
      <c r="R64" s="67"/>
      <c r="S64" s="67"/>
      <c r="T64" s="7"/>
      <c r="U64" s="7"/>
      <c r="V64" s="67" t="n">
        <f aca="false">K64*5.5017049523</f>
        <v>7975506.51722154</v>
      </c>
      <c r="W64" s="67" t="n">
        <f aca="false">M64*5.5017049523</f>
        <v>246665.150017161</v>
      </c>
      <c r="X64" s="67" t="n">
        <f aca="false">N64*5.1890047538+L64*5.5017049523</f>
        <v>20713828.4188275</v>
      </c>
      <c r="Y64" s="67" t="n">
        <f aca="false">N64*5.1890047538</f>
        <v>15190714.2128669</v>
      </c>
      <c r="Z64" s="67" t="n">
        <f aca="false">L64*5.5017049523</f>
        <v>5523114.20596053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25079334.6440037</v>
      </c>
      <c r="G65" s="157" t="n">
        <f aca="false">high_v2_m!E53+temporary_pension_bonus_high!B53</f>
        <v>24023517.2887632</v>
      </c>
      <c r="H65" s="67" t="n">
        <f aca="false">F65-J65</f>
        <v>23514310.3036071</v>
      </c>
      <c r="I65" s="67" t="n">
        <f aca="false">G65-K65</f>
        <v>22505443.6785785</v>
      </c>
      <c r="J65" s="157" t="n">
        <f aca="false">high_v2_m!J53</f>
        <v>1565024.34039657</v>
      </c>
      <c r="K65" s="157" t="n">
        <f aca="false">high_v2_m!K53</f>
        <v>1518073.61018467</v>
      </c>
      <c r="L65" s="67" t="n">
        <f aca="false">H65-I65</f>
        <v>1008866.62502858</v>
      </c>
      <c r="M65" s="67" t="n">
        <f aca="false">J65-K65</f>
        <v>46950.7302118971</v>
      </c>
      <c r="N65" s="157" t="n">
        <f aca="false">SUM(high_v5_m!C53:J53)</f>
        <v>2944053.7295732</v>
      </c>
      <c r="O65" s="7"/>
      <c r="P65" s="7"/>
      <c r="Q65" s="67" t="n">
        <f aca="false">I65*5.5017049523</f>
        <v>123818310.940144</v>
      </c>
      <c r="R65" s="67"/>
      <c r="S65" s="67"/>
      <c r="T65" s="7"/>
      <c r="U65" s="7"/>
      <c r="V65" s="67" t="n">
        <f aca="false">K65*5.5017049523</f>
        <v>8351993.09910895</v>
      </c>
      <c r="W65" s="67" t="n">
        <f aca="false">M65*5.5017049523</f>
        <v>258309.064920895</v>
      </c>
      <c r="X65" s="67" t="n">
        <f aca="false">N65*5.1890047538+L65*5.5017049523</f>
        <v>20827195.3053279</v>
      </c>
      <c r="Y65" s="67" t="n">
        <f aca="false">N65*5.1890047538</f>
        <v>15276708.7981979</v>
      </c>
      <c r="Z65" s="67" t="n">
        <f aca="false">L65*5.5017049523</f>
        <v>5550486.50712991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25233970.7114798</v>
      </c>
      <c r="G66" s="155" t="n">
        <f aca="false">high_v2_m!E54+temporary_pension_bonus_high!B54</f>
        <v>24170904.5760018</v>
      </c>
      <c r="H66" s="8" t="n">
        <f aca="false">F66-J66</f>
        <v>23598321.6469456</v>
      </c>
      <c r="I66" s="8" t="n">
        <f aca="false">G66-K66</f>
        <v>22584324.9834037</v>
      </c>
      <c r="J66" s="155" t="n">
        <f aca="false">high_v2_m!J54</f>
        <v>1635649.06453415</v>
      </c>
      <c r="K66" s="155" t="n">
        <f aca="false">high_v2_m!K54</f>
        <v>1586579.59259813</v>
      </c>
      <c r="L66" s="8" t="n">
        <f aca="false">H66-I66</f>
        <v>1013996.66354191</v>
      </c>
      <c r="M66" s="8" t="n">
        <f aca="false">J66-K66</f>
        <v>49069.4719360243</v>
      </c>
      <c r="N66" s="155" t="n">
        <f aca="false">SUM(high_v5_m!C54:J54)</f>
        <v>3535750.01182871</v>
      </c>
      <c r="O66" s="5"/>
      <c r="P66" s="5"/>
      <c r="Q66" s="8" t="n">
        <f aca="false">I66*5.5017049523</f>
        <v>124252292.605545</v>
      </c>
      <c r="R66" s="8"/>
      <c r="S66" s="8"/>
      <c r="T66" s="5"/>
      <c r="U66" s="5"/>
      <c r="V66" s="8" t="n">
        <f aca="false">K66*5.5017049523</f>
        <v>8728892.80181522</v>
      </c>
      <c r="W66" s="8" t="n">
        <f aca="false">M66*5.5017049523</f>
        <v>269965.756757171</v>
      </c>
      <c r="X66" s="8" t="n">
        <f aca="false">N66*5.1890047538+L66*5.5017049523</f>
        <v>23925734.0850518</v>
      </c>
      <c r="Y66" s="8" t="n">
        <f aca="false">N66*5.1890047538</f>
        <v>18347023.6196276</v>
      </c>
      <c r="Z66" s="8" t="n">
        <f aca="false">L66*5.5017049523</f>
        <v>5578710.4654242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25370885.6839595</v>
      </c>
      <c r="G67" s="157" t="n">
        <f aca="false">high_v2_m!E55+temporary_pension_bonus_high!B55</f>
        <v>24301219.5458297</v>
      </c>
      <c r="H67" s="67" t="n">
        <f aca="false">F67-J67</f>
        <v>23660979.2923189</v>
      </c>
      <c r="I67" s="67" t="n">
        <f aca="false">G67-K67</f>
        <v>22642610.3459384</v>
      </c>
      <c r="J67" s="157" t="n">
        <f aca="false">high_v2_m!J55</f>
        <v>1709906.39164059</v>
      </c>
      <c r="K67" s="157" t="n">
        <f aca="false">high_v2_m!K55</f>
        <v>1658609.19989137</v>
      </c>
      <c r="L67" s="67" t="n">
        <f aca="false">H67-I67</f>
        <v>1018368.94638051</v>
      </c>
      <c r="M67" s="67" t="n">
        <f aca="false">J67-K67</f>
        <v>51297.1917492172</v>
      </c>
      <c r="N67" s="157" t="n">
        <f aca="false">SUM(high_v5_m!C55:J55)</f>
        <v>2919431.0192386</v>
      </c>
      <c r="O67" s="7"/>
      <c r="P67" s="7"/>
      <c r="Q67" s="67" t="n">
        <f aca="false">I67*5.5017049523</f>
        <v>124572961.473248</v>
      </c>
      <c r="R67" s="67"/>
      <c r="S67" s="67"/>
      <c r="T67" s="7"/>
      <c r="U67" s="7"/>
      <c r="V67" s="67" t="n">
        <f aca="false">K67*5.5017049523</f>
        <v>9125178.44897269</v>
      </c>
      <c r="W67" s="67" t="n">
        <f aca="false">M67*5.5017049523</f>
        <v>282222.013885751</v>
      </c>
      <c r="X67" s="67" t="n">
        <f aca="false">N67*5.1890047538+L67*5.5017049523</f>
        <v>20751706.9127905</v>
      </c>
      <c r="Y67" s="67" t="n">
        <f aca="false">N67*5.1890047538</f>
        <v>15148941.4372203</v>
      </c>
      <c r="Z67" s="67" t="n">
        <f aca="false">L67*5.5017049523</f>
        <v>5602765.47557021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25483729.439975</v>
      </c>
      <c r="G68" s="157" t="n">
        <f aca="false">high_v2_m!E56+temporary_pension_bonus_high!B56</f>
        <v>24408372.7251449</v>
      </c>
      <c r="H68" s="67" t="n">
        <f aca="false">F68-J68</f>
        <v>23740063.1244809</v>
      </c>
      <c r="I68" s="67" t="n">
        <f aca="false">G68-K68</f>
        <v>22717016.3991157</v>
      </c>
      <c r="J68" s="157" t="n">
        <f aca="false">high_v2_m!J56</f>
        <v>1743666.31549406</v>
      </c>
      <c r="K68" s="157" t="n">
        <f aca="false">high_v2_m!K56</f>
        <v>1691356.32602924</v>
      </c>
      <c r="L68" s="67" t="n">
        <f aca="false">H68-I68</f>
        <v>1023046.72536524</v>
      </c>
      <c r="M68" s="67" t="n">
        <f aca="false">J68-K68</f>
        <v>52309.989464822</v>
      </c>
      <c r="N68" s="157" t="n">
        <f aca="false">SUM(high_v5_m!C56:J56)</f>
        <v>2882493.89811488</v>
      </c>
      <c r="O68" s="7"/>
      <c r="P68" s="7"/>
      <c r="Q68" s="67" t="n">
        <f aca="false">I68*5.5017049523</f>
        <v>124982321.624495</v>
      </c>
      <c r="R68" s="67"/>
      <c r="S68" s="67"/>
      <c r="T68" s="7"/>
      <c r="U68" s="7"/>
      <c r="V68" s="67" t="n">
        <f aca="false">K68*5.5017049523</f>
        <v>9305343.47501901</v>
      </c>
      <c r="W68" s="67" t="n">
        <f aca="false">M68*5.5017049523</f>
        <v>287794.128093372</v>
      </c>
      <c r="X68" s="67" t="n">
        <f aca="false">N68*5.1890047538+L68*5.5017049523</f>
        <v>20585775.7754938</v>
      </c>
      <c r="Y68" s="67" t="n">
        <f aca="false">N68*5.1890047538</f>
        <v>14957274.5401176</v>
      </c>
      <c r="Z68" s="67" t="n">
        <f aca="false">L68*5.5017049523</f>
        <v>5628501.23537622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25636825.9636991</v>
      </c>
      <c r="G69" s="157" t="n">
        <f aca="false">high_v2_m!E57+temporary_pension_bonus_high!B57</f>
        <v>24554112.2277117</v>
      </c>
      <c r="H69" s="67" t="n">
        <f aca="false">F69-J69</f>
        <v>23794981.7498079</v>
      </c>
      <c r="I69" s="67" t="n">
        <f aca="false">G69-K69</f>
        <v>22767523.3402372</v>
      </c>
      <c r="J69" s="157" t="n">
        <f aca="false">high_v2_m!J57</f>
        <v>1841844.21389123</v>
      </c>
      <c r="K69" s="157" t="n">
        <f aca="false">high_v2_m!K57</f>
        <v>1786588.88747449</v>
      </c>
      <c r="L69" s="67" t="n">
        <f aca="false">H69-I69</f>
        <v>1027458.40957066</v>
      </c>
      <c r="M69" s="67" t="n">
        <f aca="false">J69-K69</f>
        <v>55255.3264167372</v>
      </c>
      <c r="N69" s="157" t="n">
        <f aca="false">SUM(high_v5_m!C57:J57)</f>
        <v>2812413.30878978</v>
      </c>
      <c r="O69" s="7"/>
      <c r="P69" s="7"/>
      <c r="Q69" s="67" t="n">
        <f aca="false">I69*5.5017049523</f>
        <v>125260195.912589</v>
      </c>
      <c r="R69" s="67"/>
      <c r="S69" s="67"/>
      <c r="T69" s="7"/>
      <c r="U69" s="7"/>
      <c r="V69" s="67" t="n">
        <f aca="false">K69*5.5017049523</f>
        <v>9829284.92994255</v>
      </c>
      <c r="W69" s="67" t="n">
        <f aca="false">M69*5.5017049523</f>
        <v>303998.502987916</v>
      </c>
      <c r="X69" s="67" t="n">
        <f aca="false">N69*5.1890047538+L69*5.5017049523</f>
        <v>20246399.0491778</v>
      </c>
      <c r="Y69" s="67" t="n">
        <f aca="false">N69*5.1890047538</f>
        <v>14593626.0289606</v>
      </c>
      <c r="Z69" s="67" t="n">
        <f aca="false">L69*5.5017049523</f>
        <v>5652773.0202172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25782918.3571674</v>
      </c>
      <c r="G70" s="155" t="n">
        <f aca="false">high_v2_m!E58+temporary_pension_bonus_high!B58</f>
        <v>24693023.1071093</v>
      </c>
      <c r="H70" s="8" t="n">
        <f aca="false">F70-J70</f>
        <v>23881530.0486028</v>
      </c>
      <c r="I70" s="8" t="n">
        <f aca="false">G70-K70</f>
        <v>22848676.4478016</v>
      </c>
      <c r="J70" s="155" t="n">
        <f aca="false">high_v2_m!J58</f>
        <v>1901388.30856466</v>
      </c>
      <c r="K70" s="155" t="n">
        <f aca="false">high_v2_m!K58</f>
        <v>1844346.65930772</v>
      </c>
      <c r="L70" s="8" t="n">
        <f aca="false">H70-I70</f>
        <v>1032853.60080121</v>
      </c>
      <c r="M70" s="8" t="n">
        <f aca="false">J70-K70</f>
        <v>57041.6492569393</v>
      </c>
      <c r="N70" s="155" t="n">
        <f aca="false">SUM(high_v5_m!C58:J58)</f>
        <v>3502171.01825537</v>
      </c>
      <c r="O70" s="5"/>
      <c r="P70" s="5"/>
      <c r="Q70" s="8" t="n">
        <f aca="false">I70*5.5017049523</f>
        <v>125706676.36637</v>
      </c>
      <c r="R70" s="8"/>
      <c r="S70" s="8"/>
      <c r="T70" s="5"/>
      <c r="U70" s="5"/>
      <c r="V70" s="8" t="n">
        <f aca="false">K70*5.5017049523</f>
        <v>10147051.1492712</v>
      </c>
      <c r="W70" s="8" t="n">
        <f aca="false">M70*5.5017049523</f>
        <v>313826.324204263</v>
      </c>
      <c r="X70" s="8" t="n">
        <f aca="false">N70*5.1890047538+L70*5.5017049523</f>
        <v>23855237.8328767</v>
      </c>
      <c r="Y70" s="8" t="n">
        <f aca="false">N70*5.1890047538</f>
        <v>18172782.0623477</v>
      </c>
      <c r="Z70" s="8" t="n">
        <f aca="false">L70*5.5017049523</f>
        <v>5682455.77052893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25855758.8809255</v>
      </c>
      <c r="G71" s="157" t="n">
        <f aca="false">high_v2_m!E59+temporary_pension_bonus_high!B59</f>
        <v>24762696.6445178</v>
      </c>
      <c r="H71" s="67" t="n">
        <f aca="false">F71-J71</f>
        <v>23861870.3699071</v>
      </c>
      <c r="I71" s="67" t="n">
        <f aca="false">G71-K71</f>
        <v>22828624.7888299</v>
      </c>
      <c r="J71" s="157" t="n">
        <f aca="false">high_v2_m!J59</f>
        <v>1993888.51101842</v>
      </c>
      <c r="K71" s="157" t="n">
        <f aca="false">high_v2_m!K59</f>
        <v>1934071.85568787</v>
      </c>
      <c r="L71" s="67" t="n">
        <f aca="false">H71-I71</f>
        <v>1033245.58107723</v>
      </c>
      <c r="M71" s="67" t="n">
        <f aca="false">J71-K71</f>
        <v>59816.6553305527</v>
      </c>
      <c r="N71" s="157" t="n">
        <f aca="false">SUM(high_v5_m!C59:J59)</f>
        <v>2850004.15447585</v>
      </c>
      <c r="O71" s="7"/>
      <c r="P71" s="7"/>
      <c r="Q71" s="67" t="n">
        <f aca="false">I71*5.5017049523</f>
        <v>125596358.054904</v>
      </c>
      <c r="R71" s="67"/>
      <c r="S71" s="67"/>
      <c r="T71" s="7"/>
      <c r="U71" s="7"/>
      <c r="V71" s="67" t="n">
        <f aca="false">K71*5.5017049523</f>
        <v>10640692.706542</v>
      </c>
      <c r="W71" s="67" t="n">
        <f aca="false">M71*5.5017049523</f>
        <v>329093.588862124</v>
      </c>
      <c r="X71" s="67" t="n">
        <f aca="false">N71*5.1890047538+L71*5.5017049523</f>
        <v>20473297.4362796</v>
      </c>
      <c r="Y71" s="67" t="n">
        <f aca="false">N71*5.1890047538</f>
        <v>14788685.1059249</v>
      </c>
      <c r="Z71" s="67" t="n">
        <f aca="false">L71*5.5017049523</f>
        <v>5684612.3303547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25984605.8852712</v>
      </c>
      <c r="G72" s="157" t="n">
        <f aca="false">high_v2_m!E60+temporary_pension_bonus_high!B60</f>
        <v>24885449.9717564</v>
      </c>
      <c r="H72" s="67" t="n">
        <f aca="false">F72-J72</f>
        <v>23941210.3279457</v>
      </c>
      <c r="I72" s="67" t="n">
        <f aca="false">G72-K72</f>
        <v>22903356.2811506</v>
      </c>
      <c r="J72" s="157" t="n">
        <f aca="false">high_v2_m!J60</f>
        <v>2043395.55732557</v>
      </c>
      <c r="K72" s="157" t="n">
        <f aca="false">high_v2_m!K60</f>
        <v>1982093.6906058</v>
      </c>
      <c r="L72" s="67" t="n">
        <f aca="false">H72-I72</f>
        <v>1037854.04679505</v>
      </c>
      <c r="M72" s="67" t="n">
        <f aca="false">J72-K72</f>
        <v>61301.8667197677</v>
      </c>
      <c r="N72" s="157" t="n">
        <f aca="false">SUM(high_v5_m!C60:J60)</f>
        <v>2864933.20720496</v>
      </c>
      <c r="O72" s="7"/>
      <c r="P72" s="7"/>
      <c r="Q72" s="67" t="n">
        <f aca="false">I72*5.5017049523</f>
        <v>126007508.676298</v>
      </c>
      <c r="R72" s="67"/>
      <c r="S72" s="67"/>
      <c r="T72" s="7"/>
      <c r="U72" s="7"/>
      <c r="V72" s="67" t="n">
        <f aca="false">K72*5.5017049523</f>
        <v>10904894.6735285</v>
      </c>
      <c r="W72" s="67" t="n">
        <f aca="false">M72*5.5017049523</f>
        <v>337264.78371738</v>
      </c>
      <c r="X72" s="67" t="n">
        <f aca="false">N72*5.1890047538+L72*5.5017049523</f>
        <v>20576118.7805229</v>
      </c>
      <c r="Y72" s="67" t="n">
        <f aca="false">N72*5.1890047538</f>
        <v>14866152.031506</v>
      </c>
      <c r="Z72" s="67" t="n">
        <f aca="false">L72*5.5017049523</f>
        <v>5709966.74901691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26083861.3281738</v>
      </c>
      <c r="G73" s="157" t="n">
        <f aca="false">high_v2_m!E61+temporary_pension_bonus_high!B61</f>
        <v>24979506.2108969</v>
      </c>
      <c r="H73" s="67" t="n">
        <f aca="false">F73-J73</f>
        <v>23985775.4574905</v>
      </c>
      <c r="I73" s="67" t="n">
        <f aca="false">G73-K73</f>
        <v>22944362.9163341</v>
      </c>
      <c r="J73" s="157" t="n">
        <f aca="false">high_v2_m!J61</f>
        <v>2098085.87068331</v>
      </c>
      <c r="K73" s="157" t="n">
        <f aca="false">high_v2_m!K61</f>
        <v>2035143.29456281</v>
      </c>
      <c r="L73" s="67" t="n">
        <f aca="false">H73-I73</f>
        <v>1041412.54115643</v>
      </c>
      <c r="M73" s="67" t="n">
        <f aca="false">J73-K73</f>
        <v>62942.5761204991</v>
      </c>
      <c r="N73" s="157" t="n">
        <f aca="false">SUM(high_v5_m!C61:J61)</f>
        <v>2822853.37311967</v>
      </c>
      <c r="O73" s="7"/>
      <c r="P73" s="7"/>
      <c r="Q73" s="67" t="n">
        <f aca="false">I73*5.5017049523</f>
        <v>126233115.084164</v>
      </c>
      <c r="R73" s="67"/>
      <c r="S73" s="67"/>
      <c r="T73" s="7"/>
      <c r="U73" s="7"/>
      <c r="V73" s="67" t="n">
        <f aca="false">K73*5.5017049523</f>
        <v>11196757.9423364</v>
      </c>
      <c r="W73" s="67" t="n">
        <f aca="false">M73*5.5017049523</f>
        <v>346291.482752669</v>
      </c>
      <c r="X73" s="67" t="n">
        <f aca="false">N73*5.1890047538+L73*5.5017049523</f>
        <v>20377344.1074659</v>
      </c>
      <c r="Y73" s="67" t="n">
        <f aca="false">N73*5.1890047538</f>
        <v>14647799.5723983</v>
      </c>
      <c r="Z73" s="67" t="n">
        <f aca="false">L73*5.5017049523</f>
        <v>5729544.53506764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26248449.2670734</v>
      </c>
      <c r="G74" s="155" t="n">
        <f aca="false">high_v2_m!E62+temporary_pension_bonus_high!B62</f>
        <v>25135914.8213161</v>
      </c>
      <c r="H74" s="8" t="n">
        <f aca="false">F74-J74</f>
        <v>24070069.4674887</v>
      </c>
      <c r="I74" s="8" t="n">
        <f aca="false">G74-K74</f>
        <v>23022886.4157188</v>
      </c>
      <c r="J74" s="155" t="n">
        <f aca="false">high_v2_m!J62</f>
        <v>2178379.79958478</v>
      </c>
      <c r="K74" s="155" t="n">
        <f aca="false">high_v2_m!K62</f>
        <v>2113028.40559724</v>
      </c>
      <c r="L74" s="8" t="n">
        <f aca="false">H74-I74</f>
        <v>1047183.05176985</v>
      </c>
      <c r="M74" s="8" t="n">
        <f aca="false">J74-K74</f>
        <v>65351.3939875434</v>
      </c>
      <c r="N74" s="155" t="n">
        <f aca="false">SUM(high_v5_m!C62:J62)</f>
        <v>3464899.96267799</v>
      </c>
      <c r="O74" s="5"/>
      <c r="P74" s="5"/>
      <c r="Q74" s="8" t="n">
        <f aca="false">I74*5.5017049523</f>
        <v>126665128.209601</v>
      </c>
      <c r="R74" s="8"/>
      <c r="S74" s="8"/>
      <c r="T74" s="5"/>
      <c r="U74" s="5"/>
      <c r="V74" s="8" t="n">
        <f aca="false">K74*5.5017049523</f>
        <v>11625258.8434249</v>
      </c>
      <c r="W74" s="8" t="n">
        <f aca="false">M74*5.5017049523</f>
        <v>359544.087940976</v>
      </c>
      <c r="X74" s="8" t="n">
        <f aca="false">N74*5.1890047538+L74*5.5017049523</f>
        <v>23740674.5596643</v>
      </c>
      <c r="Y74" s="8" t="n">
        <f aca="false">N74*5.1890047538</f>
        <v>17979382.3777775</v>
      </c>
      <c r="Z74" s="8" t="n">
        <f aca="false">L74*5.5017049523</f>
        <v>5761292.18188681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26415914.3443413</v>
      </c>
      <c r="G75" s="157" t="n">
        <f aca="false">high_v2_m!E63+temporary_pension_bonus_high!B63</f>
        <v>25294869.0324771</v>
      </c>
      <c r="H75" s="67" t="n">
        <f aca="false">F75-J75</f>
        <v>24184812.844266</v>
      </c>
      <c r="I75" s="67" t="n">
        <f aca="false">G75-K75</f>
        <v>23130700.577404</v>
      </c>
      <c r="J75" s="157" t="n">
        <f aca="false">high_v2_m!J63</f>
        <v>2231101.50007532</v>
      </c>
      <c r="K75" s="157" t="n">
        <f aca="false">high_v2_m!K63</f>
        <v>2164168.45507306</v>
      </c>
      <c r="L75" s="67" t="n">
        <f aca="false">H75-I75</f>
        <v>1054112.26686197</v>
      </c>
      <c r="M75" s="67" t="n">
        <f aca="false">J75-K75</f>
        <v>66933.0450022598</v>
      </c>
      <c r="N75" s="157" t="n">
        <f aca="false">SUM(high_v5_m!C63:J63)</f>
        <v>2802509.96579659</v>
      </c>
      <c r="O75" s="7"/>
      <c r="P75" s="7"/>
      <c r="Q75" s="67" t="n">
        <f aca="false">I75*5.5017049523</f>
        <v>127258289.916872</v>
      </c>
      <c r="R75" s="67"/>
      <c r="S75" s="67"/>
      <c r="T75" s="7"/>
      <c r="U75" s="7"/>
      <c r="V75" s="67" t="n">
        <f aca="false">K75*5.5017049523</f>
        <v>11906616.3068869</v>
      </c>
      <c r="W75" s="67" t="n">
        <f aca="false">M75*5.5017049523</f>
        <v>368245.865161451</v>
      </c>
      <c r="X75" s="67" t="n">
        <f aca="false">N75*5.1890047538+L75*5.5017049523</f>
        <v>20341652.213965</v>
      </c>
      <c r="Y75" s="67" t="n">
        <f aca="false">N75*5.1890047538</f>
        <v>14542237.5350904</v>
      </c>
      <c r="Z75" s="67" t="n">
        <f aca="false">L75*5.5017049523</f>
        <v>5799414.67887467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26584018.3071824</v>
      </c>
      <c r="G76" s="157" t="n">
        <f aca="false">high_v2_m!E64+temporary_pension_bonus_high!B64</f>
        <v>25454453.5687486</v>
      </c>
      <c r="H76" s="67" t="n">
        <f aca="false">F76-J76</f>
        <v>24326812.7504985</v>
      </c>
      <c r="I76" s="67" t="n">
        <f aca="false">G76-K76</f>
        <v>23264964.1787652</v>
      </c>
      <c r="J76" s="157" t="n">
        <f aca="false">high_v2_m!J64</f>
        <v>2257205.55668393</v>
      </c>
      <c r="K76" s="157" t="n">
        <f aca="false">high_v2_m!K64</f>
        <v>2189489.38998341</v>
      </c>
      <c r="L76" s="67" t="n">
        <f aca="false">H76-I76</f>
        <v>1061848.57173331</v>
      </c>
      <c r="M76" s="67" t="n">
        <f aca="false">J76-K76</f>
        <v>67716.1667005182</v>
      </c>
      <c r="N76" s="157" t="n">
        <f aca="false">SUM(high_v5_m!C64:J64)</f>
        <v>2806672.88069475</v>
      </c>
      <c r="O76" s="7"/>
      <c r="P76" s="7"/>
      <c r="Q76" s="67" t="n">
        <f aca="false">I76*5.5017049523</f>
        <v>127996968.637395</v>
      </c>
      <c r="R76" s="67"/>
      <c r="S76" s="67"/>
      <c r="T76" s="7"/>
      <c r="U76" s="7"/>
      <c r="V76" s="67" t="n">
        <f aca="false">K76*5.5017049523</f>
        <v>12045924.61988</v>
      </c>
      <c r="W76" s="67" t="n">
        <f aca="false">M76*5.5017049523</f>
        <v>372554.369687013</v>
      </c>
      <c r="X76" s="67" t="n">
        <f aca="false">N76*5.1890047538+L76*5.5017049523</f>
        <v>20405816.4659844</v>
      </c>
      <c r="Y76" s="67" t="n">
        <f aca="false">N76*5.1890047538</f>
        <v>14563838.9202866</v>
      </c>
      <c r="Z76" s="67" t="n">
        <f aca="false">L76*5.5017049523</f>
        <v>5841977.54569784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26761899.5138608</v>
      </c>
      <c r="G77" s="157" t="n">
        <f aca="false">high_v2_m!E65+temporary_pension_bonus_high!B65</f>
        <v>25623478.9184759</v>
      </c>
      <c r="H77" s="67" t="n">
        <f aca="false">F77-J77</f>
        <v>24476723.9349301</v>
      </c>
      <c r="I77" s="67" t="n">
        <f aca="false">G77-K77</f>
        <v>23406858.6069132</v>
      </c>
      <c r="J77" s="157" t="n">
        <f aca="false">high_v2_m!J65</f>
        <v>2285175.57893066</v>
      </c>
      <c r="K77" s="157" t="n">
        <f aca="false">high_v2_m!K65</f>
        <v>2216620.31156274</v>
      </c>
      <c r="L77" s="67" t="n">
        <f aca="false">H77-I77</f>
        <v>1069865.32801697</v>
      </c>
      <c r="M77" s="67" t="n">
        <f aca="false">J77-K77</f>
        <v>68555.2673679199</v>
      </c>
      <c r="N77" s="157" t="n">
        <f aca="false">SUM(high_v5_m!C65:J65)</f>
        <v>2775134.366947</v>
      </c>
      <c r="O77" s="7"/>
      <c r="P77" s="7"/>
      <c r="Q77" s="67" t="n">
        <f aca="false">I77*5.5017049523</f>
        <v>128777629.91544</v>
      </c>
      <c r="R77" s="67"/>
      <c r="S77" s="67"/>
      <c r="T77" s="7"/>
      <c r="U77" s="7"/>
      <c r="V77" s="67" t="n">
        <f aca="false">K77*5.5017049523</f>
        <v>12195190.9454935</v>
      </c>
      <c r="W77" s="67" t="n">
        <f aca="false">M77*5.5017049523</f>
        <v>377170.853984336</v>
      </c>
      <c r="X77" s="67" t="n">
        <f aca="false">N77*5.1890047538+L77*5.5017049523</f>
        <v>20286268.7959667</v>
      </c>
      <c r="Y77" s="67" t="n">
        <f aca="false">N77*5.1890047538</f>
        <v>14400185.4225217</v>
      </c>
      <c r="Z77" s="67" t="n">
        <f aca="false">L77*5.5017049523</f>
        <v>5886083.37344501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26987065.8686948</v>
      </c>
      <c r="G78" s="155" t="n">
        <f aca="false">high_v2_m!E66+temporary_pension_bonus_high!B66</f>
        <v>25837825.7882119</v>
      </c>
      <c r="H78" s="8" t="n">
        <f aca="false">F78-J78</f>
        <v>24631686.8183819</v>
      </c>
      <c r="I78" s="8" t="n">
        <f aca="false">G78-K78</f>
        <v>23553108.1094083</v>
      </c>
      <c r="J78" s="155" t="n">
        <f aca="false">high_v2_m!J66</f>
        <v>2355379.05031296</v>
      </c>
      <c r="K78" s="155" t="n">
        <f aca="false">high_v2_m!K66</f>
        <v>2284717.67880357</v>
      </c>
      <c r="L78" s="8" t="n">
        <f aca="false">H78-I78</f>
        <v>1078578.70897355</v>
      </c>
      <c r="M78" s="8" t="n">
        <f aca="false">J78-K78</f>
        <v>70661.3715093886</v>
      </c>
      <c r="N78" s="155" t="n">
        <f aca="false">SUM(high_v5_m!C66:J66)</f>
        <v>3376650.41671292</v>
      </c>
      <c r="O78" s="5"/>
      <c r="P78" s="5"/>
      <c r="Q78" s="8" t="n">
        <f aca="false">I78*5.5017049523</f>
        <v>129582251.527589</v>
      </c>
      <c r="R78" s="8"/>
      <c r="S78" s="8"/>
      <c r="T78" s="5"/>
      <c r="U78" s="5"/>
      <c r="V78" s="8" t="n">
        <f aca="false">K78*5.5017049523</f>
        <v>12569842.568081</v>
      </c>
      <c r="W78" s="8" t="n">
        <f aca="false">M78*5.5017049523</f>
        <v>388758.017569513</v>
      </c>
      <c r="X78" s="8" t="n">
        <f aca="false">N78*5.1890047538+L78*5.5017049523</f>
        <v>23455476.8888492</v>
      </c>
      <c r="Y78" s="8" t="n">
        <f aca="false">N78*5.1890047538</f>
        <v>17521455.0642441</v>
      </c>
      <c r="Z78" s="8" t="n">
        <f aca="false">L78*5.5017049523</f>
        <v>5934021.8246051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27039801.8161106</v>
      </c>
      <c r="G79" s="157" t="n">
        <f aca="false">high_v2_m!E67+temporary_pension_bonus_high!B67</f>
        <v>25888063.0874751</v>
      </c>
      <c r="H79" s="67" t="n">
        <f aca="false">F79-J79</f>
        <v>24609707.3835472</v>
      </c>
      <c r="I79" s="67" t="n">
        <f aca="false">G79-K79</f>
        <v>23530871.4878886</v>
      </c>
      <c r="J79" s="157" t="n">
        <f aca="false">high_v2_m!J67</f>
        <v>2430094.4325634</v>
      </c>
      <c r="K79" s="157" t="n">
        <f aca="false">high_v2_m!K67</f>
        <v>2357191.5995865</v>
      </c>
      <c r="L79" s="67" t="n">
        <f aca="false">H79-I79</f>
        <v>1078835.89565855</v>
      </c>
      <c r="M79" s="67" t="n">
        <f aca="false">J79-K79</f>
        <v>72902.8329769019</v>
      </c>
      <c r="N79" s="157" t="n">
        <f aca="false">SUM(high_v5_m!C67:J67)</f>
        <v>2692777.95235314</v>
      </c>
      <c r="O79" s="7"/>
      <c r="P79" s="7"/>
      <c r="Q79" s="67" t="n">
        <f aca="false">I79*5.5017049523</f>
        <v>129459912.196852</v>
      </c>
      <c r="R79" s="67"/>
      <c r="S79" s="67"/>
      <c r="T79" s="7"/>
      <c r="U79" s="7"/>
      <c r="V79" s="67" t="n">
        <f aca="false">K79*5.5017049523</f>
        <v>12968572.696965</v>
      </c>
      <c r="W79" s="67" t="n">
        <f aca="false">M79*5.5017049523</f>
        <v>401089.877225721</v>
      </c>
      <c r="X79" s="67" t="n">
        <f aca="false">N79*5.1890047538+L79*5.5017049523</f>
        <v>19908274.3855519</v>
      </c>
      <c r="Y79" s="67" t="n">
        <f aca="false">N79*5.1890047538</f>
        <v>13972837.5956883</v>
      </c>
      <c r="Z79" s="67" t="n">
        <f aca="false">L79*5.5017049523</f>
        <v>5935436.78986362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27275421.2072069</v>
      </c>
      <c r="G80" s="157" t="n">
        <f aca="false">high_v2_m!E68+temporary_pension_bonus_high!B68</f>
        <v>26111780.0999049</v>
      </c>
      <c r="H80" s="67" t="n">
        <f aca="false">F80-J80</f>
        <v>24812371.1064506</v>
      </c>
      <c r="I80" s="67" t="n">
        <f aca="false">G80-K80</f>
        <v>23722621.5021714</v>
      </c>
      <c r="J80" s="157" t="n">
        <f aca="false">high_v2_m!J68</f>
        <v>2463050.10075627</v>
      </c>
      <c r="K80" s="157" t="n">
        <f aca="false">high_v2_m!K68</f>
        <v>2389158.59773358</v>
      </c>
      <c r="L80" s="67" t="n">
        <f aca="false">H80-I80</f>
        <v>1089749.60427923</v>
      </c>
      <c r="M80" s="67" t="n">
        <f aca="false">J80-K80</f>
        <v>73891.503022688</v>
      </c>
      <c r="N80" s="157" t="n">
        <f aca="false">SUM(high_v5_m!C68:J68)</f>
        <v>2669041.7627009</v>
      </c>
      <c r="O80" s="7"/>
      <c r="P80" s="7"/>
      <c r="Q80" s="67" t="n">
        <f aca="false">I80*5.5017049523</f>
        <v>130514864.200035</v>
      </c>
      <c r="R80" s="67"/>
      <c r="S80" s="67"/>
      <c r="T80" s="7"/>
      <c r="U80" s="7"/>
      <c r="V80" s="67" t="n">
        <f aca="false">K80*5.5017049523</f>
        <v>13144445.688981</v>
      </c>
      <c r="W80" s="67" t="n">
        <f aca="false">M80*5.5017049523</f>
        <v>406529.248112813</v>
      </c>
      <c r="X80" s="67" t="n">
        <f aca="false">N80*5.1890047538+L80*5.5017049523</f>
        <v>19845151.1893757</v>
      </c>
      <c r="Y80" s="67" t="n">
        <f aca="false">N80*5.1890047538</f>
        <v>13849670.3947457</v>
      </c>
      <c r="Z80" s="67" t="n">
        <f aca="false">L80*5.5017049523</f>
        <v>5995480.79463001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27401204.9707059</v>
      </c>
      <c r="G81" s="157" t="n">
        <f aca="false">high_v2_m!E69+temporary_pension_bonus_high!B69</f>
        <v>26231953.7809384</v>
      </c>
      <c r="H81" s="67" t="n">
        <f aca="false">F81-J81</f>
        <v>24896868.0203172</v>
      </c>
      <c r="I81" s="67" t="n">
        <f aca="false">G81-K81</f>
        <v>23802746.9390613</v>
      </c>
      <c r="J81" s="157" t="n">
        <f aca="false">high_v2_m!J69</f>
        <v>2504336.95038869</v>
      </c>
      <c r="K81" s="157" t="n">
        <f aca="false">high_v2_m!K69</f>
        <v>2429206.84187703</v>
      </c>
      <c r="L81" s="67" t="n">
        <f aca="false">H81-I81</f>
        <v>1094121.08125593</v>
      </c>
      <c r="M81" s="67" t="n">
        <f aca="false">J81-K81</f>
        <v>75130.1085116612</v>
      </c>
      <c r="N81" s="157" t="n">
        <f aca="false">SUM(high_v5_m!C69:J69)</f>
        <v>2644266.64318503</v>
      </c>
      <c r="O81" s="7"/>
      <c r="P81" s="7"/>
      <c r="Q81" s="67" t="n">
        <f aca="false">I81*5.5017049523</f>
        <v>130955690.712977</v>
      </c>
      <c r="R81" s="67"/>
      <c r="S81" s="67"/>
      <c r="T81" s="7"/>
      <c r="U81" s="7"/>
      <c r="V81" s="67" t="n">
        <f aca="false">K81*5.5017049523</f>
        <v>13364779.3121159</v>
      </c>
      <c r="W81" s="67" t="n">
        <f aca="false">M81*5.5017049523</f>
        <v>413343.690065443</v>
      </c>
      <c r="X81" s="67" t="n">
        <f aca="false">N81*5.1890047538+L81*5.5017049523</f>
        <v>19740643.5529635</v>
      </c>
      <c r="Y81" s="67" t="n">
        <f aca="false">N81*5.1890047538</f>
        <v>13721112.1818019</v>
      </c>
      <c r="Z81" s="67" t="n">
        <f aca="false">L81*5.5017049523</f>
        <v>6019531.37116157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27467417.7936465</v>
      </c>
      <c r="G82" s="155" t="n">
        <f aca="false">high_v2_m!E70+temporary_pension_bonus_high!B70</f>
        <v>26294495.8926396</v>
      </c>
      <c r="H82" s="8" t="n">
        <f aca="false">F82-J82</f>
        <v>24900646.6334616</v>
      </c>
      <c r="I82" s="8" t="n">
        <f aca="false">G82-K82</f>
        <v>23804727.8672602</v>
      </c>
      <c r="J82" s="155" t="n">
        <f aca="false">high_v2_m!J70</f>
        <v>2566771.16018494</v>
      </c>
      <c r="K82" s="155" t="n">
        <f aca="false">high_v2_m!K70</f>
        <v>2489768.02537939</v>
      </c>
      <c r="L82" s="8" t="n">
        <f aca="false">H82-I82</f>
        <v>1095918.76620132</v>
      </c>
      <c r="M82" s="8" t="n">
        <f aca="false">J82-K82</f>
        <v>77003.134805548</v>
      </c>
      <c r="N82" s="155" t="n">
        <f aca="false">SUM(high_v5_m!C70:J70)</f>
        <v>3309607.2855199</v>
      </c>
      <c r="O82" s="5"/>
      <c r="P82" s="5"/>
      <c r="Q82" s="8" t="n">
        <f aca="false">I82*5.5017049523</f>
        <v>130966589.19546</v>
      </c>
      <c r="R82" s="8"/>
      <c r="S82" s="8"/>
      <c r="T82" s="5"/>
      <c r="U82" s="5"/>
      <c r="V82" s="8" t="n">
        <f aca="false">K82*5.5017049523</f>
        <v>13697969.075308</v>
      </c>
      <c r="W82" s="8" t="n">
        <f aca="false">M82*5.5017049523</f>
        <v>423648.528102308</v>
      </c>
      <c r="X82" s="8" t="n">
        <f aca="false">N82*5.1890047538+L82*5.5017049523</f>
        <v>23202989.6411022</v>
      </c>
      <c r="Y82" s="8" t="n">
        <f aca="false">N82*5.1890047538</f>
        <v>17173567.9377739</v>
      </c>
      <c r="Z82" s="8" t="n">
        <f aca="false">L82*5.5017049523</f>
        <v>6029421.70332829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27518705.5663109</v>
      </c>
      <c r="G83" s="157" t="n">
        <f aca="false">high_v2_m!E71+temporary_pension_bonus_high!B71</f>
        <v>26343685.1562877</v>
      </c>
      <c r="H83" s="67" t="n">
        <f aca="false">F83-J83</f>
        <v>24859137.8165645</v>
      </c>
      <c r="I83" s="67" t="n">
        <f aca="false">G83-K83</f>
        <v>23763904.4390336</v>
      </c>
      <c r="J83" s="157" t="n">
        <f aca="false">high_v2_m!J71</f>
        <v>2659567.74974645</v>
      </c>
      <c r="K83" s="157" t="n">
        <f aca="false">high_v2_m!K71</f>
        <v>2579780.71725406</v>
      </c>
      <c r="L83" s="67" t="n">
        <f aca="false">H83-I83</f>
        <v>1095233.37753087</v>
      </c>
      <c r="M83" s="67" t="n">
        <f aca="false">J83-K83</f>
        <v>79787.0324923946</v>
      </c>
      <c r="N83" s="157" t="n">
        <f aca="false">SUM(high_v5_m!C71:J71)</f>
        <v>2644288.1832852</v>
      </c>
      <c r="O83" s="7"/>
      <c r="P83" s="7"/>
      <c r="Q83" s="67" t="n">
        <f aca="false">I83*5.5017049523</f>
        <v>130741990.738215</v>
      </c>
      <c r="R83" s="67"/>
      <c r="S83" s="67"/>
      <c r="T83" s="7"/>
      <c r="U83" s="7"/>
      <c r="V83" s="67" t="n">
        <f aca="false">K83*5.5017049523</f>
        <v>14193192.3479647</v>
      </c>
      <c r="W83" s="67" t="n">
        <f aca="false">M83*5.5017049523</f>
        <v>438964.711792728</v>
      </c>
      <c r="X83" s="67" t="n">
        <f aca="false">N83*5.1890047538+L83*5.5017049523</f>
        <v>19746874.8505699</v>
      </c>
      <c r="Y83" s="67" t="n">
        <f aca="false">N83*5.1890047538</f>
        <v>13721223.9534841</v>
      </c>
      <c r="Z83" s="67" t="n">
        <f aca="false">L83*5.5017049523</f>
        <v>6025650.89708586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27701778.3319126</v>
      </c>
      <c r="G84" s="157" t="n">
        <f aca="false">high_v2_m!E72+temporary_pension_bonus_high!B72</f>
        <v>26517883.9603734</v>
      </c>
      <c r="H84" s="67" t="n">
        <f aca="false">F84-J84</f>
        <v>24920910.2843124</v>
      </c>
      <c r="I84" s="67" t="n">
        <f aca="false">G84-K84</f>
        <v>23820441.9542012</v>
      </c>
      <c r="J84" s="157" t="n">
        <f aca="false">high_v2_m!J72</f>
        <v>2780868.04760016</v>
      </c>
      <c r="K84" s="157" t="n">
        <f aca="false">high_v2_m!K72</f>
        <v>2697442.00617215</v>
      </c>
      <c r="L84" s="67" t="n">
        <f aca="false">H84-I84</f>
        <v>1100468.33011119</v>
      </c>
      <c r="M84" s="67" t="n">
        <f aca="false">J84-K84</f>
        <v>83426.0414280035</v>
      </c>
      <c r="N84" s="157" t="n">
        <f aca="false">SUM(high_v5_m!C72:J72)</f>
        <v>2584622.97899064</v>
      </c>
      <c r="O84" s="7"/>
      <c r="P84" s="7"/>
      <c r="Q84" s="67" t="n">
        <f aca="false">I84*5.5017049523</f>
        <v>131053043.465404</v>
      </c>
      <c r="R84" s="67"/>
      <c r="S84" s="67"/>
      <c r="T84" s="7"/>
      <c r="U84" s="7"/>
      <c r="V84" s="67" t="n">
        <f aca="false">K84*5.5017049523</f>
        <v>14840530.0438994</v>
      </c>
      <c r="W84" s="67" t="n">
        <f aca="false">M84*5.5017049523</f>
        <v>458985.465275232</v>
      </c>
      <c r="X84" s="67" t="n">
        <f aca="false">N84*5.1890047538+L84*5.5017049523</f>
        <v>19466072.9863852</v>
      </c>
      <c r="Y84" s="67" t="n">
        <f aca="false">N84*5.1890047538</f>
        <v>13411620.9247632</v>
      </c>
      <c r="Z84" s="67" t="n">
        <f aca="false">L84*5.5017049523</f>
        <v>6054452.06162205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27800471.3089753</v>
      </c>
      <c r="G85" s="157" t="n">
        <f aca="false">high_v2_m!E73+temporary_pension_bonus_high!B73</f>
        <v>26611571.953927</v>
      </c>
      <c r="H85" s="67" t="n">
        <f aca="false">F85-J85</f>
        <v>24943424.433877</v>
      </c>
      <c r="I85" s="67" t="n">
        <f aca="false">G85-K85</f>
        <v>23840236.4850816</v>
      </c>
      <c r="J85" s="157" t="n">
        <f aca="false">high_v2_m!J73</f>
        <v>2857046.87509831</v>
      </c>
      <c r="K85" s="157" t="n">
        <f aca="false">high_v2_m!K73</f>
        <v>2771335.46884536</v>
      </c>
      <c r="L85" s="67" t="n">
        <f aca="false">H85-I85</f>
        <v>1103187.94879535</v>
      </c>
      <c r="M85" s="67" t="n">
        <f aca="false">J85-K85</f>
        <v>85711.406252949</v>
      </c>
      <c r="N85" s="157" t="n">
        <f aca="false">SUM(high_v5_m!C73:J73)</f>
        <v>2623056.63025462</v>
      </c>
      <c r="O85" s="7"/>
      <c r="P85" s="7"/>
      <c r="Q85" s="67" t="n">
        <f aca="false">I85*5.5017049523</f>
        <v>131161947.133977</v>
      </c>
      <c r="R85" s="67"/>
      <c r="S85" s="67"/>
      <c r="T85" s="7"/>
      <c r="U85" s="7"/>
      <c r="V85" s="67" t="n">
        <f aca="false">K85*5.5017049523</f>
        <v>15247070.0734312</v>
      </c>
      <c r="W85" s="67" t="n">
        <f aca="false">M85*5.5017049523</f>
        <v>471558.868250447</v>
      </c>
      <c r="X85" s="67" t="n">
        <f aca="false">N85*5.1890047538+L85*5.5017049523</f>
        <v>19680467.9250829</v>
      </c>
      <c r="Y85" s="67" t="n">
        <f aca="false">N85*5.1890047538</f>
        <v>13611053.3238778</v>
      </c>
      <c r="Z85" s="67" t="n">
        <f aca="false">L85*5.5017049523</f>
        <v>6069414.60120505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27886342.8960967</v>
      </c>
      <c r="G86" s="155" t="n">
        <f aca="false">high_v2_m!E74+temporary_pension_bonus_high!B74</f>
        <v>26693815.3871946</v>
      </c>
      <c r="H86" s="8" t="n">
        <f aca="false">F86-J86</f>
        <v>24973734.4696843</v>
      </c>
      <c r="I86" s="8" t="n">
        <f aca="false">G86-K86</f>
        <v>23868585.2135746</v>
      </c>
      <c r="J86" s="155" t="n">
        <f aca="false">high_v2_m!J74</f>
        <v>2912608.42641244</v>
      </c>
      <c r="K86" s="155" t="n">
        <f aca="false">high_v2_m!K74</f>
        <v>2825230.17362006</v>
      </c>
      <c r="L86" s="8" t="n">
        <f aca="false">H86-I86</f>
        <v>1105149.25610969</v>
      </c>
      <c r="M86" s="8" t="n">
        <f aca="false">J86-K86</f>
        <v>87378.2527923738</v>
      </c>
      <c r="N86" s="155" t="n">
        <f aca="false">SUM(high_v5_m!C74:J74)</f>
        <v>3173089.19966253</v>
      </c>
      <c r="O86" s="5"/>
      <c r="P86" s="5"/>
      <c r="Q86" s="8" t="n">
        <f aca="false">I86*5.5017049523</f>
        <v>131317913.473918</v>
      </c>
      <c r="R86" s="8"/>
      <c r="S86" s="8"/>
      <c r="T86" s="5"/>
      <c r="U86" s="5"/>
      <c r="V86" s="8" t="n">
        <f aca="false">K86*5.5017049523</f>
        <v>15543582.8375929</v>
      </c>
      <c r="W86" s="8" t="n">
        <f aca="false">M86*5.5017049523</f>
        <v>480729.366111124</v>
      </c>
      <c r="X86" s="8" t="n">
        <f aca="false">N86*5.1890047538+L86*5.5017049523</f>
        <v>22545380.0766496</v>
      </c>
      <c r="Y86" s="8" t="n">
        <f aca="false">N86*5.1890047538</f>
        <v>16465174.9412803</v>
      </c>
      <c r="Z86" s="8" t="n">
        <f aca="false">L86*5.5017049523</f>
        <v>6080205.13536935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27924788.0049825</v>
      </c>
      <c r="G87" s="157" t="n">
        <f aca="false">high_v2_m!E75+temporary_pension_bonus_high!B75</f>
        <v>26730476.6684475</v>
      </c>
      <c r="H87" s="67" t="n">
        <f aca="false">F87-J87</f>
        <v>24920143.1301353</v>
      </c>
      <c r="I87" s="67" t="n">
        <f aca="false">G87-K87</f>
        <v>23815971.1398457</v>
      </c>
      <c r="J87" s="157" t="n">
        <f aca="false">high_v2_m!J75</f>
        <v>3004644.87484722</v>
      </c>
      <c r="K87" s="157" t="n">
        <f aca="false">high_v2_m!K75</f>
        <v>2914505.5286018</v>
      </c>
      <c r="L87" s="67" t="n">
        <f aca="false">H87-I87</f>
        <v>1104171.99028963</v>
      </c>
      <c r="M87" s="67" t="n">
        <f aca="false">J87-K87</f>
        <v>90139.346245416</v>
      </c>
      <c r="N87" s="157" t="n">
        <f aca="false">SUM(high_v5_m!C75:J75)</f>
        <v>2529218.92197724</v>
      </c>
      <c r="O87" s="7"/>
      <c r="P87" s="7"/>
      <c r="Q87" s="67" t="n">
        <f aca="false">I87*5.5017049523</f>
        <v>131028446.363923</v>
      </c>
      <c r="R87" s="67"/>
      <c r="S87" s="67"/>
      <c r="T87" s="7"/>
      <c r="U87" s="7"/>
      <c r="V87" s="67" t="n">
        <f aca="false">K87*5.5017049523</f>
        <v>16034749.5002143</v>
      </c>
      <c r="W87" s="67" t="n">
        <f aca="false">M87*5.5017049523</f>
        <v>495920.087635489</v>
      </c>
      <c r="X87" s="67" t="n">
        <f aca="false">N87*5.1890047538+L87*5.5017049523</f>
        <v>19198957.5167082</v>
      </c>
      <c r="Y87" s="67" t="n">
        <f aca="false">N87*5.1890047538</f>
        <v>13124129.0095408</v>
      </c>
      <c r="Z87" s="67" t="n">
        <f aca="false">L87*5.5017049523</f>
        <v>6074828.5071674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28055395.5750028</v>
      </c>
      <c r="G88" s="157" t="n">
        <f aca="false">high_v2_m!E76+temporary_pension_bonus_high!B76</f>
        <v>26854279.2139713</v>
      </c>
      <c r="H88" s="67" t="n">
        <f aca="false">F88-J88</f>
        <v>24989556.8053334</v>
      </c>
      <c r="I88" s="67" t="n">
        <f aca="false">G88-K88</f>
        <v>23880415.607392</v>
      </c>
      <c r="J88" s="157" t="n">
        <f aca="false">high_v2_m!J76</f>
        <v>3065838.76966944</v>
      </c>
      <c r="K88" s="157" t="n">
        <f aca="false">high_v2_m!K76</f>
        <v>2973863.60657936</v>
      </c>
      <c r="L88" s="67" t="n">
        <f aca="false">H88-I88</f>
        <v>1109141.19794142</v>
      </c>
      <c r="M88" s="67" t="n">
        <f aca="false">J88-K88</f>
        <v>91975.1630900838</v>
      </c>
      <c r="N88" s="157" t="n">
        <f aca="false">SUM(high_v5_m!C76:J76)</f>
        <v>2517571.90558045</v>
      </c>
      <c r="O88" s="7"/>
      <c r="P88" s="7"/>
      <c r="Q88" s="67" t="n">
        <f aca="false">I88*5.5017049523</f>
        <v>131383000.810171</v>
      </c>
      <c r="R88" s="67"/>
      <c r="S88" s="67"/>
      <c r="T88" s="7"/>
      <c r="U88" s="7"/>
      <c r="V88" s="67" t="n">
        <f aca="false">K88*5.5017049523</f>
        <v>16361320.1317824</v>
      </c>
      <c r="W88" s="67" t="n">
        <f aca="false">M88*5.5017049523</f>
        <v>506020.210261314</v>
      </c>
      <c r="X88" s="67" t="n">
        <f aca="false">N88*5.1890047538+L88*5.5017049523</f>
        <v>19165860.2076046</v>
      </c>
      <c r="Y88" s="67" t="n">
        <f aca="false">N88*5.1890047538</f>
        <v>13063692.5860903</v>
      </c>
      <c r="Z88" s="67" t="n">
        <f aca="false">L88*5.5017049523</f>
        <v>6102167.62151428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28077447.2387986</v>
      </c>
      <c r="G89" s="157" t="n">
        <f aca="false">high_v2_m!E77+temporary_pension_bonus_high!B77</f>
        <v>26875523.3588122</v>
      </c>
      <c r="H89" s="67" t="n">
        <f aca="false">F89-J89</f>
        <v>24945184.9725268</v>
      </c>
      <c r="I89" s="67" t="n">
        <f aca="false">G89-K89</f>
        <v>23837228.9605286</v>
      </c>
      <c r="J89" s="157" t="n">
        <f aca="false">high_v2_m!J77</f>
        <v>3132262.26627175</v>
      </c>
      <c r="K89" s="157" t="n">
        <f aca="false">high_v2_m!K77</f>
        <v>3038294.3982836</v>
      </c>
      <c r="L89" s="67" t="n">
        <f aca="false">H89-I89</f>
        <v>1107956.01199818</v>
      </c>
      <c r="M89" s="67" t="n">
        <f aca="false">J89-K89</f>
        <v>93967.8679881524</v>
      </c>
      <c r="N89" s="157" t="n">
        <f aca="false">SUM(high_v5_m!C77:J77)</f>
        <v>2467010.72980046</v>
      </c>
      <c r="O89" s="7"/>
      <c r="P89" s="7"/>
      <c r="Q89" s="67" t="n">
        <f aca="false">I89*5.5017049523</f>
        <v>131145400.621249</v>
      </c>
      <c r="R89" s="67"/>
      <c r="S89" s="67"/>
      <c r="T89" s="7"/>
      <c r="U89" s="7"/>
      <c r="V89" s="67" t="n">
        <f aca="false">K89*5.5017049523</f>
        <v>16715799.3375822</v>
      </c>
      <c r="W89" s="67" t="n">
        <f aca="false">M89*5.5017049523</f>
        <v>516983.484667491</v>
      </c>
      <c r="X89" s="67" t="n">
        <f aca="false">N89*5.1890047538+L89*5.5017049523</f>
        <v>18896977.4827511</v>
      </c>
      <c r="Y89" s="67" t="n">
        <f aca="false">N89*5.1890047538</f>
        <v>12801330.4046102</v>
      </c>
      <c r="Z89" s="67" t="n">
        <f aca="false">L89*5.5017049523</f>
        <v>6095647.07814093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28218352.7999793</v>
      </c>
      <c r="G90" s="155" t="n">
        <f aca="false">high_v2_m!E78+temporary_pension_bonus_high!B78</f>
        <v>27010032.0711319</v>
      </c>
      <c r="H90" s="8" t="n">
        <f aca="false">F90-J90</f>
        <v>25024910.1848532</v>
      </c>
      <c r="I90" s="8" t="n">
        <f aca="false">G90-K90</f>
        <v>23912392.7344595</v>
      </c>
      <c r="J90" s="155" t="n">
        <f aca="false">high_v2_m!J78</f>
        <v>3193442.61512612</v>
      </c>
      <c r="K90" s="155" t="n">
        <f aca="false">high_v2_m!K78</f>
        <v>3097639.33667234</v>
      </c>
      <c r="L90" s="8" t="n">
        <f aca="false">H90-I90</f>
        <v>1112517.45039368</v>
      </c>
      <c r="M90" s="8" t="n">
        <f aca="false">J90-K90</f>
        <v>95803.2784537827</v>
      </c>
      <c r="N90" s="155" t="n">
        <f aca="false">SUM(high_v5_m!C78:J78)</f>
        <v>3090775.76767732</v>
      </c>
      <c r="O90" s="5"/>
      <c r="P90" s="5"/>
      <c r="Q90" s="8" t="n">
        <f aca="false">I90*5.5017049523</f>
        <v>131558929.528518</v>
      </c>
      <c r="R90" s="8"/>
      <c r="S90" s="8"/>
      <c r="T90" s="5"/>
      <c r="U90" s="5"/>
      <c r="V90" s="8" t="n">
        <f aca="false">K90*5.5017049523</f>
        <v>17042297.6790095</v>
      </c>
      <c r="W90" s="8" t="n">
        <f aca="false">M90*5.5017049523</f>
        <v>527081.371515752</v>
      </c>
      <c r="X90" s="8" t="n">
        <f aca="false">N90*5.1890047538+L90*5.5017049523</f>
        <v>22158792.9177586</v>
      </c>
      <c r="Y90" s="8" t="n">
        <f aca="false">N90*5.1890047538</f>
        <v>16038050.1514075</v>
      </c>
      <c r="Z90" s="8" t="n">
        <f aca="false">L90*5.5017049523</f>
        <v>6120742.76635108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28342031.0950057</v>
      </c>
      <c r="G91" s="157" t="n">
        <f aca="false">high_v2_m!E79+temporary_pension_bonus_high!B79</f>
        <v>27127767.2768932</v>
      </c>
      <c r="H91" s="67" t="n">
        <f aca="false">F91-J91</f>
        <v>25097411.6909874</v>
      </c>
      <c r="I91" s="67" t="n">
        <f aca="false">G91-K91</f>
        <v>23980486.4549954</v>
      </c>
      <c r="J91" s="157" t="n">
        <f aca="false">high_v2_m!J79</f>
        <v>3244619.40401828</v>
      </c>
      <c r="K91" s="157" t="n">
        <f aca="false">high_v2_m!K79</f>
        <v>3147280.82189773</v>
      </c>
      <c r="L91" s="67" t="n">
        <f aca="false">H91-I91</f>
        <v>1116925.23599196</v>
      </c>
      <c r="M91" s="67" t="n">
        <f aca="false">J91-K91</f>
        <v>97338.5821205489</v>
      </c>
      <c r="N91" s="157" t="n">
        <f aca="false">SUM(high_v5_m!C79:J79)</f>
        <v>2517591.91548559</v>
      </c>
      <c r="O91" s="7"/>
      <c r="P91" s="7"/>
      <c r="Q91" s="67" t="n">
        <f aca="false">I91*5.5017049523</f>
        <v>131933561.088012</v>
      </c>
      <c r="R91" s="67"/>
      <c r="S91" s="67"/>
      <c r="T91" s="7"/>
      <c r="U91" s="7"/>
      <c r="V91" s="67" t="n">
        <f aca="false">K91*5.5017049523</f>
        <v>17315410.4841135</v>
      </c>
      <c r="W91" s="67" t="n">
        <f aca="false">M91*5.5017049523</f>
        <v>535528.159302484</v>
      </c>
      <c r="X91" s="67" t="n">
        <f aca="false">N91*5.1890047538+L91*5.5017049523</f>
        <v>19208789.519789</v>
      </c>
      <c r="Y91" s="67" t="n">
        <f aca="false">N91*5.1890047538</f>
        <v>13063796.4175832</v>
      </c>
      <c r="Z91" s="67" t="n">
        <f aca="false">L91*5.5017049523</f>
        <v>6144993.10220582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28429239.063612</v>
      </c>
      <c r="G92" s="157" t="n">
        <f aca="false">high_v2_m!E80+temporary_pension_bonus_high!B80</f>
        <v>27210579.3058773</v>
      </c>
      <c r="H92" s="67" t="n">
        <f aca="false">F92-J92</f>
        <v>25141810.2633242</v>
      </c>
      <c r="I92" s="67" t="n">
        <f aca="false">G92-K92</f>
        <v>24021773.3695982</v>
      </c>
      <c r="J92" s="157" t="n">
        <f aca="false">high_v2_m!J80</f>
        <v>3287428.80028775</v>
      </c>
      <c r="K92" s="157" t="n">
        <f aca="false">high_v2_m!K80</f>
        <v>3188805.93627912</v>
      </c>
      <c r="L92" s="67" t="n">
        <f aca="false">H92-I92</f>
        <v>1120036.89372602</v>
      </c>
      <c r="M92" s="67" t="n">
        <f aca="false">J92-K92</f>
        <v>98622.864008633</v>
      </c>
      <c r="N92" s="157" t="n">
        <f aca="false">SUM(high_v5_m!C80:J80)</f>
        <v>2475250.97183521</v>
      </c>
      <c r="O92" s="7"/>
      <c r="P92" s="7"/>
      <c r="Q92" s="67" t="n">
        <f aca="false">I92*5.5017049523</f>
        <v>132160709.510547</v>
      </c>
      <c r="R92" s="67"/>
      <c r="S92" s="67"/>
      <c r="T92" s="7"/>
      <c r="U92" s="7"/>
      <c r="V92" s="67" t="n">
        <f aca="false">K92*5.5017049523</f>
        <v>17543869.4115505</v>
      </c>
      <c r="W92" s="67" t="n">
        <f aca="false">M92*5.5017049523</f>
        <v>542593.899326305</v>
      </c>
      <c r="X92" s="67" t="n">
        <f aca="false">N92*5.1890047538+L92*5.5017049523</f>
        <v>19006201.5846721</v>
      </c>
      <c r="Y92" s="67" t="n">
        <f aca="false">N92*5.1890047538</f>
        <v>12844089.059701</v>
      </c>
      <c r="Z92" s="67" t="n">
        <f aca="false">L92*5.5017049523</f>
        <v>6162112.52497114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28489951.7729551</v>
      </c>
      <c r="G93" s="157" t="n">
        <f aca="false">high_v2_m!E81+temporary_pension_bonus_high!B81</f>
        <v>27269202.2319041</v>
      </c>
      <c r="H93" s="67" t="n">
        <f aca="false">F93-J93</f>
        <v>25116834.7084919</v>
      </c>
      <c r="I93" s="67" t="n">
        <f aca="false">G93-K93</f>
        <v>23997278.6793748</v>
      </c>
      <c r="J93" s="157" t="n">
        <f aca="false">high_v2_m!J81</f>
        <v>3373117.06446318</v>
      </c>
      <c r="K93" s="157" t="n">
        <f aca="false">high_v2_m!K81</f>
        <v>3271923.55252929</v>
      </c>
      <c r="L93" s="67" t="n">
        <f aca="false">H93-I93</f>
        <v>1119556.02911709</v>
      </c>
      <c r="M93" s="67" t="n">
        <f aca="false">J93-K93</f>
        <v>101193.511933896</v>
      </c>
      <c r="N93" s="157" t="n">
        <f aca="false">SUM(high_v5_m!C81:J81)</f>
        <v>2437919.73125804</v>
      </c>
      <c r="O93" s="7"/>
      <c r="P93" s="7"/>
      <c r="Q93" s="67" t="n">
        <f aca="false">I93*5.5017049523</f>
        <v>132025946.952039</v>
      </c>
      <c r="R93" s="67"/>
      <c r="S93" s="67"/>
      <c r="T93" s="7"/>
      <c r="U93" s="7"/>
      <c r="V93" s="67" t="n">
        <f aca="false">K93*5.5017049523</f>
        <v>18001158.0124974</v>
      </c>
      <c r="W93" s="67" t="n">
        <f aca="false">M93*5.5017049523</f>
        <v>556736.845747343</v>
      </c>
      <c r="X93" s="67" t="n">
        <f aca="false">N93*5.1890047538+L93*5.5017049523</f>
        <v>18809844.0246516</v>
      </c>
      <c r="Y93" s="67" t="n">
        <f aca="false">N93*5.1890047538</f>
        <v>12650377.0748808</v>
      </c>
      <c r="Z93" s="67" t="n">
        <f aca="false">L93*5.5017049523</f>
        <v>6159466.94977079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28716695.1333481</v>
      </c>
      <c r="G94" s="155" t="n">
        <f aca="false">high_v2_m!E82+temporary_pension_bonus_high!B82</f>
        <v>27486610.7313588</v>
      </c>
      <c r="H94" s="8" t="n">
        <f aca="false">F94-J94</f>
        <v>25246937.2315042</v>
      </c>
      <c r="I94" s="8" t="n">
        <f aca="false">G94-K94</f>
        <v>24120945.5665703</v>
      </c>
      <c r="J94" s="155" t="n">
        <f aca="false">high_v2_m!J82</f>
        <v>3469757.90184389</v>
      </c>
      <c r="K94" s="155" t="n">
        <f aca="false">high_v2_m!K82</f>
        <v>3365665.16478858</v>
      </c>
      <c r="L94" s="8" t="n">
        <f aca="false">H94-I94</f>
        <v>1125991.66493395</v>
      </c>
      <c r="M94" s="8" t="n">
        <f aca="false">J94-K94</f>
        <v>104092.737055317</v>
      </c>
      <c r="N94" s="155" t="n">
        <f aca="false">SUM(high_v5_m!C82:J82)</f>
        <v>3002746.22191232</v>
      </c>
      <c r="O94" s="5"/>
      <c r="P94" s="5"/>
      <c r="Q94" s="8" t="n">
        <f aca="false">I94*5.5017049523</f>
        <v>132706325.677758</v>
      </c>
      <c r="R94" s="8"/>
      <c r="S94" s="8"/>
      <c r="T94" s="5"/>
      <c r="U94" s="5"/>
      <c r="V94" s="8" t="n">
        <f aca="false">K94*5.5017049523</f>
        <v>18516896.7049009</v>
      </c>
      <c r="W94" s="8" t="n">
        <f aca="false">M94*5.5017049523</f>
        <v>572687.526955697</v>
      </c>
      <c r="X94" s="8" t="n">
        <f aca="false">N94*5.1890047538+L94*5.5017049523</f>
        <v>21776138.3391737</v>
      </c>
      <c r="Y94" s="8" t="n">
        <f aca="false">N94*5.1890047538</f>
        <v>15581264.419958</v>
      </c>
      <c r="Z94" s="8" t="n">
        <f aca="false">L94*5.5017049523</f>
        <v>6194873.91921565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28834006.2584824</v>
      </c>
      <c r="G95" s="157" t="n">
        <f aca="false">high_v2_m!E83+temporary_pension_bonus_high!B83</f>
        <v>27599074.5476827</v>
      </c>
      <c r="H95" s="67" t="n">
        <f aca="false">F95-J95</f>
        <v>25300808.3101364</v>
      </c>
      <c r="I95" s="67" t="n">
        <f aca="false">G95-K95</f>
        <v>24171872.5377871</v>
      </c>
      <c r="J95" s="157" t="n">
        <f aca="false">high_v2_m!J83</f>
        <v>3533197.94834596</v>
      </c>
      <c r="K95" s="157" t="n">
        <f aca="false">high_v2_m!K83</f>
        <v>3427202.00989558</v>
      </c>
      <c r="L95" s="67" t="n">
        <f aca="false">H95-I95</f>
        <v>1128935.77234931</v>
      </c>
      <c r="M95" s="67" t="n">
        <f aca="false">J95-K95</f>
        <v>105995.938450379</v>
      </c>
      <c r="N95" s="157" t="n">
        <f aca="false">SUM(high_v5_m!C83:J83)</f>
        <v>2421202.25211911</v>
      </c>
      <c r="O95" s="7"/>
      <c r="P95" s="7"/>
      <c r="Q95" s="67" t="n">
        <f aca="false">I95*5.5017049523</f>
        <v>132986510.847508</v>
      </c>
      <c r="R95" s="67"/>
      <c r="S95" s="67"/>
      <c r="T95" s="7"/>
      <c r="U95" s="7"/>
      <c r="V95" s="67" t="n">
        <f aca="false">K95*5.5017049523</f>
        <v>18855454.270375</v>
      </c>
      <c r="W95" s="67" t="n">
        <f aca="false">M95*5.5017049523</f>
        <v>583158.379496135</v>
      </c>
      <c r="X95" s="67" t="n">
        <f aca="false">N95*5.1890047538+L95*5.5017049523</f>
        <v>18774701.5257202</v>
      </c>
      <c r="Y95" s="67" t="n">
        <f aca="false">N95*5.1890047538</f>
        <v>12563629.9961573</v>
      </c>
      <c r="Z95" s="67" t="n">
        <f aca="false">L95*5.5017049523</f>
        <v>6211071.52956284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29022657.6301807</v>
      </c>
      <c r="G96" s="157" t="n">
        <f aca="false">high_v2_m!E84+temporary_pension_bonus_high!B84</f>
        <v>27778778.534073</v>
      </c>
      <c r="H96" s="67" t="n">
        <f aca="false">F96-J96</f>
        <v>25435361.0098009</v>
      </c>
      <c r="I96" s="67" t="n">
        <f aca="false">G96-K96</f>
        <v>24299100.8123047</v>
      </c>
      <c r="J96" s="157" t="n">
        <f aca="false">high_v2_m!J84</f>
        <v>3587296.62037974</v>
      </c>
      <c r="K96" s="157" t="n">
        <f aca="false">high_v2_m!K84</f>
        <v>3479677.72176834</v>
      </c>
      <c r="L96" s="67" t="n">
        <f aca="false">H96-I96</f>
        <v>1136260.19749628</v>
      </c>
      <c r="M96" s="67" t="n">
        <f aca="false">J96-K96</f>
        <v>107618.898611392</v>
      </c>
      <c r="N96" s="157" t="n">
        <f aca="false">SUM(high_v5_m!C84:J84)</f>
        <v>2385666.89993279</v>
      </c>
      <c r="O96" s="7"/>
      <c r="P96" s="7"/>
      <c r="Q96" s="67" t="n">
        <f aca="false">I96*5.5017049523</f>
        <v>133686483.275494</v>
      </c>
      <c r="R96" s="67"/>
      <c r="S96" s="67"/>
      <c r="T96" s="7"/>
      <c r="U96" s="7"/>
      <c r="V96" s="67" t="n">
        <f aca="false">K96*5.5017049523</f>
        <v>19144160.1542609</v>
      </c>
      <c r="W96" s="67" t="n">
        <f aca="false">M96*5.5017049523</f>
        <v>592087.427451366</v>
      </c>
      <c r="X96" s="67" t="n">
        <f aca="false">N96*5.1890047538+L96*5.5017049523</f>
        <v>18630605.2404012</v>
      </c>
      <c r="Y96" s="67" t="n">
        <f aca="false">N96*5.1890047538</f>
        <v>12379236.8847346</v>
      </c>
      <c r="Z96" s="67" t="n">
        <f aca="false">L96*5.5017049523</f>
        <v>6251368.35566668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29130178.8267322</v>
      </c>
      <c r="G97" s="157" t="n">
        <f aca="false">high_v2_m!E85+temporary_pension_bonus_high!B85</f>
        <v>27881560.3576158</v>
      </c>
      <c r="H97" s="67" t="n">
        <f aca="false">F97-J97</f>
        <v>25485846.3357754</v>
      </c>
      <c r="I97" s="67" t="n">
        <f aca="false">G97-K97</f>
        <v>24346557.8413877</v>
      </c>
      <c r="J97" s="157" t="n">
        <f aca="false">high_v2_m!J85</f>
        <v>3644332.49095681</v>
      </c>
      <c r="K97" s="157" t="n">
        <f aca="false">high_v2_m!K85</f>
        <v>3535002.5162281</v>
      </c>
      <c r="L97" s="67" t="n">
        <f aca="false">H97-I97</f>
        <v>1139288.49438768</v>
      </c>
      <c r="M97" s="67" t="n">
        <f aca="false">J97-K97</f>
        <v>109329.974728704</v>
      </c>
      <c r="N97" s="157" t="n">
        <f aca="false">SUM(high_v5_m!C85:J85)</f>
        <v>2404973.69448638</v>
      </c>
      <c r="O97" s="7"/>
      <c r="P97" s="7"/>
      <c r="Q97" s="67" t="n">
        <f aca="false">I97*5.5017049523</f>
        <v>133947577.847421</v>
      </c>
      <c r="R97" s="67"/>
      <c r="S97" s="67"/>
      <c r="T97" s="7"/>
      <c r="U97" s="7"/>
      <c r="V97" s="67" t="n">
        <f aca="false">K97*5.5017049523</f>
        <v>19448540.8499251</v>
      </c>
      <c r="W97" s="67" t="n">
        <f aca="false">M97*5.5017049523</f>
        <v>601501.263399742</v>
      </c>
      <c r="X97" s="67" t="n">
        <f aca="false">N97*5.1890047538+L97*5.5017049523</f>
        <v>18747449.0851248</v>
      </c>
      <c r="Y97" s="67" t="n">
        <f aca="false">N97*5.1890047538</f>
        <v>12479419.9334538</v>
      </c>
      <c r="Z97" s="67" t="n">
        <f aca="false">L97*5.5017049523</f>
        <v>6268029.15167108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29318385.2746788</v>
      </c>
      <c r="G98" s="155" t="n">
        <f aca="false">high_v2_m!E86+temporary_pension_bonus_high!B86</f>
        <v>28062220.2608501</v>
      </c>
      <c r="H98" s="8" t="n">
        <f aca="false">F98-J98</f>
        <v>25571079.5645716</v>
      </c>
      <c r="I98" s="8" t="n">
        <f aca="false">G98-K98</f>
        <v>24427333.7220461</v>
      </c>
      <c r="J98" s="155" t="n">
        <f aca="false">high_v2_m!J86</f>
        <v>3747305.71010721</v>
      </c>
      <c r="K98" s="155" t="n">
        <f aca="false">high_v2_m!K86</f>
        <v>3634886.53880399</v>
      </c>
      <c r="L98" s="8" t="n">
        <f aca="false">H98-I98</f>
        <v>1143745.84252546</v>
      </c>
      <c r="M98" s="8" t="n">
        <f aca="false">J98-K98</f>
        <v>112419.171303216</v>
      </c>
      <c r="N98" s="155" t="n">
        <f aca="false">SUM(high_v5_m!C86:J86)</f>
        <v>2920445.37589868</v>
      </c>
      <c r="O98" s="5"/>
      <c r="P98" s="5"/>
      <c r="Q98" s="8" t="n">
        <f aca="false">I98*5.5017049523</f>
        <v>134391982.910066</v>
      </c>
      <c r="R98" s="8"/>
      <c r="S98" s="8"/>
      <c r="T98" s="5"/>
      <c r="U98" s="5"/>
      <c r="V98" s="8" t="n">
        <f aca="false">K98*5.5017049523</f>
        <v>19998073.2715865</v>
      </c>
      <c r="W98" s="8" t="n">
        <f aca="false">M98*5.5017049523</f>
        <v>618497.111492365</v>
      </c>
      <c r="X98" s="8" t="n">
        <f aca="false">N98*5.1890047538+L98*5.5017049523</f>
        <v>21446757.1047463</v>
      </c>
      <c r="Y98" s="8" t="n">
        <f aca="false">N98*5.1890047538</f>
        <v>15154204.9387515</v>
      </c>
      <c r="Z98" s="8" t="n">
        <f aca="false">L98*5.5017049523</f>
        <v>6292552.16599486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29474384.5140319</v>
      </c>
      <c r="G99" s="157" t="n">
        <f aca="false">high_v2_m!E87+temporary_pension_bonus_high!B87</f>
        <v>28211608.6707619</v>
      </c>
      <c r="H99" s="67" t="n">
        <f aca="false">F99-J99</f>
        <v>25679655.9957361</v>
      </c>
      <c r="I99" s="67" t="n">
        <f aca="false">G99-K99</f>
        <v>24530722.008015</v>
      </c>
      <c r="J99" s="157" t="n">
        <f aca="false">high_v2_m!J87</f>
        <v>3794728.5182958</v>
      </c>
      <c r="K99" s="157" t="n">
        <f aca="false">high_v2_m!K87</f>
        <v>3680886.66274693</v>
      </c>
      <c r="L99" s="67" t="n">
        <f aca="false">H99-I99</f>
        <v>1148933.98772117</v>
      </c>
      <c r="M99" s="67" t="n">
        <f aca="false">J99-K99</f>
        <v>113841.855548874</v>
      </c>
      <c r="N99" s="157" t="n">
        <f aca="false">SUM(high_v5_m!C87:J87)</f>
        <v>2388024.24159109</v>
      </c>
      <c r="O99" s="7"/>
      <c r="P99" s="7"/>
      <c r="Q99" s="67" t="n">
        <f aca="false">I99*5.5017049523</f>
        <v>134960794.75499</v>
      </c>
      <c r="R99" s="67"/>
      <c r="S99" s="67"/>
      <c r="T99" s="7"/>
      <c r="U99" s="7"/>
      <c r="V99" s="67" t="n">
        <f aca="false">K99*5.5017049523</f>
        <v>20251152.3812898</v>
      </c>
      <c r="W99" s="67" t="n">
        <f aca="false">M99*5.5017049523</f>
        <v>626324.300452261</v>
      </c>
      <c r="X99" s="67" t="n">
        <f aca="false">N99*5.1890047538+L99*5.5017049523</f>
        <v>18712564.9519172</v>
      </c>
      <c r="Y99" s="67" t="n">
        <f aca="false">N99*5.1890047538</f>
        <v>12391469.1418058</v>
      </c>
      <c r="Z99" s="67" t="n">
        <f aca="false">L99*5.5017049523</f>
        <v>6321095.81011136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29654354.1829161</v>
      </c>
      <c r="G100" s="157" t="n">
        <f aca="false">high_v2_m!E88+temporary_pension_bonus_high!B88</f>
        <v>28383761.8611121</v>
      </c>
      <c r="H100" s="67" t="n">
        <f aca="false">F100-J100</f>
        <v>25801528.2645968</v>
      </c>
      <c r="I100" s="67" t="n">
        <f aca="false">G100-K100</f>
        <v>24646520.7203424</v>
      </c>
      <c r="J100" s="157" t="n">
        <f aca="false">high_v2_m!J88</f>
        <v>3852825.91831928</v>
      </c>
      <c r="K100" s="157" t="n">
        <f aca="false">high_v2_m!K88</f>
        <v>3737241.1407697</v>
      </c>
      <c r="L100" s="67" t="n">
        <f aca="false">H100-I100</f>
        <v>1155007.54425443</v>
      </c>
      <c r="M100" s="67" t="n">
        <f aca="false">J100-K100</f>
        <v>115584.777549579</v>
      </c>
      <c r="N100" s="157" t="n">
        <f aca="false">SUM(high_v5_m!C88:J88)</f>
        <v>2359190.16354222</v>
      </c>
      <c r="O100" s="7"/>
      <c r="P100" s="7"/>
      <c r="Q100" s="67" t="n">
        <f aca="false">I100*5.5017049523</f>
        <v>135597885.104072</v>
      </c>
      <c r="R100" s="67"/>
      <c r="S100" s="67"/>
      <c r="T100" s="7"/>
      <c r="U100" s="7"/>
      <c r="V100" s="67" t="n">
        <f aca="false">K100*5.5017049523</f>
        <v>20561198.092112</v>
      </c>
      <c r="W100" s="67" t="n">
        <f aca="false">M100*5.5017049523</f>
        <v>635913.343055014</v>
      </c>
      <c r="X100" s="67" t="n">
        <f aca="false">N100*5.1890047538+L100*5.5017049523</f>
        <v>18596359.6999073</v>
      </c>
      <c r="Y100" s="67" t="n">
        <f aca="false">N100*5.1890047538</f>
        <v>12241848.9737388</v>
      </c>
      <c r="Z100" s="67" t="n">
        <f aca="false">L100*5.5017049523</f>
        <v>6354510.72616848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29798138.8391297</v>
      </c>
      <c r="G101" s="157" t="n">
        <f aca="false">high_v2_m!E89+temporary_pension_bonus_high!B89</f>
        <v>28521155.9611016</v>
      </c>
      <c r="H101" s="67" t="n">
        <f aca="false">F101-J101</f>
        <v>25852172.9938673</v>
      </c>
      <c r="I101" s="67" t="n">
        <f aca="false">G101-K101</f>
        <v>24693569.0911971</v>
      </c>
      <c r="J101" s="157" t="n">
        <f aca="false">high_v2_m!J89</f>
        <v>3945965.84526236</v>
      </c>
      <c r="K101" s="157" t="n">
        <f aca="false">high_v2_m!K89</f>
        <v>3827586.86990449</v>
      </c>
      <c r="L101" s="67" t="n">
        <f aca="false">H101-I101</f>
        <v>1158603.90267027</v>
      </c>
      <c r="M101" s="67" t="n">
        <f aca="false">J101-K101</f>
        <v>118378.975357871</v>
      </c>
      <c r="N101" s="157" t="n">
        <f aca="false">SUM(high_v5_m!C89:J89)</f>
        <v>2272823.50581796</v>
      </c>
      <c r="O101" s="7"/>
      <c r="P101" s="7"/>
      <c r="Q101" s="67" t="n">
        <f aca="false">I101*5.5017049523</f>
        <v>135856731.359001</v>
      </c>
      <c r="R101" s="67"/>
      <c r="S101" s="67"/>
      <c r="T101" s="7"/>
      <c r="U101" s="7"/>
      <c r="V101" s="67" t="n">
        <f aca="false">K101*5.5017049523</f>
        <v>21058253.637512</v>
      </c>
      <c r="W101" s="67" t="n">
        <f aca="false">M101*5.5017049523</f>
        <v>651286.194974599</v>
      </c>
      <c r="X101" s="67" t="n">
        <f aca="false">N101*5.1890047538+L101*5.5017049523</f>
        <v>18167988.8053129</v>
      </c>
      <c r="Y101" s="67" t="n">
        <f aca="false">N101*5.1890047538</f>
        <v>11793691.9762378</v>
      </c>
      <c r="Z101" s="67" t="n">
        <f aca="false">L101*5.5017049523</f>
        <v>6374296.82907512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29860460.5054257</v>
      </c>
      <c r="G102" s="155" t="n">
        <f aca="false">high_v2_m!E90+temporary_pension_bonus_high!B90</f>
        <v>28581610.2675694</v>
      </c>
      <c r="H102" s="8" t="n">
        <f aca="false">F102-J102</f>
        <v>25855175.7757641</v>
      </c>
      <c r="I102" s="8" t="n">
        <f aca="false">G102-K102</f>
        <v>24696484.0797977</v>
      </c>
      <c r="J102" s="155" t="n">
        <f aca="false">high_v2_m!J90</f>
        <v>4005284.72966158</v>
      </c>
      <c r="K102" s="155" t="n">
        <f aca="false">high_v2_m!K90</f>
        <v>3885126.18777173</v>
      </c>
      <c r="L102" s="8" t="n">
        <f aca="false">H102-I102</f>
        <v>1158691.69596641</v>
      </c>
      <c r="M102" s="8" t="n">
        <f aca="false">J102-K102</f>
        <v>120158.541889848</v>
      </c>
      <c r="N102" s="155" t="n">
        <f aca="false">SUM(high_v5_m!C90:J90)</f>
        <v>2849069.04723775</v>
      </c>
      <c r="O102" s="5"/>
      <c r="P102" s="5"/>
      <c r="Q102" s="8" t="n">
        <f aca="false">I102*5.5017049523</f>
        <v>135872768.766221</v>
      </c>
      <c r="R102" s="8"/>
      <c r="S102" s="8"/>
      <c r="T102" s="5"/>
      <c r="U102" s="5"/>
      <c r="V102" s="8" t="n">
        <f aca="false">K102*5.5017049523</f>
        <v>21374817.9875742</v>
      </c>
      <c r="W102" s="8" t="n">
        <f aca="false">M102*5.5017049523</f>
        <v>661076.844976522</v>
      </c>
      <c r="X102" s="8" t="n">
        <f aca="false">N102*5.1890047538+L102*5.5017049523</f>
        <v>21158612.6719084</v>
      </c>
      <c r="Y102" s="8" t="n">
        <f aca="false">N102*5.1890047538</f>
        <v>14783832.8300211</v>
      </c>
      <c r="Z102" s="8" t="n">
        <f aca="false">L102*5.5017049523</f>
        <v>6374779.84188727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30072414.3981798</v>
      </c>
      <c r="G103" s="157" t="n">
        <f aca="false">high_v2_m!E91+temporary_pension_bonus_high!B91</f>
        <v>28783548.9228107</v>
      </c>
      <c r="H103" s="67" t="n">
        <f aca="false">F103-J103</f>
        <v>25979011.1910618</v>
      </c>
      <c r="I103" s="67" t="n">
        <f aca="false">G103-K103</f>
        <v>24812947.8119062</v>
      </c>
      <c r="J103" s="157" t="n">
        <f aca="false">high_v2_m!J91</f>
        <v>4093403.20711806</v>
      </c>
      <c r="K103" s="157" t="n">
        <f aca="false">high_v2_m!K91</f>
        <v>3970601.11090451</v>
      </c>
      <c r="L103" s="67" t="n">
        <f aca="false">H103-I103</f>
        <v>1166063.37915561</v>
      </c>
      <c r="M103" s="67" t="n">
        <f aca="false">J103-K103</f>
        <v>122802.096213542</v>
      </c>
      <c r="N103" s="157" t="n">
        <f aca="false">SUM(high_v5_m!C91:J91)</f>
        <v>2275638.81347312</v>
      </c>
      <c r="O103" s="7"/>
      <c r="P103" s="7"/>
      <c r="Q103" s="67" t="n">
        <f aca="false">I103*5.5017049523</f>
        <v>136513517.857926</v>
      </c>
      <c r="R103" s="67"/>
      <c r="S103" s="67"/>
      <c r="T103" s="7"/>
      <c r="U103" s="7"/>
      <c r="V103" s="67" t="n">
        <f aca="false">K103*5.5017049523</f>
        <v>21845075.7954712</v>
      </c>
      <c r="W103" s="67" t="n">
        <f aca="false">M103*5.5017049523</f>
        <v>675620.900890867</v>
      </c>
      <c r="X103" s="67" t="n">
        <f aca="false">N103*5.1890047538+L103*5.5017049523</f>
        <v>18223637.2888399</v>
      </c>
      <c r="Y103" s="67" t="n">
        <f aca="false">N103*5.1890047538</f>
        <v>11808300.6210438</v>
      </c>
      <c r="Z103" s="67" t="n">
        <f aca="false">L103*5.5017049523</f>
        <v>6415336.66779611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30201300.6129735</v>
      </c>
      <c r="G104" s="157" t="n">
        <f aca="false">high_v2_m!E92+temporary_pension_bonus_high!B92</f>
        <v>28906153.2210164</v>
      </c>
      <c r="H104" s="67" t="n">
        <f aca="false">F104-J104</f>
        <v>26052115.7258817</v>
      </c>
      <c r="I104" s="67" t="n">
        <f aca="false">G104-K104</f>
        <v>24881443.8805373</v>
      </c>
      <c r="J104" s="157" t="n">
        <f aca="false">high_v2_m!J92</f>
        <v>4149184.88709182</v>
      </c>
      <c r="K104" s="157" t="n">
        <f aca="false">high_v2_m!K92</f>
        <v>4024709.34047906</v>
      </c>
      <c r="L104" s="67" t="n">
        <f aca="false">H104-I104</f>
        <v>1170671.84534435</v>
      </c>
      <c r="M104" s="67" t="n">
        <f aca="false">J104-K104</f>
        <v>124475.546612755</v>
      </c>
      <c r="N104" s="157" t="n">
        <f aca="false">SUM(high_v5_m!C92:J92)</f>
        <v>2267261.31290848</v>
      </c>
      <c r="O104" s="7"/>
      <c r="P104" s="7"/>
      <c r="Q104" s="67" t="n">
        <f aca="false">I104*5.5017049523</f>
        <v>136890363.017927</v>
      </c>
      <c r="R104" s="67"/>
      <c r="S104" s="67"/>
      <c r="T104" s="7"/>
      <c r="U104" s="7"/>
      <c r="V104" s="67" t="n">
        <f aca="false">K104*5.5017049523</f>
        <v>22142763.3100817</v>
      </c>
      <c r="W104" s="67" t="n">
        <f aca="false">M104*5.5017049523</f>
        <v>684827.731239643</v>
      </c>
      <c r="X104" s="67" t="n">
        <f aca="false">N104*5.1890047538+L104*5.5017049523</f>
        <v>18205520.8198381</v>
      </c>
      <c r="Y104" s="67" t="n">
        <f aca="false">N104*5.1890047538</f>
        <v>11764829.7307889</v>
      </c>
      <c r="Z104" s="67" t="n">
        <f aca="false">L104*5.5017049523</f>
        <v>6440691.08904919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30425761.1567085</v>
      </c>
      <c r="G105" s="157" t="n">
        <f aca="false">high_v2_m!E93+temporary_pension_bonus_high!B93</f>
        <v>29120154.786709</v>
      </c>
      <c r="H105" s="67" t="n">
        <f aca="false">F105-J105</f>
        <v>26162169.6129754</v>
      </c>
      <c r="I105" s="67" t="n">
        <f aca="false">G105-K105</f>
        <v>24984470.9892879</v>
      </c>
      <c r="J105" s="157" t="n">
        <f aca="false">high_v2_m!J93</f>
        <v>4263591.54373312</v>
      </c>
      <c r="K105" s="157" t="n">
        <f aca="false">high_v2_m!K93</f>
        <v>4135683.79742113</v>
      </c>
      <c r="L105" s="67" t="n">
        <f aca="false">H105-I105</f>
        <v>1177698.62368746</v>
      </c>
      <c r="M105" s="67" t="n">
        <f aca="false">J105-K105</f>
        <v>127907.746311994</v>
      </c>
      <c r="N105" s="157" t="n">
        <f aca="false">SUM(high_v5_m!C93:J93)</f>
        <v>2235492.33812512</v>
      </c>
      <c r="O105" s="7"/>
      <c r="P105" s="7"/>
      <c r="Q105" s="67" t="n">
        <f aca="false">I105*5.5017049523</f>
        <v>137457187.772361</v>
      </c>
      <c r="R105" s="67"/>
      <c r="S105" s="67"/>
      <c r="T105" s="7"/>
      <c r="U105" s="7"/>
      <c r="V105" s="67" t="n">
        <f aca="false">K105*5.5017049523</f>
        <v>22753312.0294187</v>
      </c>
      <c r="W105" s="67" t="n">
        <f aca="false">M105*5.5017049523</f>
        <v>703710.681322228</v>
      </c>
      <c r="X105" s="67" t="n">
        <f aca="false">N105*5.1890047538+L105*5.5017049523</f>
        <v>18079330.7198729</v>
      </c>
      <c r="Y105" s="67" t="n">
        <f aca="false">N105*5.1890047538</f>
        <v>11599980.3696147</v>
      </c>
      <c r="Z105" s="67" t="n">
        <f aca="false">L105*5.5017049523</f>
        <v>6479350.3502582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30550635.1676208</v>
      </c>
      <c r="G106" s="155" t="n">
        <f aca="false">high_v2_m!E94+temporary_pension_bonus_high!B94</f>
        <v>29240469.2158335</v>
      </c>
      <c r="H106" s="8" t="n">
        <f aca="false">F106-J106</f>
        <v>26207682.7794432</v>
      </c>
      <c r="I106" s="8" t="n">
        <f aca="false">G106-K106</f>
        <v>25027805.3993012</v>
      </c>
      <c r="J106" s="155" t="n">
        <f aca="false">high_v2_m!J94</f>
        <v>4342952.38817766</v>
      </c>
      <c r="K106" s="155" t="n">
        <f aca="false">high_v2_m!K94</f>
        <v>4212663.81653233</v>
      </c>
      <c r="L106" s="8" t="n">
        <f aca="false">H106-I106</f>
        <v>1179877.38014202</v>
      </c>
      <c r="M106" s="8" t="n">
        <f aca="false">J106-K106</f>
        <v>130288.571645332</v>
      </c>
      <c r="N106" s="155" t="n">
        <f aca="false">SUM(high_v5_m!C94:J94)</f>
        <v>2815301.94261307</v>
      </c>
      <c r="O106" s="5"/>
      <c r="P106" s="5"/>
      <c r="Q106" s="8" t="n">
        <f aca="false">I106*5.5017049523</f>
        <v>137695600.910536</v>
      </c>
      <c r="R106" s="8"/>
      <c r="S106" s="8"/>
      <c r="T106" s="5"/>
      <c r="U106" s="5"/>
      <c r="V106" s="8" t="n">
        <f aca="false">K106*5.5017049523</f>
        <v>23176833.3817909</v>
      </c>
      <c r="W106" s="8" t="n">
        <f aca="false">M106*5.5017049523</f>
        <v>716809.279849214</v>
      </c>
      <c r="X106" s="8" t="n">
        <f aca="false">N106*5.1890047538+L106*5.5017049523</f>
        <v>21099952.3890357</v>
      </c>
      <c r="Y106" s="8" t="n">
        <f aca="false">N106*5.1890047538</f>
        <v>14608615.1636016</v>
      </c>
      <c r="Z106" s="8" t="n">
        <f aca="false">L106*5.5017049523</f>
        <v>6491337.22543411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30724483.3010232</v>
      </c>
      <c r="G107" s="157" t="n">
        <f aca="false">high_v2_m!E95+temporary_pension_bonus_high!B95</f>
        <v>29406294.9221011</v>
      </c>
      <c r="H107" s="67" t="n">
        <f aca="false">F107-J107</f>
        <v>26319628.9927352</v>
      </c>
      <c r="I107" s="67" t="n">
        <f aca="false">G107-K107</f>
        <v>25133586.2430617</v>
      </c>
      <c r="J107" s="157" t="n">
        <f aca="false">high_v2_m!J95</f>
        <v>4404854.30828798</v>
      </c>
      <c r="K107" s="157" t="n">
        <f aca="false">high_v2_m!K95</f>
        <v>4272708.67903934</v>
      </c>
      <c r="L107" s="67" t="n">
        <f aca="false">H107-I107</f>
        <v>1186042.74967344</v>
      </c>
      <c r="M107" s="67" t="n">
        <f aca="false">J107-K107</f>
        <v>132145.62924864</v>
      </c>
      <c r="N107" s="157" t="n">
        <f aca="false">SUM(high_v5_m!C95:J95)</f>
        <v>2312408.35464057</v>
      </c>
      <c r="O107" s="7"/>
      <c r="P107" s="7"/>
      <c r="Q107" s="67" t="n">
        <f aca="false">I107*5.5017049523</f>
        <v>138277575.902512</v>
      </c>
      <c r="R107" s="67"/>
      <c r="S107" s="67"/>
      <c r="T107" s="7"/>
      <c r="U107" s="7"/>
      <c r="V107" s="67" t="n">
        <f aca="false">K107*5.5017049523</f>
        <v>23507182.4992059</v>
      </c>
      <c r="W107" s="67" t="n">
        <f aca="false">M107*5.5017049523</f>
        <v>727026.26286204</v>
      </c>
      <c r="X107" s="67" t="n">
        <f aca="false">N107*5.1890047538+L107*5.5017049523</f>
        <v>18524355.2144746</v>
      </c>
      <c r="Y107" s="67" t="n">
        <f aca="false">N107*5.1890047538</f>
        <v>11999097.9449568</v>
      </c>
      <c r="Z107" s="67" t="n">
        <f aca="false">L107*5.5017049523</f>
        <v>6525257.26951786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30827436.2048953</v>
      </c>
      <c r="G108" s="157" t="n">
        <f aca="false">high_v2_m!E96+temporary_pension_bonus_high!B96</f>
        <v>29505554.9775902</v>
      </c>
      <c r="H108" s="67" t="n">
        <f aca="false">F108-J108</f>
        <v>26347149.5890307</v>
      </c>
      <c r="I108" s="67" t="n">
        <f aca="false">G108-K108</f>
        <v>25159676.9602016</v>
      </c>
      <c r="J108" s="157" t="n">
        <f aca="false">high_v2_m!J96</f>
        <v>4480286.61586453</v>
      </c>
      <c r="K108" s="157" t="n">
        <f aca="false">high_v2_m!K96</f>
        <v>4345878.01738859</v>
      </c>
      <c r="L108" s="67" t="n">
        <f aca="false">H108-I108</f>
        <v>1187472.62882915</v>
      </c>
      <c r="M108" s="67" t="n">
        <f aca="false">J108-K108</f>
        <v>134408.598475937</v>
      </c>
      <c r="N108" s="157" t="n">
        <f aca="false">SUM(high_v5_m!C96:J96)</f>
        <v>2233733.71579835</v>
      </c>
      <c r="O108" s="7"/>
      <c r="P108" s="7"/>
      <c r="Q108" s="67" t="n">
        <f aca="false">I108*5.5017049523</f>
        <v>138421119.330209</v>
      </c>
      <c r="R108" s="67"/>
      <c r="S108" s="67"/>
      <c r="T108" s="7"/>
      <c r="U108" s="7"/>
      <c r="V108" s="67" t="n">
        <f aca="false">K108*5.5017049523</f>
        <v>23909738.6103585</v>
      </c>
      <c r="W108" s="67" t="n">
        <f aca="false">M108*5.5017049523</f>
        <v>739476.451866764</v>
      </c>
      <c r="X108" s="67" t="n">
        <f aca="false">N108*5.1890047538+L108*5.5017049523</f>
        <v>18123978.912751</v>
      </c>
      <c r="Y108" s="67" t="n">
        <f aca="false">N108*5.1890047538</f>
        <v>11590854.870001</v>
      </c>
      <c r="Z108" s="67" t="n">
        <f aca="false">L108*5.5017049523</f>
        <v>6533124.04275004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30964252.5631117</v>
      </c>
      <c r="G109" s="157" t="n">
        <f aca="false">high_v2_m!E97+temporary_pension_bonus_high!B97</f>
        <v>29635802.0592424</v>
      </c>
      <c r="H109" s="67" t="n">
        <f aca="false">F109-J109</f>
        <v>26487231.0369304</v>
      </c>
      <c r="I109" s="67" t="n">
        <f aca="false">G109-K109</f>
        <v>25293091.1788465</v>
      </c>
      <c r="J109" s="157" t="n">
        <f aca="false">high_v2_m!J97</f>
        <v>4477021.52618135</v>
      </c>
      <c r="K109" s="157" t="n">
        <f aca="false">high_v2_m!K97</f>
        <v>4342710.88039591</v>
      </c>
      <c r="L109" s="67" t="n">
        <f aca="false">H109-I109</f>
        <v>1194139.85808388</v>
      </c>
      <c r="M109" s="67" t="n">
        <f aca="false">J109-K109</f>
        <v>134310.645785441</v>
      </c>
      <c r="N109" s="157" t="n">
        <f aca="false">SUM(high_v5_m!C97:J97)</f>
        <v>2241168.54222994</v>
      </c>
      <c r="O109" s="7"/>
      <c r="P109" s="7"/>
      <c r="Q109" s="67" t="n">
        <f aca="false">I109*5.5017049523</f>
        <v>139155124.997635</v>
      </c>
      <c r="R109" s="67"/>
      <c r="S109" s="67"/>
      <c r="T109" s="7"/>
      <c r="U109" s="7"/>
      <c r="V109" s="67" t="n">
        <f aca="false">K109*5.5017049523</f>
        <v>23892313.9570813</v>
      </c>
      <c r="W109" s="67" t="n">
        <f aca="false">M109*5.5017049523</f>
        <v>738937.54506437</v>
      </c>
      <c r="X109" s="67" t="n">
        <f aca="false">N109*5.1890047538+L109*5.5017049523</f>
        <v>18199239.3906571</v>
      </c>
      <c r="Y109" s="67" t="n">
        <f aca="false">N109*5.1890047538</f>
        <v>11629434.2196982</v>
      </c>
      <c r="Z109" s="67" t="n">
        <f aca="false">L109*5.5017049523</f>
        <v>6569805.17095889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31162134.265216</v>
      </c>
      <c r="G110" s="155" t="n">
        <f aca="false">high_v2_m!E98+temporary_pension_bonus_high!B98</f>
        <v>29824666.8308413</v>
      </c>
      <c r="H110" s="8" t="n">
        <f aca="false">F110-J110</f>
        <v>26596470.8388219</v>
      </c>
      <c r="I110" s="8" t="n">
        <f aca="false">G110-K110</f>
        <v>25395973.3072391</v>
      </c>
      <c r="J110" s="155" t="n">
        <f aca="false">high_v2_m!J98</f>
        <v>4565663.42639405</v>
      </c>
      <c r="K110" s="155" t="n">
        <f aca="false">high_v2_m!K98</f>
        <v>4428693.52360223</v>
      </c>
      <c r="L110" s="8" t="n">
        <f aca="false">H110-I110</f>
        <v>1200497.53158287</v>
      </c>
      <c r="M110" s="8" t="n">
        <f aca="false">J110-K110</f>
        <v>136969.902791822</v>
      </c>
      <c r="N110" s="155" t="n">
        <f aca="false">SUM(high_v5_m!C98:J98)</f>
        <v>2771981.79039104</v>
      </c>
      <c r="O110" s="5"/>
      <c r="P110" s="5"/>
      <c r="Q110" s="8" t="n">
        <f aca="false">I110*5.5017049523</f>
        <v>139721152.112916</v>
      </c>
      <c r="R110" s="8"/>
      <c r="S110" s="8"/>
      <c r="T110" s="5"/>
      <c r="U110" s="5"/>
      <c r="V110" s="8" t="n">
        <f aca="false">K110*5.5017049523</f>
        <v>24365365.0910213</v>
      </c>
      <c r="W110" s="8" t="n">
        <f aca="false">M110*5.5017049523</f>
        <v>753567.992505819</v>
      </c>
      <c r="X110" s="8" t="n">
        <f aca="false">N110*5.1890047538+L110*5.5017049523</f>
        <v>20988609.9025195</v>
      </c>
      <c r="Y110" s="8" t="n">
        <f aca="false">N110*5.1890047538</f>
        <v>14383826.6877861</v>
      </c>
      <c r="Z110" s="8" t="n">
        <f aca="false">L110*5.5017049523</f>
        <v>6604783.2147334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31450930.0374877</v>
      </c>
      <c r="G111" s="157" t="n">
        <f aca="false">high_v2_m!E99+temporary_pension_bonus_high!B99</f>
        <v>30100888.9547608</v>
      </c>
      <c r="H111" s="67" t="n">
        <f aca="false">F111-J111</f>
        <v>26773970.2679175</v>
      </c>
      <c r="I111" s="67" t="n">
        <f aca="false">G111-K111</f>
        <v>25564237.9782777</v>
      </c>
      <c r="J111" s="157" t="n">
        <f aca="false">high_v2_m!J99</f>
        <v>4676959.76957023</v>
      </c>
      <c r="K111" s="157" t="n">
        <f aca="false">high_v2_m!K99</f>
        <v>4536650.97648312</v>
      </c>
      <c r="L111" s="67" t="n">
        <f aca="false">H111-I111</f>
        <v>1209732.28963981</v>
      </c>
      <c r="M111" s="67" t="n">
        <f aca="false">J111-K111</f>
        <v>140308.793087108</v>
      </c>
      <c r="N111" s="157" t="n">
        <f aca="false">SUM(high_v5_m!C99:J99)</f>
        <v>2179877.31968025</v>
      </c>
      <c r="O111" s="7"/>
      <c r="P111" s="7"/>
      <c r="Q111" s="67" t="n">
        <f aca="false">I111*5.5017049523</f>
        <v>140646894.686866</v>
      </c>
      <c r="R111" s="67"/>
      <c r="S111" s="67"/>
      <c r="T111" s="7"/>
      <c r="U111" s="7"/>
      <c r="V111" s="67" t="n">
        <f aca="false">K111*5.5017049523</f>
        <v>24959315.1441738</v>
      </c>
      <c r="W111" s="67" t="n">
        <f aca="false">M111*5.5017049523</f>
        <v>771937.581778578</v>
      </c>
      <c r="X111" s="67" t="n">
        <f aca="false">N111*5.1890047538+L111*5.5017049523</f>
        <v>17966983.9033902</v>
      </c>
      <c r="Y111" s="67" t="n">
        <f aca="false">N111*5.1890047538</f>
        <v>11311393.7745216</v>
      </c>
      <c r="Z111" s="67" t="n">
        <f aca="false">L111*5.5017049523</f>
        <v>6655590.12886855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31587005.1263046</v>
      </c>
      <c r="G112" s="157" t="n">
        <f aca="false">high_v2_m!E100+temporary_pension_bonus_high!B100</f>
        <v>30230290.39032</v>
      </c>
      <c r="H112" s="67" t="n">
        <f aca="false">F112-J112</f>
        <v>26885652.7940752</v>
      </c>
      <c r="I112" s="67" t="n">
        <f aca="false">G112-K112</f>
        <v>25669978.6280575</v>
      </c>
      <c r="J112" s="157" t="n">
        <f aca="false">high_v2_m!J100</f>
        <v>4701352.3322294</v>
      </c>
      <c r="K112" s="157" t="n">
        <f aca="false">high_v2_m!K100</f>
        <v>4560311.76226252</v>
      </c>
      <c r="L112" s="67" t="n">
        <f aca="false">H112-I112</f>
        <v>1215674.16601774</v>
      </c>
      <c r="M112" s="67" t="n">
        <f aca="false">J112-K112</f>
        <v>141040.569966883</v>
      </c>
      <c r="N112" s="157" t="n">
        <f aca="false">SUM(high_v5_m!C100:J100)</f>
        <v>2129805.91614934</v>
      </c>
      <c r="O112" s="7"/>
      <c r="P112" s="7"/>
      <c r="Q112" s="67" t="n">
        <f aca="false">I112*5.5017049523</f>
        <v>141228648.543419</v>
      </c>
      <c r="R112" s="67"/>
      <c r="S112" s="67"/>
      <c r="T112" s="7"/>
      <c r="U112" s="7"/>
      <c r="V112" s="67" t="n">
        <f aca="false">K112*5.5017049523</f>
        <v>25089489.8064716</v>
      </c>
      <c r="W112" s="67" t="n">
        <f aca="false">M112*5.5017049523</f>
        <v>775963.602262017</v>
      </c>
      <c r="X112" s="67" t="n">
        <f aca="false">N112*5.1890047538+L112*5.5017049523</f>
        <v>17739853.6031333</v>
      </c>
      <c r="Y112" s="67" t="n">
        <f aca="false">N112*5.1890047538</f>
        <v>11051573.0235703</v>
      </c>
      <c r="Z112" s="67" t="n">
        <f aca="false">L112*5.5017049523</f>
        <v>6688280.579563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31742449.7267826</v>
      </c>
      <c r="G113" s="157" t="n">
        <f aca="false">high_v2_m!E101+temporary_pension_bonus_high!B101</f>
        <v>30378573.5312788</v>
      </c>
      <c r="H113" s="67" t="n">
        <f aca="false">F113-J113</f>
        <v>26984409.1385736</v>
      </c>
      <c r="I113" s="67" t="n">
        <f aca="false">G113-K113</f>
        <v>25763274.160716</v>
      </c>
      <c r="J113" s="157" t="n">
        <f aca="false">high_v2_m!J101</f>
        <v>4758040.58820906</v>
      </c>
      <c r="K113" s="157" t="n">
        <f aca="false">high_v2_m!K101</f>
        <v>4615299.37056279</v>
      </c>
      <c r="L113" s="67" t="n">
        <f aca="false">H113-I113</f>
        <v>1221134.97785757</v>
      </c>
      <c r="M113" s="67" t="n">
        <f aca="false">J113-K113</f>
        <v>142741.217646273</v>
      </c>
      <c r="N113" s="157" t="n">
        <f aca="false">SUM(high_v5_m!C101:J101)</f>
        <v>2179437.46068059</v>
      </c>
      <c r="O113" s="7"/>
      <c r="P113" s="7"/>
      <c r="Q113" s="67" t="n">
        <f aca="false">I113*5.5017049523</f>
        <v>141741933.037474</v>
      </c>
      <c r="R113" s="67"/>
      <c r="S113" s="67"/>
      <c r="T113" s="7"/>
      <c r="U113" s="7"/>
      <c r="V113" s="67" t="n">
        <f aca="false">K113*5.5017049523</f>
        <v>25392015.4033724</v>
      </c>
      <c r="W113" s="67" t="n">
        <f aca="false">M113*5.5017049523</f>
        <v>785320.064021832</v>
      </c>
      <c r="X113" s="67" t="n">
        <f aca="false">N113*5.1890047538+L113*5.5017049523</f>
        <v>18027435.6991872</v>
      </c>
      <c r="Y113" s="67" t="n">
        <f aca="false">N113*5.1890047538</f>
        <v>11309111.3440814</v>
      </c>
      <c r="Z113" s="67" t="n">
        <f aca="false">L113*5.5017049523</f>
        <v>6718324.35510577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31878715.6366906</v>
      </c>
      <c r="G114" s="155" t="n">
        <f aca="false">high_v2_m!E102+temporary_pension_bonus_high!B102</f>
        <v>30508759.365447</v>
      </c>
      <c r="H114" s="8" t="n">
        <f aca="false">F114-J114</f>
        <v>27031039.0767966</v>
      </c>
      <c r="I114" s="8" t="n">
        <f aca="false">G114-K114</f>
        <v>25806513.1023498</v>
      </c>
      <c r="J114" s="155" t="n">
        <f aca="false">high_v2_m!J102</f>
        <v>4847676.55989403</v>
      </c>
      <c r="K114" s="155" t="n">
        <f aca="false">high_v2_m!K102</f>
        <v>4702246.26309721</v>
      </c>
      <c r="L114" s="8" t="n">
        <f aca="false">H114-I114</f>
        <v>1224525.97444682</v>
      </c>
      <c r="M114" s="8" t="n">
        <f aca="false">J114-K114</f>
        <v>145430.29679682</v>
      </c>
      <c r="N114" s="155" t="n">
        <f aca="false">SUM(high_v5_m!C102:J102)</f>
        <v>2691479.15633975</v>
      </c>
      <c r="O114" s="5"/>
      <c r="P114" s="5"/>
      <c r="Q114" s="8" t="n">
        <f aca="false">I114*5.5017049523</f>
        <v>141979820.936793</v>
      </c>
      <c r="R114" s="8"/>
      <c r="S114" s="8"/>
      <c r="T114" s="5"/>
      <c r="U114" s="5"/>
      <c r="V114" s="8" t="n">
        <f aca="false">K114*5.5017049523</f>
        <v>25870371.5526161</v>
      </c>
      <c r="W114" s="8" t="n">
        <f aca="false">M114*5.5017049523</f>
        <v>800114.584101524</v>
      </c>
      <c r="X114" s="8" t="n">
        <f aca="false">N114*5.1890047538+L114*5.5017049523</f>
        <v>20703078.7548346</v>
      </c>
      <c r="Y114" s="8" t="n">
        <f aca="false">N114*5.1890047538</f>
        <v>13966098.1370006</v>
      </c>
      <c r="Z114" s="8" t="n">
        <f aca="false">L114*5.5017049523</f>
        <v>6736980.61783404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32070327.4326169</v>
      </c>
      <c r="G115" s="157" t="n">
        <f aca="false">high_v2_m!E103+temporary_pension_bonus_high!B103</f>
        <v>30691422.2849907</v>
      </c>
      <c r="H115" s="67" t="n">
        <f aca="false">F115-J115</f>
        <v>27201295.8597438</v>
      </c>
      <c r="I115" s="67" t="n">
        <f aca="false">G115-K115</f>
        <v>25968461.6593037</v>
      </c>
      <c r="J115" s="157" t="n">
        <f aca="false">high_v2_m!J103</f>
        <v>4869031.57287318</v>
      </c>
      <c r="K115" s="157" t="n">
        <f aca="false">high_v2_m!K103</f>
        <v>4722960.62568698</v>
      </c>
      <c r="L115" s="67" t="n">
        <f aca="false">H115-I115</f>
        <v>1232834.20044003</v>
      </c>
      <c r="M115" s="67" t="n">
        <f aca="false">J115-K115</f>
        <v>146070.947186195</v>
      </c>
      <c r="N115" s="157" t="n">
        <f aca="false">SUM(high_v5_m!C103:J103)</f>
        <v>2101532.5461738</v>
      </c>
      <c r="O115" s="7"/>
      <c r="P115" s="7"/>
      <c r="Q115" s="67" t="n">
        <f aca="false">I115*5.5017049523</f>
        <v>142870814.114604</v>
      </c>
      <c r="R115" s="67"/>
      <c r="S115" s="67"/>
      <c r="T115" s="7"/>
      <c r="U115" s="7"/>
      <c r="V115" s="67" t="n">
        <f aca="false">K115*5.5017049523</f>
        <v>25984335.86386</v>
      </c>
      <c r="W115" s="67" t="n">
        <f aca="false">M115*5.5017049523</f>
        <v>803639.253521443</v>
      </c>
      <c r="X115" s="67" t="n">
        <f aca="false">N115*5.1890047538+L115*5.5017049523</f>
        <v>17687552.398287</v>
      </c>
      <c r="Y115" s="67" t="n">
        <f aca="false">N115*5.1890047538</f>
        <v>10904862.3723613</v>
      </c>
      <c r="Z115" s="67" t="n">
        <f aca="false">L115*5.5017049523</f>
        <v>6782690.02592575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32321483.8597184</v>
      </c>
      <c r="G116" s="157" t="n">
        <f aca="false">high_v2_m!E104+temporary_pension_bonus_high!B104</f>
        <v>30931417.4898518</v>
      </c>
      <c r="H116" s="67" t="n">
        <f aca="false">F116-J116</f>
        <v>27360895.9417155</v>
      </c>
      <c r="I116" s="67" t="n">
        <f aca="false">G116-K116</f>
        <v>26119647.209389</v>
      </c>
      <c r="J116" s="157" t="n">
        <f aca="false">high_v2_m!J104</f>
        <v>4960587.91800289</v>
      </c>
      <c r="K116" s="157" t="n">
        <f aca="false">high_v2_m!K104</f>
        <v>4811770.2804628</v>
      </c>
      <c r="L116" s="67" t="n">
        <f aca="false">H116-I116</f>
        <v>1241248.73232653</v>
      </c>
      <c r="M116" s="67" t="n">
        <f aca="false">J116-K116</f>
        <v>148817.637540087</v>
      </c>
      <c r="N116" s="157" t="n">
        <f aca="false">SUM(high_v5_m!C104:J104)</f>
        <v>2109998.28764955</v>
      </c>
      <c r="O116" s="7"/>
      <c r="P116" s="7"/>
      <c r="Q116" s="67" t="n">
        <f aca="false">I116*5.5017049523</f>
        <v>143702592.404224</v>
      </c>
      <c r="R116" s="67"/>
      <c r="S116" s="67"/>
      <c r="T116" s="7"/>
      <c r="U116" s="7"/>
      <c r="V116" s="67" t="n">
        <f aca="false">K116*5.5017049523</f>
        <v>26472940.3813521</v>
      </c>
      <c r="W116" s="67" t="n">
        <f aca="false">M116*5.5017049523</f>
        <v>818750.733443884</v>
      </c>
      <c r="X116" s="67" t="n">
        <f aca="false">N116*5.1890047538+L116*5.5017049523</f>
        <v>17777775.4428003</v>
      </c>
      <c r="Y116" s="67" t="n">
        <f aca="false">N116*5.1890047538</f>
        <v>10948791.1451234</v>
      </c>
      <c r="Z116" s="67" t="n">
        <f aca="false">L116*5.5017049523</f>
        <v>6828984.29767695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32682177.2558743</v>
      </c>
      <c r="G117" s="157" t="n">
        <f aca="false">high_v2_m!E105+temporary_pension_bonus_high!B105</f>
        <v>31274554.9094063</v>
      </c>
      <c r="H117" s="67" t="n">
        <f aca="false">F117-J117</f>
        <v>27683869.2062315</v>
      </c>
      <c r="I117" s="67" t="n">
        <f aca="false">G117-K117</f>
        <v>26426196.1012527</v>
      </c>
      <c r="J117" s="157" t="n">
        <f aca="false">high_v2_m!J105</f>
        <v>4998308.04964287</v>
      </c>
      <c r="K117" s="157" t="n">
        <f aca="false">high_v2_m!K105</f>
        <v>4848358.80815358</v>
      </c>
      <c r="L117" s="67" t="n">
        <f aca="false">H117-I117</f>
        <v>1257673.10497877</v>
      </c>
      <c r="M117" s="67" t="n">
        <f aca="false">J117-K117</f>
        <v>149949.241489286</v>
      </c>
      <c r="N117" s="157" t="n">
        <f aca="false">SUM(high_v5_m!C105:J105)</f>
        <v>2075707.77086623</v>
      </c>
      <c r="O117" s="7"/>
      <c r="P117" s="7"/>
      <c r="Q117" s="67" t="n">
        <f aca="false">I117*5.5017049523</f>
        <v>145389133.960713</v>
      </c>
      <c r="R117" s="67"/>
      <c r="S117" s="67"/>
      <c r="T117" s="7"/>
      <c r="U117" s="7"/>
      <c r="V117" s="67" t="n">
        <f aca="false">K117*5.5017049523</f>
        <v>26674239.6653459</v>
      </c>
      <c r="W117" s="67" t="n">
        <f aca="false">M117*5.5017049523</f>
        <v>824976.484495231</v>
      </c>
      <c r="X117" s="67" t="n">
        <f aca="false">N117*5.1890047538+L117*5.5017049523</f>
        <v>17690203.8405607</v>
      </c>
      <c r="Y117" s="67" t="n">
        <f aca="false">N117*5.1890047538</f>
        <v>10770857.4905245</v>
      </c>
      <c r="Z117" s="67" t="n">
        <f aca="false">L117*5.5017049523</f>
        <v>6919346.3500362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64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21421804.3950487</v>
      </c>
      <c r="G17" s="156" t="n">
        <f aca="false">low_v2_m!C5+temporary_pension_bonus_low!B5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18798652.8327858</v>
      </c>
      <c r="G18" s="154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19381974.1868191</v>
      </c>
      <c r="G19" s="156" t="n">
        <f aca="false">low_v2_m!C7+temporary_pension_bonus_low!B7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18503713.2101988</v>
      </c>
      <c r="G20" s="157" t="n">
        <f aca="false">low_v2_m!E8+temporary_pension_bonus_low!B8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20254615.8512826</v>
      </c>
      <c r="G21" s="157" t="n">
        <f aca="false">low_v2_m!E9+temporary_pension_bonus_low!B9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19377172.7510706</v>
      </c>
      <c r="G22" s="155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20709754.3962264</v>
      </c>
      <c r="G23" s="157" t="n">
        <f aca="false">low_v2_m!E11+temporary_pension_bonus_low!B11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19896829.3534218</v>
      </c>
      <c r="G24" s="157" t="n">
        <f aca="false">low_v2_m!E12+temporary_pension_bonus_low!B12</f>
        <v>19106774.747813</v>
      </c>
      <c r="H24" s="67" t="n">
        <f aca="false">F24-J24</f>
        <v>19743761.0822813</v>
      </c>
      <c r="I24" s="67" t="n">
        <f aca="false">G24-K24</f>
        <v>18958298.5248066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785462.557474628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104302964.88111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21657648.3940755</v>
      </c>
      <c r="G25" s="157" t="n">
        <f aca="false">low_v2_m!E13+temporary_pension_bonus_low!B13</f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856425.707030401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25532721.3614925</v>
      </c>
      <c r="Y25" s="67" t="n">
        <f aca="false">N25*5.1890047538</f>
        <v>20820919.8078463</v>
      </c>
      <c r="Z25" s="67" t="n">
        <f aca="false">L25*5.5017049523</f>
        <v>4711801.55364618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20172881.22473</v>
      </c>
      <c r="G26" s="155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20312576.6473158</v>
      </c>
      <c r="G27" s="157" t="n">
        <f aca="false">low_v2_m!E15+temporary_pension_bonus_low!B15</f>
        <v>19515132.5154774</v>
      </c>
      <c r="H27" s="67" t="n">
        <f aca="false">F27-J27</f>
        <v>20094814.7487349</v>
      </c>
      <c r="I27" s="67" t="n">
        <f aca="false">G27-K27</f>
        <v>19303903.4738539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790911.274880998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106204381.340823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23393640.7982209</v>
      </c>
      <c r="Y27" s="67" t="n">
        <f aca="false">N27*5.1890047538</f>
        <v>19042280.3203782</v>
      </c>
      <c r="Z27" s="67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19049763.4221667</v>
      </c>
      <c r="G28" s="157" t="n">
        <f aca="false">low_v2_m!E16+temporary_pension_bonus_low!B16</f>
        <v>18291807.8709222</v>
      </c>
      <c r="H28" s="67" t="n">
        <f aca="false">F28-J28</f>
        <v>18814716.2989425</v>
      </c>
      <c r="I28" s="67" t="n">
        <f aca="false">G28-K28</f>
        <v>18063812.1613947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750904.13754778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99381764.8257622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17489467.6471069</v>
      </c>
      <c r="G29" s="157" t="n">
        <f aca="false">low_v2_m!E17+temporary_pension_bonus_low!B17</f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686795.876935104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91120780.3628841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19612260.2894639</v>
      </c>
      <c r="Y29" s="67" t="n">
        <f aca="false">N29*5.1890047538</f>
        <v>15833712.0121108</v>
      </c>
      <c r="Z29" s="67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17348358.6939188</v>
      </c>
      <c r="G30" s="155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3759966.94547078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17520043.8736998</v>
      </c>
      <c r="G31" s="157" t="n">
        <f aca="false">low_v2_m!E19+temporary_pension_bonus_low!B19</f>
        <v>16822942.8296048</v>
      </c>
      <c r="H31" s="67" t="n">
        <f aca="false">F31-J31</f>
        <v>17319185.8791943</v>
      </c>
      <c r="I31" s="67" t="n">
        <f aca="false">G31-K31</f>
        <v>16628110.5749344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691075.304259859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91482958.2975088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20667851.1577539</v>
      </c>
      <c r="Y31" s="67" t="n">
        <f aca="false">N31*5.1890047538</f>
        <v>16865758.7338952</v>
      </c>
      <c r="Z31" s="67" t="n">
        <f aca="false">L31*5.5017049523</f>
        <v>3802092.4238587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17903247.7001871</v>
      </c>
      <c r="G32" s="157" t="n">
        <f aca="false">low_v2_m!E20+temporary_pension_bonus_low!B20</f>
        <v>17189346.4116604</v>
      </c>
      <c r="H32" s="67" t="n">
        <f aca="false">F32-J32</f>
        <v>17711390.7054521</v>
      </c>
      <c r="I32" s="67" t="n">
        <f aca="false">G32-K32</f>
        <v>17003245.1267675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708145.578684598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93546837.9191075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20384696.6223329</v>
      </c>
      <c r="Y32" s="67" t="n">
        <f aca="false">N32*5.1890047538</f>
        <v>16488688.5851345</v>
      </c>
      <c r="Z32" s="67" t="n">
        <f aca="false">L32*5.5017049523</f>
        <v>3896008.0371984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17687122.2988291</v>
      </c>
      <c r="G33" s="157" t="n">
        <f aca="false">low_v2_m!E21+temporary_pension_bonus_low!B21</f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699939.784923017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92321457.2868839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20874831.0818746</v>
      </c>
      <c r="Y33" s="67" t="n">
        <f aca="false">N33*5.1890047538</f>
        <v>17023968.9008518</v>
      </c>
      <c r="Z33" s="67" t="n">
        <f aca="false">L33*5.5017049523</f>
        <v>3850862.18102276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18122485.1871077</v>
      </c>
      <c r="G34" s="155" t="n">
        <f aca="false">low_v2_m!E22+temporary_pension_bonus_low!B22</f>
        <v>17398750.5946816</v>
      </c>
      <c r="H34" s="8" t="n">
        <f aca="false">F34-J34</f>
        <v>17882140.883342</v>
      </c>
      <c r="I34" s="8" t="n">
        <f aca="false">G34-K34</f>
        <v>17165616.6200288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716524.263313185</v>
      </c>
      <c r="M34" s="8" t="n">
        <f aca="false">J34-K34</f>
        <v>7210.32911297155</v>
      </c>
      <c r="N34" s="155" t="n">
        <f aca="false">SUM(low_v5_m!C22:J22)</f>
        <v>3557927.96491551</v>
      </c>
      <c r="O34" s="5"/>
      <c r="P34" s="5"/>
      <c r="Q34" s="8" t="n">
        <f aca="false">I34*5.5017049523</f>
        <v>94440157.9676959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22404210.2115378</v>
      </c>
      <c r="Y34" s="8" t="n">
        <f aca="false">N34*5.1890047538</f>
        <v>18462105.1236246</v>
      </c>
      <c r="Z34" s="8" t="n">
        <f aca="false">L34*5.5017049523</f>
        <v>3942105.08791326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18551151.0820897</v>
      </c>
      <c r="G35" s="157" t="n">
        <f aca="false">low_v2_m!E23+temporary_pension_bonus_low!B23</f>
        <v>17808898.7914373</v>
      </c>
      <c r="H35" s="67" t="n">
        <f aca="false">F35-J35</f>
        <v>18287678.357732</v>
      </c>
      <c r="I35" s="67" t="n">
        <f aca="false">G35-K35</f>
        <v>17553330.2488103</v>
      </c>
      <c r="J35" s="157" t="n">
        <f aca="false">low_v2_m!J23</f>
        <v>263472.724357712</v>
      </c>
      <c r="K35" s="157" t="n">
        <f aca="false">low_v2_m!K23</f>
        <v>255568.54262698</v>
      </c>
      <c r="L35" s="67" t="n">
        <f aca="false">H35-I35</f>
        <v>734348.108921729</v>
      </c>
      <c r="M35" s="67" t="n">
        <f aca="false">J35-K35</f>
        <v>7904.18173073133</v>
      </c>
      <c r="N35" s="157" t="n">
        <f aca="false">SUM(low_v5_m!C23:J23)</f>
        <v>3039159.68372713</v>
      </c>
      <c r="O35" s="7"/>
      <c r="P35" s="7"/>
      <c r="Q35" s="67" t="n">
        <f aca="false">I35*5.5017049523</f>
        <v>96573243.9592369</v>
      </c>
      <c r="R35" s="67"/>
      <c r="S35" s="67"/>
      <c r="T35" s="7"/>
      <c r="U35" s="7"/>
      <c r="V35" s="67" t="n">
        <f aca="false">K35*5.5017049523</f>
        <v>1406062.71662295</v>
      </c>
      <c r="W35" s="67" t="n">
        <f aca="false">M35*5.5017049523</f>
        <v>43486.4757718438</v>
      </c>
      <c r="X35" s="67" t="n">
        <f aca="false">N35*5.1890047538+L35*5.5017049523</f>
        <v>19810380.6739842</v>
      </c>
      <c r="Y35" s="67" t="n">
        <f aca="false">N35*5.1890047538</f>
        <v>15770214.0464174</v>
      </c>
      <c r="Z35" s="67" t="n">
        <f aca="false">L35*5.5017049523</f>
        <v>4040166.62756682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19482231.6220482</v>
      </c>
      <c r="G36" s="157" t="n">
        <f aca="false">low_v2_m!E24+temporary_pension_bonus_low!B24</f>
        <v>18700436.6579723</v>
      </c>
      <c r="H36" s="67" t="n">
        <f aca="false">F36-J36</f>
        <v>19185021.5337033</v>
      </c>
      <c r="I36" s="67" t="n">
        <f aca="false">G36-K36</f>
        <v>18412142.8722778</v>
      </c>
      <c r="J36" s="157" t="n">
        <f aca="false">low_v2_m!J24</f>
        <v>297210.088344855</v>
      </c>
      <c r="K36" s="157" t="n">
        <f aca="false">low_v2_m!K24</f>
        <v>288293.785694509</v>
      </c>
      <c r="L36" s="67" t="n">
        <f aca="false">H36-I36</f>
        <v>772878.661425483</v>
      </c>
      <c r="M36" s="67" t="n">
        <f aca="false">J36-K36</f>
        <v>8916.30265034561</v>
      </c>
      <c r="N36" s="157" t="n">
        <f aca="false">SUM(low_v5_m!C24:J24)</f>
        <v>3157357.80929716</v>
      </c>
      <c r="O36" s="7"/>
      <c r="P36" s="7"/>
      <c r="Q36" s="67" t="n">
        <f aca="false">I36*5.5017049523</f>
        <v>101298177.622866</v>
      </c>
      <c r="R36" s="67"/>
      <c r="S36" s="67"/>
      <c r="T36" s="7"/>
      <c r="U36" s="7"/>
      <c r="V36" s="67" t="n">
        <f aca="false">K36*5.5017049523</f>
        <v>1586107.3484728</v>
      </c>
      <c r="W36" s="67" t="n">
        <f aca="false">M36*5.5017049523</f>
        <v>49054.866447612</v>
      </c>
      <c r="X36" s="67" t="n">
        <f aca="false">N36*5.1890047538+L36*5.5017049523</f>
        <v>20635695.0409821</v>
      </c>
      <c r="Y36" s="67" t="n">
        <f aca="false">N36*5.1890047538</f>
        <v>16383544.6818905</v>
      </c>
      <c r="Z36" s="67" t="n">
        <f aca="false">L36*5.5017049523</f>
        <v>4252150.35909157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19240624.9735</v>
      </c>
      <c r="G37" s="157" t="n">
        <f aca="false">low_v2_m!E25+temporary_pension_bonus_low!B25</f>
        <v>18466319.108887</v>
      </c>
      <c r="H37" s="67" t="n">
        <f aca="false">F37-J37</f>
        <v>18927175.8477266</v>
      </c>
      <c r="I37" s="67" t="n">
        <f aca="false">G37-K37</f>
        <v>18162273.4568868</v>
      </c>
      <c r="J37" s="157" t="n">
        <f aca="false">low_v2_m!J25</f>
        <v>313449.125773422</v>
      </c>
      <c r="K37" s="157" t="n">
        <f aca="false">low_v2_m!K25</f>
        <v>304045.652000219</v>
      </c>
      <c r="L37" s="67" t="n">
        <f aca="false">H37-I37</f>
        <v>764902.3908398</v>
      </c>
      <c r="M37" s="67" t="n">
        <f aca="false">J37-K37</f>
        <v>9403.47377320263</v>
      </c>
      <c r="N37" s="157" t="n">
        <f aca="false">SUM(low_v5_m!C25:J25)</f>
        <v>3061464.19488561</v>
      </c>
      <c r="O37" s="7"/>
      <c r="P37" s="7"/>
      <c r="Q37" s="67" t="n">
        <f aca="false">I37*5.5017049523</f>
        <v>99923469.822781</v>
      </c>
      <c r="R37" s="67"/>
      <c r="S37" s="67"/>
      <c r="T37" s="7"/>
      <c r="U37" s="7"/>
      <c r="V37" s="67" t="n">
        <f aca="false">K37*5.5017049523</f>
        <v>1672769.46933489</v>
      </c>
      <c r="W37" s="67" t="n">
        <f aca="false">M37*5.5017049523</f>
        <v>51735.1382268521</v>
      </c>
      <c r="X37" s="67" t="n">
        <f aca="false">N37*5.1890047538+L37*5.5017049523</f>
        <v>20094219.5325594</v>
      </c>
      <c r="Y37" s="67" t="n">
        <f aca="false">N37*5.1890047538</f>
        <v>15885952.2608499</v>
      </c>
      <c r="Z37" s="67" t="n">
        <f aca="false">L37*5.5017049523</f>
        <v>4208267.27170944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19317879.816113</v>
      </c>
      <c r="G38" s="155" t="n">
        <f aca="false">low_v2_m!E26+temporary_pension_bonus_low!B26</f>
        <v>18538018.9018981</v>
      </c>
      <c r="H38" s="8" t="n">
        <f aca="false">F38-J38</f>
        <v>18977348.6198024</v>
      </c>
      <c r="I38" s="8" t="n">
        <f aca="false">G38-K38</f>
        <v>18207703.6414768</v>
      </c>
      <c r="J38" s="155" t="n">
        <f aca="false">low_v2_m!J26</f>
        <v>340531.196310604</v>
      </c>
      <c r="K38" s="155" t="n">
        <f aca="false">low_v2_m!K26</f>
        <v>330315.260421286</v>
      </c>
      <c r="L38" s="8" t="n">
        <f aca="false">H38-I38</f>
        <v>769644.978325613</v>
      </c>
      <c r="M38" s="8" t="n">
        <f aca="false">J38-K38</f>
        <v>10215.9358893181</v>
      </c>
      <c r="N38" s="155" t="n">
        <f aca="false">SUM(low_v5_m!C26:J26)</f>
        <v>3642887.5222115</v>
      </c>
      <c r="O38" s="5"/>
      <c r="P38" s="5"/>
      <c r="Q38" s="8" t="n">
        <f aca="false">I38*5.5017049523</f>
        <v>100173413.294324</v>
      </c>
      <c r="R38" s="8"/>
      <c r="S38" s="8"/>
      <c r="T38" s="5"/>
      <c r="U38" s="5"/>
      <c r="V38" s="8" t="n">
        <f aca="false">K38*5.5017049523</f>
        <v>1817297.10408005</v>
      </c>
      <c r="W38" s="8" t="n">
        <f aca="false">M38*5.5017049523</f>
        <v>56205.0650746408</v>
      </c>
      <c r="X38" s="8" t="n">
        <f aca="false">N38*5.1890047538+L38*5.5017049523</f>
        <v>23137320.259081</v>
      </c>
      <c r="Y38" s="8" t="n">
        <f aca="false">N38*5.1890047538</f>
        <v>18902960.6703142</v>
      </c>
      <c r="Z38" s="8" t="n">
        <f aca="false">L38*5.5017049523</f>
        <v>4234359.58876685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19651127.7339167</v>
      </c>
      <c r="G39" s="157" t="n">
        <f aca="false">low_v2_m!E27+temporary_pension_bonus_low!B27</f>
        <v>18856229.9032733</v>
      </c>
      <c r="H39" s="67" t="n">
        <f aca="false">F39-J39</f>
        <v>19289144.4033063</v>
      </c>
      <c r="I39" s="67" t="n">
        <f aca="false">G39-K39</f>
        <v>18505106.0725813</v>
      </c>
      <c r="J39" s="157" t="n">
        <f aca="false">low_v2_m!J27</f>
        <v>361983.330610374</v>
      </c>
      <c r="K39" s="157" t="n">
        <f aca="false">low_v2_m!K27</f>
        <v>351123.830692063</v>
      </c>
      <c r="L39" s="67" t="n">
        <f aca="false">H39-I39</f>
        <v>784038.330725063</v>
      </c>
      <c r="M39" s="67" t="n">
        <f aca="false">J39-K39</f>
        <v>10859.4999183112</v>
      </c>
      <c r="N39" s="157" t="n">
        <f aca="false">SUM(low_v5_m!C27:J27)</f>
        <v>3036921.87012856</v>
      </c>
      <c r="O39" s="7"/>
      <c r="P39" s="7"/>
      <c r="Q39" s="67" t="n">
        <f aca="false">I39*5.5017049523</f>
        <v>101809633.722357</v>
      </c>
      <c r="R39" s="67"/>
      <c r="S39" s="67"/>
      <c r="T39" s="7"/>
      <c r="U39" s="7"/>
      <c r="V39" s="67" t="n">
        <f aca="false">K39*5.5017049523</f>
        <v>1931779.71818907</v>
      </c>
      <c r="W39" s="67" t="n">
        <f aca="false">M39*5.5017049523</f>
        <v>59745.7644800741</v>
      </c>
      <c r="X39" s="67" t="n">
        <f aca="false">N39*5.1890047538+L39*5.5017049523</f>
        <v>20072149.5879594</v>
      </c>
      <c r="Y39" s="67" t="n">
        <f aca="false">N39*5.1890047538</f>
        <v>15758602.0210163</v>
      </c>
      <c r="Z39" s="67" t="n">
        <f aca="false">L39*5.5017049523</f>
        <v>4313547.5669431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20056076.4267717</v>
      </c>
      <c r="G40" s="157" t="n">
        <f aca="false">low_v2_m!E28+temporary_pension_bonus_low!B28</f>
        <v>19242800.6498666</v>
      </c>
      <c r="H40" s="67" t="n">
        <f aca="false">F40-J40</f>
        <v>19662171.9831286</v>
      </c>
      <c r="I40" s="67" t="n">
        <f aca="false">G40-K40</f>
        <v>18860713.3395328</v>
      </c>
      <c r="J40" s="157" t="n">
        <f aca="false">low_v2_m!J28</f>
        <v>393904.443643066</v>
      </c>
      <c r="K40" s="157" t="n">
        <f aca="false">low_v2_m!K28</f>
        <v>382087.310333774</v>
      </c>
      <c r="L40" s="67" t="n">
        <f aca="false">H40-I40</f>
        <v>801458.643595789</v>
      </c>
      <c r="M40" s="67" t="n">
        <f aca="false">J40-K40</f>
        <v>11817.1333092919</v>
      </c>
      <c r="N40" s="157" t="n">
        <f aca="false">SUM(low_v5_m!C28:J28)</f>
        <v>3093926.81890093</v>
      </c>
      <c r="O40" s="7"/>
      <c r="P40" s="7"/>
      <c r="Q40" s="67" t="n">
        <f aca="false">I40*5.5017049523</f>
        <v>103766079.984018</v>
      </c>
      <c r="R40" s="67"/>
      <c r="S40" s="67"/>
      <c r="T40" s="7"/>
      <c r="U40" s="7"/>
      <c r="V40" s="67" t="n">
        <f aca="false">K40*5.5017049523</f>
        <v>2102131.64747431</v>
      </c>
      <c r="W40" s="67" t="n">
        <f aca="false">M40*5.5017049523</f>
        <v>65014.3808497203</v>
      </c>
      <c r="X40" s="67" t="n">
        <f aca="false">N40*5.1890047538+L40*5.5017049523</f>
        <v>20463789.9597208</v>
      </c>
      <c r="Y40" s="67" t="n">
        <f aca="false">N40*5.1890047538</f>
        <v>16054400.9711862</v>
      </c>
      <c r="Z40" s="67" t="n">
        <f aca="false">L40*5.5017049523</f>
        <v>4409388.98853459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20347707.8660307</v>
      </c>
      <c r="G41" s="157" t="n">
        <f aca="false">low_v2_m!E29+temporary_pension_bonus_low!B29</f>
        <v>19520263.2963599</v>
      </c>
      <c r="H41" s="67" t="n">
        <f aca="false">F41-J41</f>
        <v>19920374.1008803</v>
      </c>
      <c r="I41" s="67" t="n">
        <f aca="false">G41-K41</f>
        <v>19105749.544164</v>
      </c>
      <c r="J41" s="157" t="n">
        <f aca="false">low_v2_m!J29</f>
        <v>427333.765150399</v>
      </c>
      <c r="K41" s="157" t="n">
        <f aca="false">low_v2_m!K29</f>
        <v>414513.752195887</v>
      </c>
      <c r="L41" s="67" t="n">
        <f aca="false">H41-I41</f>
        <v>814624.556716241</v>
      </c>
      <c r="M41" s="67" t="n">
        <f aca="false">J41-K41</f>
        <v>12820.012954512</v>
      </c>
      <c r="N41" s="157" t="n">
        <f aca="false">SUM(low_v5_m!C29:J29)</f>
        <v>3135605.48342006</v>
      </c>
      <c r="O41" s="7"/>
      <c r="P41" s="7"/>
      <c r="Q41" s="67" t="n">
        <f aca="false">I41*5.5017049523</f>
        <v>105114196.884531</v>
      </c>
      <c r="R41" s="67"/>
      <c r="S41" s="67"/>
      <c r="T41" s="7"/>
      <c r="U41" s="7"/>
      <c r="V41" s="67" t="n">
        <f aca="false">K41*5.5017049523</f>
        <v>2280532.36325257</v>
      </c>
      <c r="W41" s="67" t="n">
        <f aca="false">M41*5.5017049523</f>
        <v>70531.928760389</v>
      </c>
      <c r="X41" s="67" t="n">
        <f aca="false">N41*5.1890047538+L41*5.5017049523</f>
        <v>20752495.717459</v>
      </c>
      <c r="Y41" s="67" t="n">
        <f aca="false">N41*5.1890047538</f>
        <v>16270671.759508</v>
      </c>
      <c r="Z41" s="67" t="n">
        <f aca="false">L41*5.5017049523</f>
        <v>4481823.95795094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20494200.8863509</v>
      </c>
      <c r="G42" s="155" t="n">
        <f aca="false">low_v2_m!E30+temporary_pension_bonus_low!B30</f>
        <v>19658630.8951367</v>
      </c>
      <c r="H42" s="8" t="n">
        <f aca="false">F42-J42</f>
        <v>20065434.7940726</v>
      </c>
      <c r="I42" s="8" t="n">
        <f aca="false">G42-K42</f>
        <v>19242727.7856268</v>
      </c>
      <c r="J42" s="155" t="n">
        <f aca="false">low_v2_m!J30</f>
        <v>428766.092278299</v>
      </c>
      <c r="K42" s="155" t="n">
        <f aca="false">low_v2_m!K30</f>
        <v>415903.10950995</v>
      </c>
      <c r="L42" s="8" t="n">
        <f aca="false">H42-I42</f>
        <v>822707.00844587</v>
      </c>
      <c r="M42" s="8" t="n">
        <f aca="false">J42-K42</f>
        <v>12862.982768349</v>
      </c>
      <c r="N42" s="155" t="n">
        <f aca="false">SUM(low_v5_m!C30:J30)</f>
        <v>3805173.33283455</v>
      </c>
      <c r="O42" s="5"/>
      <c r="P42" s="5"/>
      <c r="Q42" s="8" t="n">
        <f aca="false">I42*5.5017049523</f>
        <v>105867810.753944</v>
      </c>
      <c r="R42" s="8"/>
      <c r="S42" s="8"/>
      <c r="T42" s="5"/>
      <c r="U42" s="5"/>
      <c r="V42" s="8" t="n">
        <f aca="false">K42*5.5017049523</f>
        <v>2288176.19726786</v>
      </c>
      <c r="W42" s="8" t="n">
        <f aca="false">M42*5.5017049523</f>
        <v>70768.3359979753</v>
      </c>
      <c r="X42" s="8" t="n">
        <f aca="false">N42*5.1890047538+L42*5.5017049523</f>
        <v>24271353.73577</v>
      </c>
      <c r="Y42" s="8" t="n">
        <f aca="false">N42*5.1890047538</f>
        <v>19745062.5131115</v>
      </c>
      <c r="Z42" s="8" t="n">
        <f aca="false">L42*5.5017049523</f>
        <v>4526291.22265856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20574838.8164295</v>
      </c>
      <c r="G43" s="157" t="n">
        <f aca="false">low_v2_m!E31+temporary_pension_bonus_low!B31</f>
        <v>19735803.4051171</v>
      </c>
      <c r="H43" s="67" t="n">
        <f aca="false">F43-J43</f>
        <v>20107953.3299269</v>
      </c>
      <c r="I43" s="67" t="n">
        <f aca="false">G43-K43</f>
        <v>19282924.4832096</v>
      </c>
      <c r="J43" s="157" t="n">
        <f aca="false">low_v2_m!J31</f>
        <v>466885.486502648</v>
      </c>
      <c r="K43" s="157" t="n">
        <f aca="false">low_v2_m!K31</f>
        <v>452878.921907568</v>
      </c>
      <c r="L43" s="67" t="n">
        <f aca="false">H43-I43</f>
        <v>825028.846717306</v>
      </c>
      <c r="M43" s="67" t="n">
        <f aca="false">J43-K43</f>
        <v>14006.5645950793</v>
      </c>
      <c r="N43" s="157" t="n">
        <f aca="false">SUM(low_v5_m!C31:J31)</f>
        <v>3165269.19841625</v>
      </c>
      <c r="O43" s="7"/>
      <c r="P43" s="7"/>
      <c r="Q43" s="67" t="n">
        <f aca="false">I43*5.5017049523</f>
        <v>106088961.124101</v>
      </c>
      <c r="R43" s="67"/>
      <c r="S43" s="67"/>
      <c r="T43" s="7"/>
      <c r="U43" s="7"/>
      <c r="V43" s="67" t="n">
        <f aca="false">K43*5.5017049523</f>
        <v>2491606.20745115</v>
      </c>
      <c r="W43" s="67" t="n">
        <f aca="false">M43*5.5017049523</f>
        <v>77059.9857974579</v>
      </c>
      <c r="X43" s="67" t="n">
        <f aca="false">N43*5.1890047538+L43*5.5017049523</f>
        <v>20963662.2094136</v>
      </c>
      <c r="Y43" s="67" t="n">
        <f aca="false">N43*5.1890047538</f>
        <v>16424596.9176386</v>
      </c>
      <c r="Z43" s="67" t="n">
        <f aca="false">L43*5.5017049523</f>
        <v>4539065.29177496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20774294.3195751</v>
      </c>
      <c r="G44" s="157" t="n">
        <f aca="false">low_v2_m!E32+temporary_pension_bonus_low!B32</f>
        <v>19925657.3203134</v>
      </c>
      <c r="H44" s="67" t="n">
        <f aca="false">F44-J44</f>
        <v>20278060.0681189</v>
      </c>
      <c r="I44" s="67" t="n">
        <f aca="false">G44-K44</f>
        <v>19444310.0964009</v>
      </c>
      <c r="J44" s="157" t="n">
        <f aca="false">low_v2_m!J32</f>
        <v>496234.251456191</v>
      </c>
      <c r="K44" s="157" t="n">
        <f aca="false">low_v2_m!K32</f>
        <v>481347.223912505</v>
      </c>
      <c r="L44" s="67" t="n">
        <f aca="false">H44-I44</f>
        <v>833749.971717942</v>
      </c>
      <c r="M44" s="67" t="n">
        <f aca="false">J44-K44</f>
        <v>14887.0275436859</v>
      </c>
      <c r="N44" s="157" t="n">
        <f aca="false">SUM(low_v5_m!C32:J32)</f>
        <v>3102331.62002144</v>
      </c>
      <c r="O44" s="7"/>
      <c r="P44" s="7"/>
      <c r="Q44" s="67" t="n">
        <f aca="false">I44*5.5017049523</f>
        <v>106976857.151426</v>
      </c>
      <c r="R44" s="67"/>
      <c r="S44" s="67"/>
      <c r="T44" s="7"/>
      <c r="U44" s="7"/>
      <c r="V44" s="67" t="n">
        <f aca="false">K44*5.5017049523</f>
        <v>2648230.40557529</v>
      </c>
      <c r="W44" s="67" t="n">
        <f aca="false">M44*5.5017049523</f>
        <v>81904.033162123</v>
      </c>
      <c r="X44" s="67" t="n">
        <f aca="false">N44*5.1890047538+L44*5.5017049523</f>
        <v>20685059.8725359</v>
      </c>
      <c r="Y44" s="67" t="n">
        <f aca="false">N44*5.1890047538</f>
        <v>16098013.5241553</v>
      </c>
      <c r="Z44" s="67" t="n">
        <f aca="false">L44*5.5017049523</f>
        <v>4587046.34838059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20886469.7465125</v>
      </c>
      <c r="G45" s="157" t="n">
        <f aca="false">low_v2_m!E33+temporary_pension_bonus_low!B33</f>
        <v>20032777.7170612</v>
      </c>
      <c r="H45" s="67" t="n">
        <f aca="false">F45-J45</f>
        <v>20378635.8053687</v>
      </c>
      <c r="I45" s="67" t="n">
        <f aca="false">G45-K45</f>
        <v>19540178.7941517</v>
      </c>
      <c r="J45" s="157" t="n">
        <f aca="false">low_v2_m!J33</f>
        <v>507833.941143829</v>
      </c>
      <c r="K45" s="157" t="n">
        <f aca="false">low_v2_m!K33</f>
        <v>492598.922909514</v>
      </c>
      <c r="L45" s="67" t="n">
        <f aca="false">H45-I45</f>
        <v>838457.011217054</v>
      </c>
      <c r="M45" s="67" t="n">
        <f aca="false">J45-K45</f>
        <v>15235.0182343149</v>
      </c>
      <c r="N45" s="157" t="n">
        <f aca="false">SUM(low_v5_m!C33:J33)</f>
        <v>3144549.26913166</v>
      </c>
      <c r="O45" s="7"/>
      <c r="P45" s="7"/>
      <c r="Q45" s="67" t="n">
        <f aca="false">I45*5.5017049523</f>
        <v>107504298.440612</v>
      </c>
      <c r="R45" s="67"/>
      <c r="S45" s="67"/>
      <c r="T45" s="7"/>
      <c r="U45" s="7"/>
      <c r="V45" s="67" t="n">
        <f aca="false">K45*5.5017049523</f>
        <v>2710133.93366892</v>
      </c>
      <c r="W45" s="67" t="n">
        <f aca="false">M45*5.5017049523</f>
        <v>83818.5752681109</v>
      </c>
      <c r="X45" s="67" t="n">
        <f aca="false">N45*5.1890047538+L45*5.5017049523</f>
        <v>20930024.196986</v>
      </c>
      <c r="Y45" s="67" t="n">
        <f aca="false">N45*5.1890047538</f>
        <v>16317081.1060825</v>
      </c>
      <c r="Z45" s="67" t="n">
        <f aca="false">L45*5.5017049523</f>
        <v>4612943.09090352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21030552.6930497</v>
      </c>
      <c r="G46" s="155" t="n">
        <f aca="false">low_v2_m!E34+temporary_pension_bonus_low!B34</f>
        <v>20169339.3959392</v>
      </c>
      <c r="H46" s="8" t="n">
        <f aca="false">F46-J46</f>
        <v>20512580.2331631</v>
      </c>
      <c r="I46" s="8" t="n">
        <f aca="false">G46-K46</f>
        <v>19666906.1098492</v>
      </c>
      <c r="J46" s="155" t="n">
        <f aca="false">low_v2_m!J34</f>
        <v>517972.459886649</v>
      </c>
      <c r="K46" s="155" t="n">
        <f aca="false">low_v2_m!K34</f>
        <v>502433.286090049</v>
      </c>
      <c r="L46" s="8" t="n">
        <f aca="false">H46-I46</f>
        <v>845674.123313878</v>
      </c>
      <c r="M46" s="8" t="n">
        <f aca="false">J46-K46</f>
        <v>15539.1737965996</v>
      </c>
      <c r="N46" s="155" t="n">
        <f aca="false">SUM(low_v5_m!C34:J34)</f>
        <v>3783976.56826971</v>
      </c>
      <c r="O46" s="5"/>
      <c r="P46" s="5"/>
      <c r="Q46" s="8" t="n">
        <f aca="false">I46*5.5017049523</f>
        <v>108201514.740976</v>
      </c>
      <c r="R46" s="8"/>
      <c r="S46" s="8"/>
      <c r="T46" s="5"/>
      <c r="U46" s="5"/>
      <c r="V46" s="8" t="n">
        <f aca="false">K46*5.5017049523</f>
        <v>2764239.69828199</v>
      </c>
      <c r="W46" s="8" t="n">
        <f aca="false">M46*5.5017049523</f>
        <v>85491.9494314022</v>
      </c>
      <c r="X46" s="8" t="n">
        <f aca="false">N46*5.1890047538+L46*5.5017049523</f>
        <v>24287721.9132873</v>
      </c>
      <c r="Y46" s="8" t="n">
        <f aca="false">N46*5.1890047538</f>
        <v>19635072.4010193</v>
      </c>
      <c r="Z46" s="8" t="n">
        <f aca="false">L46*5.5017049523</f>
        <v>4652649.51226792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21076425.4473913</v>
      </c>
      <c r="G47" s="157" t="n">
        <f aca="false">low_v2_m!E35+temporary_pension_bonus_low!B35</f>
        <v>20212552.6865832</v>
      </c>
      <c r="H47" s="67" t="n">
        <f aca="false">F47-J47</f>
        <v>20550251.0276425</v>
      </c>
      <c r="I47" s="67" t="n">
        <f aca="false">G47-K47</f>
        <v>19702163.4994268</v>
      </c>
      <c r="J47" s="157" t="n">
        <f aca="false">low_v2_m!J35</f>
        <v>526174.419748858</v>
      </c>
      <c r="K47" s="157" t="n">
        <f aca="false">low_v2_m!K35</f>
        <v>510389.187156392</v>
      </c>
      <c r="L47" s="67" t="n">
        <f aca="false">H47-I47</f>
        <v>848087.528215695</v>
      </c>
      <c r="M47" s="67" t="n">
        <f aca="false">J47-K47</f>
        <v>15785.2325924657</v>
      </c>
      <c r="N47" s="157" t="n">
        <f aca="false">SUM(low_v5_m!C35:J35)</f>
        <v>3109303.56851641</v>
      </c>
      <c r="O47" s="7"/>
      <c r="P47" s="7"/>
      <c r="Q47" s="67" t="n">
        <f aca="false">I47*5.5017049523</f>
        <v>108395490.495821</v>
      </c>
      <c r="R47" s="67"/>
      <c r="S47" s="67"/>
      <c r="T47" s="7"/>
      <c r="U47" s="7"/>
      <c r="V47" s="67" t="n">
        <f aca="false">K47*5.5017049523</f>
        <v>2808010.71857869</v>
      </c>
      <c r="W47" s="67" t="n">
        <f aca="false">M47*5.5017049523</f>
        <v>86845.6923271759</v>
      </c>
      <c r="X47" s="67" t="n">
        <f aca="false">N47*5.1890047538+L47*5.5017049523</f>
        <v>20800118.3520071</v>
      </c>
      <c r="Y47" s="67" t="n">
        <f aca="false">N47*5.1890047538</f>
        <v>16134190.998039</v>
      </c>
      <c r="Z47" s="67" t="n">
        <f aca="false">L47*5.5017049523</f>
        <v>4665927.35396816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21174169.8712728</v>
      </c>
      <c r="G48" s="157" t="n">
        <f aca="false">low_v2_m!E36+temporary_pension_bonus_low!B36</f>
        <v>20305550.129247</v>
      </c>
      <c r="H48" s="67" t="n">
        <f aca="false">F48-J48</f>
        <v>20612760.8685883</v>
      </c>
      <c r="I48" s="67" t="n">
        <f aca="false">G48-K48</f>
        <v>19760983.396643</v>
      </c>
      <c r="J48" s="157" t="n">
        <f aca="false">low_v2_m!J36</f>
        <v>561409.002684512</v>
      </c>
      <c r="K48" s="157" t="n">
        <f aca="false">low_v2_m!K36</f>
        <v>544566.732603977</v>
      </c>
      <c r="L48" s="67" t="n">
        <f aca="false">H48-I48</f>
        <v>851777.471945282</v>
      </c>
      <c r="M48" s="67" t="n">
        <f aca="false">J48-K48</f>
        <v>16842.2700805354</v>
      </c>
      <c r="N48" s="157" t="n">
        <f aca="false">SUM(low_v5_m!C36:J36)</f>
        <v>3095372.70225477</v>
      </c>
      <c r="O48" s="7"/>
      <c r="P48" s="7"/>
      <c r="Q48" s="67" t="n">
        <f aca="false">I48*5.5017049523</f>
        <v>108719100.215629</v>
      </c>
      <c r="R48" s="67"/>
      <c r="S48" s="67"/>
      <c r="T48" s="7"/>
      <c r="U48" s="7"/>
      <c r="V48" s="67" t="n">
        <f aca="false">K48*5.5017049523</f>
        <v>2996045.48962513</v>
      </c>
      <c r="W48" s="67" t="n">
        <f aca="false">M48*5.5017049523</f>
        <v>92661.200710056</v>
      </c>
      <c r="X48" s="67" t="n">
        <f aca="false">N48*5.1890047538+L48*5.5017049523</f>
        <v>20748132.0024417</v>
      </c>
      <c r="Y48" s="67" t="n">
        <f aca="false">N48*5.1890047538</f>
        <v>16061903.6667828</v>
      </c>
      <c r="Z48" s="67" t="n">
        <f aca="false">L48*5.5017049523</f>
        <v>4686228.33565893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21221541.7944459</v>
      </c>
      <c r="G49" s="157" t="n">
        <f aca="false">low_v2_m!E37+temporary_pension_bonus_low!B37</f>
        <v>20349989.662127</v>
      </c>
      <c r="H49" s="67" t="n">
        <f aca="false">F49-J49</f>
        <v>20633991.2895774</v>
      </c>
      <c r="I49" s="67" t="n">
        <f aca="false">G49-K49</f>
        <v>19780065.6724045</v>
      </c>
      <c r="J49" s="157" t="n">
        <f aca="false">low_v2_m!J37</f>
        <v>587550.504868582</v>
      </c>
      <c r="K49" s="157" t="n">
        <f aca="false">low_v2_m!K37</f>
        <v>569923.989722525</v>
      </c>
      <c r="L49" s="67" t="n">
        <f aca="false">H49-I49</f>
        <v>853925.617172889</v>
      </c>
      <c r="M49" s="67" t="n">
        <f aca="false">J49-K49</f>
        <v>17626.5151460575</v>
      </c>
      <c r="N49" s="157" t="n">
        <f aca="false">SUM(low_v5_m!C37:J37)</f>
        <v>3101479.60807285</v>
      </c>
      <c r="O49" s="7"/>
      <c r="P49" s="7"/>
      <c r="Q49" s="67" t="n">
        <f aca="false">I49*5.5017049523</f>
        <v>108824085.266687</v>
      </c>
      <c r="R49" s="67"/>
      <c r="S49" s="67"/>
      <c r="T49" s="7"/>
      <c r="U49" s="7"/>
      <c r="V49" s="67" t="n">
        <f aca="false">K49*5.5017049523</f>
        <v>3135553.63669099</v>
      </c>
      <c r="W49" s="67" t="n">
        <f aca="false">M49*5.5017049523</f>
        <v>96975.8856708553</v>
      </c>
      <c r="X49" s="67" t="n">
        <f aca="false">N49*5.1890047538+L49*5.5017049523</f>
        <v>20791639.2269997</v>
      </c>
      <c r="Y49" s="67" t="n">
        <f aca="false">N49*5.1890047538</f>
        <v>16093592.4301038</v>
      </c>
      <c r="Z49" s="67" t="n">
        <f aca="false">L49*5.5017049523</f>
        <v>4698046.79689592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21372885.4568667</v>
      </c>
      <c r="G50" s="155" t="n">
        <f aca="false">low_v2_m!E38+temporary_pension_bonus_low!B38</f>
        <v>20494197.7316206</v>
      </c>
      <c r="H50" s="8" t="n">
        <f aca="false">F50-J50</f>
        <v>20762470.8733193</v>
      </c>
      <c r="I50" s="8" t="n">
        <f aca="false">G50-K50</f>
        <v>19902095.5855797</v>
      </c>
      <c r="J50" s="155" t="n">
        <f aca="false">low_v2_m!J38</f>
        <v>610414.583547362</v>
      </c>
      <c r="K50" s="155" t="n">
        <f aca="false">low_v2_m!K38</f>
        <v>592102.146040941</v>
      </c>
      <c r="L50" s="8" t="n">
        <f aca="false">H50-I50</f>
        <v>860375.287739612</v>
      </c>
      <c r="M50" s="8" t="n">
        <f aca="false">J50-K50</f>
        <v>18312.4375064209</v>
      </c>
      <c r="N50" s="155" t="n">
        <f aca="false">SUM(low_v5_m!C38:J38)</f>
        <v>3751040.99600852</v>
      </c>
      <c r="O50" s="5"/>
      <c r="P50" s="5"/>
      <c r="Q50" s="8" t="n">
        <f aca="false">I50*5.5017049523</f>
        <v>109495457.844332</v>
      </c>
      <c r="R50" s="8"/>
      <c r="S50" s="8"/>
      <c r="T50" s="5"/>
      <c r="U50" s="5"/>
      <c r="V50" s="8" t="n">
        <f aca="false">K50*5.5017049523</f>
        <v>3257571.3091409</v>
      </c>
      <c r="W50" s="8" t="n">
        <f aca="false">M50*5.5017049523</f>
        <v>100749.62811776</v>
      </c>
      <c r="X50" s="8" t="n">
        <f aca="false">N50*5.1890047538+L50*5.5017049523</f>
        <v>24197700.5413805</v>
      </c>
      <c r="Y50" s="8" t="n">
        <f aca="false">N50*5.1890047538</f>
        <v>19464169.5599869</v>
      </c>
      <c r="Z50" s="8" t="n">
        <f aca="false">L50*5.5017049523</f>
        <v>4733530.98139356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21570881.9436122</v>
      </c>
      <c r="G51" s="157" t="n">
        <f aca="false">low_v2_m!E39+temporary_pension_bonus_low!B39</f>
        <v>20682258.2218343</v>
      </c>
      <c r="H51" s="67" t="n">
        <f aca="false">F51-J51</f>
        <v>20933199.147021</v>
      </c>
      <c r="I51" s="67" t="n">
        <f aca="false">G51-K51</f>
        <v>20063705.9091408</v>
      </c>
      <c r="J51" s="157" t="n">
        <f aca="false">low_v2_m!J39</f>
        <v>637682.796591202</v>
      </c>
      <c r="K51" s="157" t="n">
        <f aca="false">low_v2_m!K39</f>
        <v>618552.312693466</v>
      </c>
      <c r="L51" s="67" t="n">
        <f aca="false">H51-I51</f>
        <v>869493.237880129</v>
      </c>
      <c r="M51" s="67" t="n">
        <f aca="false">J51-K51</f>
        <v>19130.4838977361</v>
      </c>
      <c r="N51" s="157" t="n">
        <f aca="false">SUM(low_v5_m!C39:J39)</f>
        <v>3142134.27309708</v>
      </c>
      <c r="O51" s="7"/>
      <c r="P51" s="7"/>
      <c r="Q51" s="67" t="n">
        <f aca="false">I51*5.5017049523</f>
        <v>110384590.161811</v>
      </c>
      <c r="R51" s="67"/>
      <c r="S51" s="67"/>
      <c r="T51" s="7"/>
      <c r="U51" s="7"/>
      <c r="V51" s="67" t="n">
        <f aca="false">K51*5.5017049523</f>
        <v>3403092.32200226</v>
      </c>
      <c r="W51" s="67" t="n">
        <f aca="false">M51*5.5017049523</f>
        <v>105250.27800007</v>
      </c>
      <c r="X51" s="67" t="n">
        <f aca="false">N51*5.1890047538+L51*5.5017049523</f>
        <v>21088244.9330151</v>
      </c>
      <c r="Y51" s="67" t="n">
        <f aca="false">N51*5.1890047538</f>
        <v>16304549.6801786</v>
      </c>
      <c r="Z51" s="67" t="n">
        <f aca="false">L51*5.5017049523</f>
        <v>4783695.25283647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21764425.9080755</v>
      </c>
      <c r="G52" s="157" t="n">
        <f aca="false">low_v2_m!E40+temporary_pension_bonus_low!B40</f>
        <v>20866378.7918069</v>
      </c>
      <c r="H52" s="67" t="n">
        <f aca="false">F52-J52</f>
        <v>21097502.2244566</v>
      </c>
      <c r="I52" s="67" t="n">
        <f aca="false">G52-K52</f>
        <v>20219462.8186965</v>
      </c>
      <c r="J52" s="157" t="n">
        <f aca="false">low_v2_m!J40</f>
        <v>666923.68361891</v>
      </c>
      <c r="K52" s="157" t="n">
        <f aca="false">low_v2_m!K40</f>
        <v>646915.973110343</v>
      </c>
      <c r="L52" s="67" t="n">
        <f aca="false">H52-I52</f>
        <v>878039.405760072</v>
      </c>
      <c r="M52" s="67" t="n">
        <f aca="false">J52-K52</f>
        <v>20007.7105085674</v>
      </c>
      <c r="N52" s="157" t="n">
        <f aca="false">SUM(low_v5_m!C40:J40)</f>
        <v>3121114.89506528</v>
      </c>
      <c r="O52" s="7"/>
      <c r="P52" s="7"/>
      <c r="Q52" s="67" t="n">
        <f aca="false">I52*5.5017049523</f>
        <v>111241518.722468</v>
      </c>
      <c r="R52" s="67"/>
      <c r="S52" s="67"/>
      <c r="T52" s="7"/>
      <c r="U52" s="7"/>
      <c r="V52" s="67" t="n">
        <f aca="false">K52*5.5017049523</f>
        <v>3559140.81298315</v>
      </c>
      <c r="W52" s="67" t="n">
        <f aca="false">M52*5.5017049523</f>
        <v>110076.51998917</v>
      </c>
      <c r="X52" s="67" t="n">
        <f aca="false">N52*5.1890047538+L52*5.5017049523</f>
        <v>21026193.7746345</v>
      </c>
      <c r="Y52" s="67" t="n">
        <f aca="false">N52*5.1890047538</f>
        <v>16195480.0276497</v>
      </c>
      <c r="Z52" s="67" t="n">
        <f aca="false">L52*5.5017049523</f>
        <v>4830713.74698474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21961523.0131738</v>
      </c>
      <c r="G53" s="157" t="n">
        <f aca="false">low_v2_m!E41+temporary_pension_bonus_low!B41</f>
        <v>21053449.067786</v>
      </c>
      <c r="H53" s="67" t="n">
        <f aca="false">F53-J53</f>
        <v>21237771.5339677</v>
      </c>
      <c r="I53" s="67" t="n">
        <f aca="false">G53-K53</f>
        <v>20351410.1329561</v>
      </c>
      <c r="J53" s="157" t="n">
        <f aca="false">low_v2_m!J41</f>
        <v>723751.47920608</v>
      </c>
      <c r="K53" s="157" t="n">
        <f aca="false">low_v2_m!K41</f>
        <v>702038.934829897</v>
      </c>
      <c r="L53" s="67" t="n">
        <f aca="false">H53-I53</f>
        <v>886361.401011627</v>
      </c>
      <c r="M53" s="67" t="n">
        <f aca="false">J53-K53</f>
        <v>21712.5443761826</v>
      </c>
      <c r="N53" s="157" t="n">
        <f aca="false">SUM(low_v5_m!C41:J41)</f>
        <v>3128954.18030219</v>
      </c>
      <c r="O53" s="7"/>
      <c r="P53" s="7"/>
      <c r="Q53" s="67" t="n">
        <f aca="false">I53*5.5017049523</f>
        <v>111967453.914773</v>
      </c>
      <c r="R53" s="67"/>
      <c r="S53" s="67"/>
      <c r="T53" s="7"/>
      <c r="U53" s="7"/>
      <c r="V53" s="67" t="n">
        <f aca="false">K53*5.5017049523</f>
        <v>3862411.08446106</v>
      </c>
      <c r="W53" s="67" t="n">
        <f aca="false">M53*5.5017049523</f>
        <v>119456.012921477</v>
      </c>
      <c r="X53" s="67" t="n">
        <f aca="false">N53*5.1890047538+L53*5.5017049523</f>
        <v>21112657.0254837</v>
      </c>
      <c r="Y53" s="67" t="n">
        <f aca="false">N53*5.1890047538</f>
        <v>16236158.1160104</v>
      </c>
      <c r="Z53" s="67" t="n">
        <f aca="false">L53*5.5017049523</f>
        <v>4876498.90947324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22133736.1235384</v>
      </c>
      <c r="G54" s="155" t="n">
        <f aca="false">low_v2_m!E42+temporary_pension_bonus_low!B42</f>
        <v>21217340.7991036</v>
      </c>
      <c r="H54" s="8" t="n">
        <f aca="false">F54-J54</f>
        <v>21348693.6077549</v>
      </c>
      <c r="I54" s="8" t="n">
        <f aca="false">G54-K54</f>
        <v>20455849.5587936</v>
      </c>
      <c r="J54" s="155" t="n">
        <f aca="false">low_v2_m!J42</f>
        <v>785042.515783502</v>
      </c>
      <c r="K54" s="155" t="n">
        <f aca="false">low_v2_m!K42</f>
        <v>761491.240309997</v>
      </c>
      <c r="L54" s="8" t="n">
        <f aca="false">H54-I54</f>
        <v>892844.048961364</v>
      </c>
      <c r="M54" s="8" t="n">
        <f aca="false">J54-K54</f>
        <v>23551.2754735053</v>
      </c>
      <c r="N54" s="155" t="n">
        <f aca="false">SUM(low_v5_m!C42:J42)</f>
        <v>3790005.43315207</v>
      </c>
      <c r="O54" s="5"/>
      <c r="P54" s="5"/>
      <c r="Q54" s="8" t="n">
        <f aca="false">I54*5.5017049523</f>
        <v>112542048.821118</v>
      </c>
      <c r="R54" s="8"/>
      <c r="S54" s="8"/>
      <c r="T54" s="5"/>
      <c r="U54" s="5"/>
      <c r="V54" s="8" t="n">
        <f aca="false">K54*5.5017049523</f>
        <v>4189500.12794658</v>
      </c>
      <c r="W54" s="8" t="n">
        <f aca="false">M54*5.5017049523</f>
        <v>129572.168905565</v>
      </c>
      <c r="X54" s="8" t="n">
        <f aca="false">N54*5.1890047538+L54*5.5017049523</f>
        <v>24578520.7353563</v>
      </c>
      <c r="Y54" s="8" t="n">
        <f aca="false">N54*5.1890047538</f>
        <v>19666356.2095539</v>
      </c>
      <c r="Z54" s="8" t="n">
        <f aca="false">L54*5.5017049523</f>
        <v>4912164.52580232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22351902.435368</v>
      </c>
      <c r="G55" s="157" t="n">
        <f aca="false">low_v2_m!E43+temporary_pension_bonus_low!B43</f>
        <v>21425344.0516144</v>
      </c>
      <c r="H55" s="67" t="n">
        <f aca="false">F55-J55</f>
        <v>21473537.503118</v>
      </c>
      <c r="I55" s="67" t="n">
        <f aca="false">G55-K55</f>
        <v>20573330.0673319</v>
      </c>
      <c r="J55" s="157" t="n">
        <f aca="false">low_v2_m!J43</f>
        <v>878364.932249961</v>
      </c>
      <c r="K55" s="157" t="n">
        <f aca="false">low_v2_m!K43</f>
        <v>852013.984282462</v>
      </c>
      <c r="L55" s="67" t="n">
        <f aca="false">H55-I55</f>
        <v>900207.435786117</v>
      </c>
      <c r="M55" s="67" t="n">
        <f aca="false">J55-K55</f>
        <v>26350.9479674989</v>
      </c>
      <c r="N55" s="157" t="n">
        <f aca="false">SUM(low_v5_m!C43:J43)</f>
        <v>3194869.97682583</v>
      </c>
      <c r="O55" s="7"/>
      <c r="P55" s="7"/>
      <c r="Q55" s="67" t="n">
        <f aca="false">I55*5.5017049523</f>
        <v>113188391.916742</v>
      </c>
      <c r="R55" s="67"/>
      <c r="S55" s="67"/>
      <c r="T55" s="7"/>
      <c r="U55" s="7"/>
      <c r="V55" s="67" t="n">
        <f aca="false">K55*5.5017049523</f>
        <v>4687529.55675568</v>
      </c>
      <c r="W55" s="67" t="n">
        <f aca="false">M55*5.5017049523</f>
        <v>144975.140930588</v>
      </c>
      <c r="X55" s="67" t="n">
        <f aca="false">N55*5.1890047538+L55*5.5017049523</f>
        <v>21530871.2050839</v>
      </c>
      <c r="Y55" s="67" t="n">
        <f aca="false">N55*5.1890047538</f>
        <v>16578195.4975221</v>
      </c>
      <c r="Z55" s="67" t="n">
        <f aca="false">L55*5.5017049523</f>
        <v>4952675.70756176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22491370.5027553</v>
      </c>
      <c r="G56" s="157" t="n">
        <f aca="false">low_v2_m!E44+temporary_pension_bonus_low!B44</f>
        <v>21558571.2955621</v>
      </c>
      <c r="H56" s="67" t="n">
        <f aca="false">F56-J56</f>
        <v>21566794.8845462</v>
      </c>
      <c r="I56" s="67" t="n">
        <f aca="false">G56-K56</f>
        <v>20661732.9458992</v>
      </c>
      <c r="J56" s="157" t="n">
        <f aca="false">low_v2_m!J44</f>
        <v>924575.618209114</v>
      </c>
      <c r="K56" s="157" t="n">
        <f aca="false">low_v2_m!K44</f>
        <v>896838.34966284</v>
      </c>
      <c r="L56" s="67" t="n">
        <f aca="false">H56-I56</f>
        <v>905061.938646935</v>
      </c>
      <c r="M56" s="67" t="n">
        <f aca="false">J56-K56</f>
        <v>27737.2685462733</v>
      </c>
      <c r="N56" s="157" t="n">
        <f aca="false">SUM(low_v5_m!C44:J44)</f>
        <v>3126733.57804</v>
      </c>
      <c r="O56" s="7"/>
      <c r="P56" s="7"/>
      <c r="Q56" s="67" t="n">
        <f aca="false">I56*5.5017049523</f>
        <v>113674758.471554</v>
      </c>
      <c r="R56" s="67"/>
      <c r="S56" s="67"/>
      <c r="T56" s="7"/>
      <c r="U56" s="7"/>
      <c r="V56" s="67" t="n">
        <f aca="false">K56*5.5017049523</f>
        <v>4934139.98975261</v>
      </c>
      <c r="W56" s="67" t="n">
        <f aca="false">M56*5.5017049523</f>
        <v>152602.267724307</v>
      </c>
      <c r="X56" s="67" t="n">
        <f aca="false">N56*5.1890047538+L56*5.5017049523</f>
        <v>21204019.1503077</v>
      </c>
      <c r="Y56" s="67" t="n">
        <f aca="false">N56*5.1890047538</f>
        <v>16224635.4003156</v>
      </c>
      <c r="Z56" s="67" t="n">
        <f aca="false">L56*5.5017049523</f>
        <v>4979383.74999208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22758645.0145341</v>
      </c>
      <c r="G57" s="157" t="n">
        <f aca="false">low_v2_m!E45+temporary_pension_bonus_low!B45</f>
        <v>21813468.55435</v>
      </c>
      <c r="H57" s="67" t="n">
        <f aca="false">F57-J57</f>
        <v>21742057.8466758</v>
      </c>
      <c r="I57" s="67" t="n">
        <f aca="false">G57-K57</f>
        <v>20827379.0015275</v>
      </c>
      <c r="J57" s="157" t="n">
        <f aca="false">low_v2_m!J45</f>
        <v>1016587.16785823</v>
      </c>
      <c r="K57" s="157" t="n">
        <f aca="false">low_v2_m!K45</f>
        <v>986089.552822483</v>
      </c>
      <c r="L57" s="67" t="n">
        <f aca="false">H57-I57</f>
        <v>914678.845148318</v>
      </c>
      <c r="M57" s="67" t="n">
        <f aca="false">J57-K57</f>
        <v>30497.6150357468</v>
      </c>
      <c r="N57" s="157" t="n">
        <f aca="false">SUM(low_v5_m!C45:J45)</f>
        <v>3136674.11982229</v>
      </c>
      <c r="O57" s="7"/>
      <c r="P57" s="7"/>
      <c r="Q57" s="67" t="n">
        <f aca="false">I57*5.5017049523</f>
        <v>114586094.196133</v>
      </c>
      <c r="R57" s="67"/>
      <c r="S57" s="67"/>
      <c r="T57" s="7"/>
      <c r="U57" s="7"/>
      <c r="V57" s="67" t="n">
        <f aca="false">K57*5.5017049523</f>
        <v>5425173.77617475</v>
      </c>
      <c r="W57" s="67" t="n">
        <f aca="false">M57*5.5017049523</f>
        <v>167788.879675507</v>
      </c>
      <c r="X57" s="67" t="n">
        <f aca="false">N57*5.1890047538+L57*5.5017049523</f>
        <v>21308510.0509958</v>
      </c>
      <c r="Y57" s="67" t="n">
        <f aca="false">N57*5.1890047538</f>
        <v>16276216.9188793</v>
      </c>
      <c r="Z57" s="67" t="n">
        <f aca="false">L57*5.5017049523</f>
        <v>5032293.13211654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23006111.0541163</v>
      </c>
      <c r="G58" s="155" t="n">
        <f aca="false">low_v2_m!E46+temporary_pension_bonus_low!B46</f>
        <v>22048564.4587606</v>
      </c>
      <c r="H58" s="8" t="n">
        <f aca="false">F58-J58</f>
        <v>21887612.6875731</v>
      </c>
      <c r="I58" s="8" t="n">
        <f aca="false">G58-K58</f>
        <v>20963621.0432137</v>
      </c>
      <c r="J58" s="155" t="n">
        <f aca="false">low_v2_m!J46</f>
        <v>1118498.36654319</v>
      </c>
      <c r="K58" s="155" t="n">
        <f aca="false">low_v2_m!K46</f>
        <v>1084943.41554689</v>
      </c>
      <c r="L58" s="8" t="n">
        <f aca="false">H58-I58</f>
        <v>923991.644359399</v>
      </c>
      <c r="M58" s="8" t="n">
        <f aca="false">J58-K58</f>
        <v>33554.9509962958</v>
      </c>
      <c r="N58" s="155" t="n">
        <f aca="false">SUM(low_v5_m!C46:J46)</f>
        <v>3828195.55076856</v>
      </c>
      <c r="O58" s="5"/>
      <c r="P58" s="5"/>
      <c r="Q58" s="8" t="n">
        <f aca="false">I58*5.5017049523</f>
        <v>115335657.711589</v>
      </c>
      <c r="R58" s="8"/>
      <c r="S58" s="8"/>
      <c r="T58" s="5"/>
      <c r="U58" s="5"/>
      <c r="V58" s="8" t="n">
        <f aca="false">K58*5.5017049523</f>
        <v>5969038.56227962</v>
      </c>
      <c r="W58" s="8" t="n">
        <f aca="false">M58*5.5017049523</f>
        <v>184609.440070504</v>
      </c>
      <c r="X58" s="8" t="n">
        <f aca="false">N58*5.1890047538+L58*5.5017049523</f>
        <v>24948054.31707</v>
      </c>
      <c r="Y58" s="8" t="n">
        <f aca="false">N58*5.1890047538</f>
        <v>19864524.9114141</v>
      </c>
      <c r="Z58" s="8" t="n">
        <f aca="false">L58*5.5017049523</f>
        <v>5083529.40565592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23326191.4032849</v>
      </c>
      <c r="G59" s="157" t="n">
        <f aca="false">low_v2_m!E47+temporary_pension_bonus_low!B47</f>
        <v>22353574.507206</v>
      </c>
      <c r="H59" s="67" t="n">
        <f aca="false">F59-J59</f>
        <v>22124431.253779</v>
      </c>
      <c r="I59" s="67" t="n">
        <f aca="false">G59-K59</f>
        <v>21187867.1621852</v>
      </c>
      <c r="J59" s="157" t="n">
        <f aca="false">low_v2_m!J47</f>
        <v>1201760.14950597</v>
      </c>
      <c r="K59" s="157" t="n">
        <f aca="false">low_v2_m!K47</f>
        <v>1165707.34502079</v>
      </c>
      <c r="L59" s="67" t="n">
        <f aca="false">H59-I59</f>
        <v>936564.091593765</v>
      </c>
      <c r="M59" s="67" t="n">
        <f aca="false">J59-K59</f>
        <v>36052.804485179</v>
      </c>
      <c r="N59" s="157" t="n">
        <f aca="false">SUM(low_v5_m!C47:J47)</f>
        <v>3134743.32551611</v>
      </c>
      <c r="O59" s="7"/>
      <c r="P59" s="7"/>
      <c r="Q59" s="67" t="n">
        <f aca="false">I59*5.5017049523</f>
        <v>116569393.694869</v>
      </c>
      <c r="R59" s="67"/>
      <c r="S59" s="67"/>
      <c r="T59" s="7"/>
      <c r="U59" s="7"/>
      <c r="V59" s="67" t="n">
        <f aca="false">K59*5.5017049523</f>
        <v>6413377.87303339</v>
      </c>
      <c r="W59" s="67" t="n">
        <f aca="false">M59*5.5017049523</f>
        <v>198351.892980413</v>
      </c>
      <c r="X59" s="67" t="n">
        <f aca="false">N59*5.1890047538+L59*5.5017049523</f>
        <v>21418897.3189137</v>
      </c>
      <c r="Y59" s="67" t="n">
        <f aca="false">N59*5.1890047538</f>
        <v>16266198.0180459</v>
      </c>
      <c r="Z59" s="67" t="n">
        <f aca="false">L59*5.5017049523</f>
        <v>5152699.30086777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23586202.1980465</v>
      </c>
      <c r="G60" s="157" t="n">
        <f aca="false">low_v2_m!E48+temporary_pension_bonus_low!B48</f>
        <v>22602289.4455817</v>
      </c>
      <c r="H60" s="67" t="n">
        <f aca="false">F60-J60</f>
        <v>22325263.7133241</v>
      </c>
      <c r="I60" s="67" t="n">
        <f aca="false">G60-K60</f>
        <v>21379179.115401</v>
      </c>
      <c r="J60" s="157" t="n">
        <f aca="false">low_v2_m!J48</f>
        <v>1260938.48472237</v>
      </c>
      <c r="K60" s="157" t="n">
        <f aca="false">low_v2_m!K48</f>
        <v>1223110.3301807</v>
      </c>
      <c r="L60" s="67" t="n">
        <f aca="false">H60-I60</f>
        <v>946084.597923122</v>
      </c>
      <c r="M60" s="67" t="n">
        <f aca="false">J60-K60</f>
        <v>37828.1545416713</v>
      </c>
      <c r="N60" s="157" t="n">
        <f aca="false">SUM(low_v5_m!C48:J48)</f>
        <v>3165110.00609532</v>
      </c>
      <c r="O60" s="7"/>
      <c r="P60" s="7"/>
      <c r="Q60" s="67" t="n">
        <f aca="false">I60*5.5017049523</f>
        <v>117621935.615311</v>
      </c>
      <c r="R60" s="67"/>
      <c r="S60" s="67"/>
      <c r="T60" s="7"/>
      <c r="U60" s="7"/>
      <c r="V60" s="67" t="n">
        <f aca="false">K60*5.5017049523</f>
        <v>6729192.16076444</v>
      </c>
      <c r="W60" s="67" t="n">
        <f aca="false">M60*5.5017049523</f>
        <v>208119.345178283</v>
      </c>
      <c r="X60" s="67" t="n">
        <f aca="false">N60*5.1890047538+L60*5.5017049523</f>
        <v>21628849.1856169</v>
      </c>
      <c r="Y60" s="67" t="n">
        <f aca="false">N60*5.1890047538</f>
        <v>16423770.8679285</v>
      </c>
      <c r="Z60" s="67" t="n">
        <f aca="false">L60*5.5017049523</f>
        <v>5205078.3176884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23626451.5798622</v>
      </c>
      <c r="G61" s="157" t="n">
        <f aca="false">low_v2_m!E49+temporary_pension_bonus_low!B49</f>
        <v>22640360.9559925</v>
      </c>
      <c r="H61" s="67" t="n">
        <f aca="false">F61-J61</f>
        <v>22339785.834031</v>
      </c>
      <c r="I61" s="67" t="n">
        <f aca="false">G61-K61</f>
        <v>21392295.1825362</v>
      </c>
      <c r="J61" s="157" t="n">
        <f aca="false">low_v2_m!J49</f>
        <v>1286665.7458312</v>
      </c>
      <c r="K61" s="157" t="n">
        <f aca="false">low_v2_m!K49</f>
        <v>1248065.77345626</v>
      </c>
      <c r="L61" s="67" t="n">
        <f aca="false">H61-I61</f>
        <v>947490.65149476</v>
      </c>
      <c r="M61" s="67" t="n">
        <f aca="false">J61-K61</f>
        <v>38599.9723749361</v>
      </c>
      <c r="N61" s="157" t="n">
        <f aca="false">SUM(low_v5_m!C49:J49)</f>
        <v>3123603.93135634</v>
      </c>
      <c r="O61" s="7"/>
      <c r="P61" s="7"/>
      <c r="Q61" s="67" t="n">
        <f aca="false">I61*5.5017049523</f>
        <v>117694096.346823</v>
      </c>
      <c r="R61" s="67"/>
      <c r="S61" s="67"/>
      <c r="T61" s="7"/>
      <c r="U61" s="7"/>
      <c r="V61" s="67" t="n">
        <f aca="false">K61*5.5017049523</f>
        <v>6866489.64662046</v>
      </c>
      <c r="W61" s="67" t="n">
        <f aca="false">M61*5.5017049523</f>
        <v>212365.659173829</v>
      </c>
      <c r="X61" s="67" t="n">
        <f aca="false">N61*5.1890047538+L61*5.5017049523</f>
        <v>21421209.6583831</v>
      </c>
      <c r="Y61" s="67" t="n">
        <f aca="false">N61*5.1890047538</f>
        <v>16208395.6487964</v>
      </c>
      <c r="Z61" s="67" t="n">
        <f aca="false">L61*5.5017049523</f>
        <v>5212814.00958668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23782289.8281801</v>
      </c>
      <c r="G62" s="155" t="n">
        <f aca="false">low_v2_m!E50+temporary_pension_bonus_low!B50</f>
        <v>22789306.7523646</v>
      </c>
      <c r="H62" s="8" t="n">
        <f aca="false">F62-J62</f>
        <v>22396518.7677565</v>
      </c>
      <c r="I62" s="8" t="n">
        <f aca="false">G62-K62</f>
        <v>21445108.8237536</v>
      </c>
      <c r="J62" s="155" t="n">
        <f aca="false">low_v2_m!J50</f>
        <v>1385771.06042367</v>
      </c>
      <c r="K62" s="155" t="n">
        <f aca="false">low_v2_m!K50</f>
        <v>1344197.92861096</v>
      </c>
      <c r="L62" s="8" t="n">
        <f aca="false">H62-I62</f>
        <v>951409.944002841</v>
      </c>
      <c r="M62" s="8" t="n">
        <f aca="false">J62-K62</f>
        <v>41573.1318127101</v>
      </c>
      <c r="N62" s="155" t="n">
        <f aca="false">SUM(low_v5_m!C50:J50)</f>
        <v>3841838.625677</v>
      </c>
      <c r="O62" s="5"/>
      <c r="P62" s="5"/>
      <c r="Q62" s="8" t="n">
        <f aca="false">I62*5.5017049523</f>
        <v>117984661.418258</v>
      </c>
      <c r="R62" s="8"/>
      <c r="S62" s="8"/>
      <c r="T62" s="5"/>
      <c r="U62" s="5"/>
      <c r="V62" s="8" t="n">
        <f aca="false">K62*5.5017049523</f>
        <v>7395380.40071032</v>
      </c>
      <c r="W62" s="8" t="n">
        <f aca="false">M62*5.5017049523</f>
        <v>228723.105176608</v>
      </c>
      <c r="X62" s="8" t="n">
        <f aca="false">N62*5.1890047538+L62*5.5017049523</f>
        <v>25169695.6925583</v>
      </c>
      <c r="Y62" s="8" t="n">
        <f aca="false">N62*5.1890047538</f>
        <v>19935318.8919704</v>
      </c>
      <c r="Z62" s="8" t="n">
        <f aca="false">L62*5.5017049523</f>
        <v>5234376.8005879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23914210.3285611</v>
      </c>
      <c r="G63" s="157" t="n">
        <f aca="false">low_v2_m!E51+temporary_pension_bonus_low!B51</f>
        <v>22914217.8799229</v>
      </c>
      <c r="H63" s="67" t="n">
        <f aca="false">F63-J63</f>
        <v>22465658.800708</v>
      </c>
      <c r="I63" s="67" t="n">
        <f aca="false">G63-K63</f>
        <v>21509122.8979054</v>
      </c>
      <c r="J63" s="157" t="n">
        <f aca="false">low_v2_m!J51</f>
        <v>1448551.52785305</v>
      </c>
      <c r="K63" s="157" t="n">
        <f aca="false">low_v2_m!K51</f>
        <v>1405094.98201746</v>
      </c>
      <c r="L63" s="67" t="n">
        <f aca="false">H63-I63</f>
        <v>956535.902802613</v>
      </c>
      <c r="M63" s="67" t="n">
        <f aca="false">J63-K63</f>
        <v>43456.5458355916</v>
      </c>
      <c r="N63" s="157" t="n">
        <f aca="false">SUM(low_v5_m!C51:J51)</f>
        <v>3110162.22060059</v>
      </c>
      <c r="O63" s="7"/>
      <c r="P63" s="7"/>
      <c r="Q63" s="67" t="n">
        <f aca="false">I63*5.5017049523</f>
        <v>118336847.967035</v>
      </c>
      <c r="R63" s="67"/>
      <c r="S63" s="67"/>
      <c r="T63" s="7"/>
      <c r="U63" s="7"/>
      <c r="V63" s="67" t="n">
        <f aca="false">K63*5.5017049523</f>
        <v>7730418.02101735</v>
      </c>
      <c r="W63" s="67" t="n">
        <f aca="false">M63*5.5017049523</f>
        <v>239085.093433526</v>
      </c>
      <c r="X63" s="67" t="n">
        <f aca="false">N63*5.1890047538+L63*5.5017049523</f>
        <v>21401224.8612875</v>
      </c>
      <c r="Y63" s="67" t="n">
        <f aca="false">N63*5.1890047538</f>
        <v>16138646.5477856</v>
      </c>
      <c r="Z63" s="67" t="n">
        <f aca="false">L63*5.5017049523</f>
        <v>5262578.31350189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24038877.345572</v>
      </c>
      <c r="G64" s="157" t="n">
        <f aca="false">low_v2_m!E52+temporary_pension_bonus_low!B52</f>
        <v>23032441.5094856</v>
      </c>
      <c r="H64" s="67" t="n">
        <f aca="false">F64-J64</f>
        <v>22514951.6581702</v>
      </c>
      <c r="I64" s="67" t="n">
        <f aca="false">G64-K64</f>
        <v>21554233.5927058</v>
      </c>
      <c r="J64" s="157" t="n">
        <f aca="false">low_v2_m!J52</f>
        <v>1523925.68740184</v>
      </c>
      <c r="K64" s="157" t="n">
        <f aca="false">low_v2_m!K52</f>
        <v>1478207.91677978</v>
      </c>
      <c r="L64" s="67" t="n">
        <f aca="false">H64-I64</f>
        <v>960718.065464348</v>
      </c>
      <c r="M64" s="67" t="n">
        <f aca="false">J64-K64</f>
        <v>45717.7706220555</v>
      </c>
      <c r="N64" s="157" t="n">
        <f aca="false">SUM(low_v5_m!C52:J52)</f>
        <v>3045783.48704124</v>
      </c>
      <c r="O64" s="7"/>
      <c r="P64" s="7"/>
      <c r="Q64" s="67" t="n">
        <f aca="false">I64*5.5017049523</f>
        <v>118585033.700021</v>
      </c>
      <c r="R64" s="67"/>
      <c r="S64" s="67"/>
      <c r="T64" s="7"/>
      <c r="U64" s="7"/>
      <c r="V64" s="67" t="n">
        <f aca="false">K64*5.5017049523</f>
        <v>8132663.81627641</v>
      </c>
      <c r="W64" s="67" t="n">
        <f aca="false">M64*5.5017049523</f>
        <v>251525.685039478</v>
      </c>
      <c r="X64" s="67" t="n">
        <f aca="false">N64*5.1890047538+L64*5.5017049523</f>
        <v>21090172.3318318</v>
      </c>
      <c r="Y64" s="67" t="n">
        <f aca="false">N64*5.1890047538</f>
        <v>15804584.9933025</v>
      </c>
      <c r="Z64" s="67" t="n">
        <f aca="false">L64*5.5017049523</f>
        <v>5285587.33852928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24235404.0726394</v>
      </c>
      <c r="G65" s="157" t="n">
        <f aca="false">low_v2_m!E53+temporary_pension_bonus_low!B53</f>
        <v>23219885.3834769</v>
      </c>
      <c r="H65" s="67" t="n">
        <f aca="false">F65-J65</f>
        <v>22614476.6889275</v>
      </c>
      <c r="I65" s="67" t="n">
        <f aca="false">G65-K65</f>
        <v>21647585.8212764</v>
      </c>
      <c r="J65" s="157" t="n">
        <f aca="false">low_v2_m!J53</f>
        <v>1620927.38371185</v>
      </c>
      <c r="K65" s="157" t="n">
        <f aca="false">low_v2_m!K53</f>
        <v>1572299.56220049</v>
      </c>
      <c r="L65" s="67" t="n">
        <f aca="false">H65-I65</f>
        <v>966890.867651068</v>
      </c>
      <c r="M65" s="67" t="n">
        <f aca="false">J65-K65</f>
        <v>48627.8215113552</v>
      </c>
      <c r="N65" s="157" t="n">
        <f aca="false">SUM(low_v5_m!C53:J53)</f>
        <v>3108365.0493394</v>
      </c>
      <c r="O65" s="7"/>
      <c r="P65" s="7"/>
      <c r="Q65" s="67" t="n">
        <f aca="false">I65*5.5017049523</f>
        <v>119098630.118256</v>
      </c>
      <c r="R65" s="67"/>
      <c r="S65" s="67"/>
      <c r="T65" s="7"/>
      <c r="U65" s="7"/>
      <c r="V65" s="67" t="n">
        <f aca="false">K65*5.5017049523</f>
        <v>8650328.28785757</v>
      </c>
      <c r="W65" s="67" t="n">
        <f aca="false">M65*5.5017049523</f>
        <v>267535.926428584</v>
      </c>
      <c r="X65" s="67" t="n">
        <f aca="false">N65*5.1890047538+L65*5.5017049523</f>
        <v>21448869.2924574</v>
      </c>
      <c r="Y65" s="67" t="n">
        <f aca="false">N65*5.1890047538</f>
        <v>16129321.0175679</v>
      </c>
      <c r="Z65" s="67" t="n">
        <f aca="false">L65*5.5017049523</f>
        <v>5319548.27488952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24387964.0585536</v>
      </c>
      <c r="G66" s="155" t="n">
        <f aca="false">low_v2_m!E54+temporary_pension_bonus_low!B54</f>
        <v>23365129.5197444</v>
      </c>
      <c r="H66" s="8" t="n">
        <f aca="false">F66-J66</f>
        <v>22714428.0201633</v>
      </c>
      <c r="I66" s="8" t="n">
        <f aca="false">G66-K66</f>
        <v>21741799.5625059</v>
      </c>
      <c r="J66" s="155" t="n">
        <f aca="false">low_v2_m!J54</f>
        <v>1673536.03839024</v>
      </c>
      <c r="K66" s="155" t="n">
        <f aca="false">low_v2_m!K54</f>
        <v>1623329.95723853</v>
      </c>
      <c r="L66" s="8" t="n">
        <f aca="false">H66-I66</f>
        <v>972628.457657471</v>
      </c>
      <c r="M66" s="8" t="n">
        <f aca="false">J66-K66</f>
        <v>50206.0811517071</v>
      </c>
      <c r="N66" s="155" t="n">
        <f aca="false">SUM(low_v5_m!C54:J54)</f>
        <v>3729317.98727195</v>
      </c>
      <c r="O66" s="5"/>
      <c r="P66" s="5"/>
      <c r="Q66" s="8" t="n">
        <f aca="false">I66*5.5017049523</f>
        <v>119616966.324953</v>
      </c>
      <c r="R66" s="8"/>
      <c r="S66" s="8"/>
      <c r="T66" s="5"/>
      <c r="U66" s="5"/>
      <c r="V66" s="8" t="n">
        <f aca="false">K66*5.5017049523</f>
        <v>8931082.46495619</v>
      </c>
      <c r="W66" s="8" t="n">
        <f aca="false">M66*5.5017049523</f>
        <v>276219.045307923</v>
      </c>
      <c r="X66" s="8" t="n">
        <f aca="false">N66*5.1890047538+L66*5.5017049523</f>
        <v>24702563.566628</v>
      </c>
      <c r="Y66" s="8" t="n">
        <f aca="false">N66*5.1890047538</f>
        <v>19351448.764386</v>
      </c>
      <c r="Z66" s="8" t="n">
        <f aca="false">L66*5.5017049523</f>
        <v>5351114.80224202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24493000.1966594</v>
      </c>
      <c r="G67" s="157" t="n">
        <f aca="false">low_v2_m!E55+temporary_pension_bonus_low!B55</f>
        <v>23464815.874463</v>
      </c>
      <c r="H67" s="67" t="n">
        <f aca="false">F67-J67</f>
        <v>22725429.9149722</v>
      </c>
      <c r="I67" s="67" t="n">
        <f aca="false">G67-K67</f>
        <v>21750272.7012265</v>
      </c>
      <c r="J67" s="157" t="n">
        <f aca="false">low_v2_m!J55</f>
        <v>1767570.28168718</v>
      </c>
      <c r="K67" s="157" t="n">
        <f aca="false">low_v2_m!K55</f>
        <v>1714543.17323656</v>
      </c>
      <c r="L67" s="67" t="n">
        <f aca="false">H67-I67</f>
        <v>975157.213745754</v>
      </c>
      <c r="M67" s="67" t="n">
        <f aca="false">J67-K67</f>
        <v>53027.1084506155</v>
      </c>
      <c r="N67" s="157" t="n">
        <f aca="false">SUM(low_v5_m!C55:J55)</f>
        <v>3008155.94590557</v>
      </c>
      <c r="O67" s="7"/>
      <c r="P67" s="7"/>
      <c r="Q67" s="67" t="n">
        <f aca="false">I67*5.5017049523</f>
        <v>119663583.034213</v>
      </c>
      <c r="R67" s="67"/>
      <c r="S67" s="67"/>
      <c r="T67" s="7"/>
      <c r="U67" s="7"/>
      <c r="V67" s="67" t="n">
        <f aca="false">K67*5.5017049523</f>
        <v>9432910.66712776</v>
      </c>
      <c r="W67" s="67" t="n">
        <f aca="false">M67*5.5017049523</f>
        <v>291739.505168901</v>
      </c>
      <c r="X67" s="67" t="n">
        <f aca="false">N67*5.1890047538+L67*5.5017049523</f>
        <v>20974362.7756118</v>
      </c>
      <c r="Y67" s="67" t="n">
        <f aca="false">N67*5.1890047538</f>
        <v>15609335.5034757</v>
      </c>
      <c r="Z67" s="67" t="n">
        <f aca="false">L67*5.5017049523</f>
        <v>5365027.27213609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24617601.8982895</v>
      </c>
      <c r="G68" s="157" t="n">
        <f aca="false">low_v2_m!E56+temporary_pension_bonus_low!B56</f>
        <v>23583345.4943657</v>
      </c>
      <c r="H68" s="67" t="n">
        <f aca="false">F68-J68</f>
        <v>22806901.8229702</v>
      </c>
      <c r="I68" s="67" t="n">
        <f aca="false">G68-K68</f>
        <v>21826966.421306</v>
      </c>
      <c r="J68" s="157" t="n">
        <f aca="false">low_v2_m!J56</f>
        <v>1810700.0753193</v>
      </c>
      <c r="K68" s="157" t="n">
        <f aca="false">low_v2_m!K56</f>
        <v>1756379.07305972</v>
      </c>
      <c r="L68" s="67" t="n">
        <f aca="false">H68-I68</f>
        <v>979935.401664197</v>
      </c>
      <c r="M68" s="67" t="n">
        <f aca="false">J68-K68</f>
        <v>54321.002259579</v>
      </c>
      <c r="N68" s="157" t="n">
        <f aca="false">SUM(low_v5_m!C56:J56)</f>
        <v>3018599.19287737</v>
      </c>
      <c r="O68" s="7"/>
      <c r="P68" s="7"/>
      <c r="Q68" s="67" t="n">
        <f aca="false">I68*5.5017049523</f>
        <v>120085529.253785</v>
      </c>
      <c r="R68" s="67"/>
      <c r="S68" s="67"/>
      <c r="T68" s="7"/>
      <c r="U68" s="7"/>
      <c r="V68" s="67" t="n">
        <f aca="false">K68*5.5017049523</f>
        <v>9663079.44436875</v>
      </c>
      <c r="W68" s="67" t="n">
        <f aca="false">M68*5.5017049523</f>
        <v>298858.127145425</v>
      </c>
      <c r="X68" s="67" t="n">
        <f aca="false">N68*5.1890047538+L68*5.5017049523</f>
        <v>21054841.0139275</v>
      </c>
      <c r="Y68" s="67" t="n">
        <f aca="false">N68*5.1890047538</f>
        <v>15663525.5616575</v>
      </c>
      <c r="Z68" s="67" t="n">
        <f aca="false">L68*5.5017049523</f>
        <v>5391315.45227001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24737268.1024503</v>
      </c>
      <c r="G69" s="157" t="n">
        <f aca="false">low_v2_m!E57+temporary_pension_bonus_low!B57</f>
        <v>23696500.4844551</v>
      </c>
      <c r="H69" s="67" t="n">
        <f aca="false">F69-J69</f>
        <v>22861878.9164293</v>
      </c>
      <c r="I69" s="67" t="n">
        <f aca="false">G69-K69</f>
        <v>21877372.9740147</v>
      </c>
      <c r="J69" s="157" t="n">
        <f aca="false">low_v2_m!J57</f>
        <v>1875389.18602105</v>
      </c>
      <c r="K69" s="157" t="n">
        <f aca="false">low_v2_m!K57</f>
        <v>1819127.51044041</v>
      </c>
      <c r="L69" s="67" t="n">
        <f aca="false">H69-I69</f>
        <v>984505.942414571</v>
      </c>
      <c r="M69" s="67" t="n">
        <f aca="false">J69-K69</f>
        <v>56261.6755806312</v>
      </c>
      <c r="N69" s="157" t="n">
        <f aca="false">SUM(low_v5_m!C57:J57)</f>
        <v>2992548.83962958</v>
      </c>
      <c r="O69" s="7"/>
      <c r="P69" s="7"/>
      <c r="Q69" s="67" t="n">
        <f aca="false">I69*5.5017049523</f>
        <v>120362851.234451</v>
      </c>
      <c r="R69" s="67"/>
      <c r="S69" s="67"/>
      <c r="T69" s="7"/>
      <c r="U69" s="7"/>
      <c r="V69" s="67" t="n">
        <f aca="false">K69*5.5017049523</f>
        <v>10008302.8330552</v>
      </c>
      <c r="W69" s="67" t="n">
        <f aca="false">M69*5.5017049523</f>
        <v>309535.139166655</v>
      </c>
      <c r="X69" s="67" t="n">
        <f aca="false">N69*5.1890047538+L69*5.5017049523</f>
        <v>20944811.3737676</v>
      </c>
      <c r="Y69" s="67" t="n">
        <f aca="false">N69*5.1890047538</f>
        <v>15528350.1548166</v>
      </c>
      <c r="Z69" s="67" t="n">
        <f aca="false">L69*5.5017049523</f>
        <v>5416461.21895102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24900430.3066548</v>
      </c>
      <c r="G70" s="155" t="n">
        <f aca="false">low_v2_m!E58+temporary_pension_bonus_low!B58</f>
        <v>23851871.6263352</v>
      </c>
      <c r="H70" s="8" t="n">
        <f aca="false">F70-J70</f>
        <v>22941725.8931859</v>
      </c>
      <c r="I70" s="8" t="n">
        <f aca="false">G70-K70</f>
        <v>21951928.3452703</v>
      </c>
      <c r="J70" s="155" t="n">
        <f aca="false">low_v2_m!J58</f>
        <v>1958704.41346894</v>
      </c>
      <c r="K70" s="155" t="n">
        <f aca="false">low_v2_m!K58</f>
        <v>1899943.28106487</v>
      </c>
      <c r="L70" s="8" t="n">
        <f aca="false">H70-I70</f>
        <v>989797.547915563</v>
      </c>
      <c r="M70" s="8" t="n">
        <f aca="false">J70-K70</f>
        <v>58761.1324040678</v>
      </c>
      <c r="N70" s="155" t="n">
        <f aca="false">SUM(low_v5_m!C58:J58)</f>
        <v>3702185.02468511</v>
      </c>
      <c r="O70" s="5"/>
      <c r="P70" s="5"/>
      <c r="Q70" s="8" t="n">
        <f aca="false">I70*5.5017049523</f>
        <v>120773032.889708</v>
      </c>
      <c r="R70" s="8"/>
      <c r="S70" s="8"/>
      <c r="T70" s="5"/>
      <c r="U70" s="5"/>
      <c r="V70" s="8" t="n">
        <f aca="false">K70*5.5017049523</f>
        <v>10452927.3585237</v>
      </c>
      <c r="W70" s="8" t="n">
        <f aca="false">M70*5.5017049523</f>
        <v>323286.413150216</v>
      </c>
      <c r="X70" s="8" t="n">
        <f aca="false">N70*5.1890047538+L70*5.5017049523</f>
        <v>24656229.7636796</v>
      </c>
      <c r="Y70" s="8" t="n">
        <f aca="false">N70*5.1890047538</f>
        <v>19210655.6925382</v>
      </c>
      <c r="Z70" s="8" t="n">
        <f aca="false">L70*5.5017049523</f>
        <v>5445574.07114145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24954855.2615316</v>
      </c>
      <c r="G71" s="157" t="n">
        <f aca="false">low_v2_m!E59+temporary_pension_bonus_low!B59</f>
        <v>23903851.6715384</v>
      </c>
      <c r="H71" s="67" t="n">
        <f aca="false">F71-J71</f>
        <v>22949733.8188147</v>
      </c>
      <c r="I71" s="67" t="n">
        <f aca="false">G71-K71</f>
        <v>21958883.872103</v>
      </c>
      <c r="J71" s="157" t="n">
        <f aca="false">low_v2_m!J59</f>
        <v>2005121.44271695</v>
      </c>
      <c r="K71" s="157" t="n">
        <f aca="false">low_v2_m!K59</f>
        <v>1944967.79943544</v>
      </c>
      <c r="L71" s="67" t="n">
        <f aca="false">H71-I71</f>
        <v>990849.946711723</v>
      </c>
      <c r="M71" s="67" t="n">
        <f aca="false">J71-K71</f>
        <v>60153.6432815085</v>
      </c>
      <c r="N71" s="157" t="n">
        <f aca="false">SUM(low_v5_m!C59:J59)</f>
        <v>3045821.63255938</v>
      </c>
      <c r="O71" s="7"/>
      <c r="P71" s="7"/>
      <c r="Q71" s="67" t="n">
        <f aca="false">I71*5.5017049523</f>
        <v>120811300.14613</v>
      </c>
      <c r="R71" s="67"/>
      <c r="S71" s="67"/>
      <c r="T71" s="7"/>
      <c r="U71" s="7"/>
      <c r="V71" s="67" t="n">
        <f aca="false">K71*5.5017049523</f>
        <v>10700638.974218</v>
      </c>
      <c r="W71" s="67" t="n">
        <f aca="false">M71*5.5017049523</f>
        <v>330947.597140763</v>
      </c>
      <c r="X71" s="67" t="n">
        <f aca="false">N71*5.1890047538+L71*5.5017049523</f>
        <v>21256146.9893876</v>
      </c>
      <c r="Y71" s="67" t="n">
        <f aca="false">N71*5.1890047538</f>
        <v>15804782.9305775</v>
      </c>
      <c r="Z71" s="67" t="n">
        <f aca="false">L71*5.5017049523</f>
        <v>5451364.05881008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25058266.0851233</v>
      </c>
      <c r="G72" s="157" t="n">
        <f aca="false">low_v2_m!E60+temporary_pension_bonus_low!B60</f>
        <v>24002167.1008515</v>
      </c>
      <c r="H72" s="67" t="n">
        <f aca="false">F72-J72</f>
        <v>22990853.3402182</v>
      </c>
      <c r="I72" s="67" t="n">
        <f aca="false">G72-K72</f>
        <v>21996776.7382935</v>
      </c>
      <c r="J72" s="157" t="n">
        <f aca="false">low_v2_m!J60</f>
        <v>2067412.74490514</v>
      </c>
      <c r="K72" s="157" t="n">
        <f aca="false">low_v2_m!K60</f>
        <v>2005390.36255799</v>
      </c>
      <c r="L72" s="67" t="n">
        <f aca="false">H72-I72</f>
        <v>994076.601924643</v>
      </c>
      <c r="M72" s="67" t="n">
        <f aca="false">J72-K72</f>
        <v>62022.3823471547</v>
      </c>
      <c r="N72" s="157" t="n">
        <f aca="false">SUM(low_v5_m!C60:J60)</f>
        <v>3013840.40394997</v>
      </c>
      <c r="O72" s="7"/>
      <c r="P72" s="7"/>
      <c r="Q72" s="67" t="n">
        <f aca="false">I72*5.5017049523</f>
        <v>121019775.515707</v>
      </c>
      <c r="R72" s="67"/>
      <c r="S72" s="67"/>
      <c r="T72" s="7"/>
      <c r="U72" s="7"/>
      <c r="V72" s="67" t="n">
        <f aca="false">K72*5.5017049523</f>
        <v>11033066.08898</v>
      </c>
      <c r="W72" s="67" t="n">
        <f aca="false">M72*5.5017049523</f>
        <v>341228.848112785</v>
      </c>
      <c r="X72" s="67" t="n">
        <f aca="false">N72*5.1890047538+L72*5.5017049523</f>
        <v>21107948.3470653</v>
      </c>
      <c r="Y72" s="67" t="n">
        <f aca="false">N72*5.1890047538</f>
        <v>15638832.1832909</v>
      </c>
      <c r="Z72" s="67" t="n">
        <f aca="false">L72*5.5017049523</f>
        <v>5469116.16377436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25100355.5177849</v>
      </c>
      <c r="G73" s="157" t="n">
        <f aca="false">low_v2_m!E61+temporary_pension_bonus_low!B61</f>
        <v>24041860.9313542</v>
      </c>
      <c r="H73" s="67" t="n">
        <f aca="false">F73-J73</f>
        <v>22975122.5164421</v>
      </c>
      <c r="I73" s="67" t="n">
        <f aca="false">G73-K73</f>
        <v>21980384.9200517</v>
      </c>
      <c r="J73" s="157" t="n">
        <f aca="false">low_v2_m!J61</f>
        <v>2125233.00134279</v>
      </c>
      <c r="K73" s="157" t="n">
        <f aca="false">low_v2_m!K61</f>
        <v>2061476.01130251</v>
      </c>
      <c r="L73" s="67" t="n">
        <f aca="false">H73-I73</f>
        <v>994737.596390381</v>
      </c>
      <c r="M73" s="67" t="n">
        <f aca="false">J73-K73</f>
        <v>63756.9900402837</v>
      </c>
      <c r="N73" s="157" t="n">
        <f aca="false">SUM(low_v5_m!C61:J61)</f>
        <v>2968853.38808223</v>
      </c>
      <c r="O73" s="7"/>
      <c r="P73" s="7"/>
      <c r="Q73" s="67" t="n">
        <f aca="false">I73*5.5017049523</f>
        <v>120929592.568109</v>
      </c>
      <c r="R73" s="67"/>
      <c r="S73" s="67"/>
      <c r="T73" s="7"/>
      <c r="U73" s="7"/>
      <c r="V73" s="67" t="n">
        <f aca="false">K73*5.5017049523</f>
        <v>11341632.7804307</v>
      </c>
      <c r="W73" s="67" t="n">
        <f aca="false">M73*5.5017049523</f>
        <v>350772.14784837</v>
      </c>
      <c r="X73" s="67" t="n">
        <f aca="false">N73*5.1890047538+L73*5.5017049523</f>
        <v>20878147.1043939</v>
      </c>
      <c r="Y73" s="67" t="n">
        <f aca="false">N73*5.1890047538</f>
        <v>15405394.3440939</v>
      </c>
      <c r="Z73" s="67" t="n">
        <f aca="false">L73*5.5017049523</f>
        <v>5472752.76029996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25181982.9467847</v>
      </c>
      <c r="G74" s="155" t="n">
        <f aca="false">low_v2_m!E62+temporary_pension_bonus_low!B62</f>
        <v>24119183.6510941</v>
      </c>
      <c r="H74" s="8" t="n">
        <f aca="false">F74-J74</f>
        <v>22983714.8483526</v>
      </c>
      <c r="I74" s="8" t="n">
        <f aca="false">G74-K74</f>
        <v>21986863.5956149</v>
      </c>
      <c r="J74" s="155" t="n">
        <f aca="false">low_v2_m!J62</f>
        <v>2198268.09843213</v>
      </c>
      <c r="K74" s="155" t="n">
        <f aca="false">low_v2_m!K62</f>
        <v>2132320.05547917</v>
      </c>
      <c r="L74" s="8" t="n">
        <f aca="false">H74-I74</f>
        <v>996851.252737697</v>
      </c>
      <c r="M74" s="8" t="n">
        <f aca="false">J74-K74</f>
        <v>65948.0429529636</v>
      </c>
      <c r="N74" s="155" t="n">
        <f aca="false">SUM(low_v5_m!C62:J62)</f>
        <v>3638548.64711737</v>
      </c>
      <c r="O74" s="5"/>
      <c r="P74" s="5"/>
      <c r="Q74" s="8" t="n">
        <f aca="false">I74*5.5017049523</f>
        <v>120965236.329539</v>
      </c>
      <c r="R74" s="8"/>
      <c r="S74" s="8"/>
      <c r="T74" s="5"/>
      <c r="U74" s="5"/>
      <c r="V74" s="8" t="n">
        <f aca="false">K74*5.5017049523</f>
        <v>11731395.8091184</v>
      </c>
      <c r="W74" s="8" t="n">
        <f aca="false">M74*5.5017049523</f>
        <v>362826.674508813</v>
      </c>
      <c r="X74" s="8" t="n">
        <f aca="false">N74*5.1890047538+L74*5.5017049523</f>
        <v>24364827.7007181</v>
      </c>
      <c r="Y74" s="8" t="n">
        <f aca="false">N74*5.1890047538</f>
        <v>18880446.2268246</v>
      </c>
      <c r="Z74" s="8" t="n">
        <f aca="false">L74*5.5017049523</f>
        <v>5484381.47389345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25339999.2978025</v>
      </c>
      <c r="G75" s="157" t="n">
        <f aca="false">low_v2_m!E63+temporary_pension_bonus_low!B63</f>
        <v>24269181.985029</v>
      </c>
      <c r="H75" s="67" t="n">
        <f aca="false">F75-J75</f>
        <v>23100250.5113905</v>
      </c>
      <c r="I75" s="67" t="n">
        <f aca="false">G75-K75</f>
        <v>22096625.6622093</v>
      </c>
      <c r="J75" s="157" t="n">
        <f aca="false">low_v2_m!J63</f>
        <v>2239748.78641201</v>
      </c>
      <c r="K75" s="157" t="n">
        <f aca="false">low_v2_m!K63</f>
        <v>2172556.32281965</v>
      </c>
      <c r="L75" s="67" t="n">
        <f aca="false">H75-I75</f>
        <v>1003624.84918114</v>
      </c>
      <c r="M75" s="67" t="n">
        <f aca="false">J75-K75</f>
        <v>67192.4635923603</v>
      </c>
      <c r="N75" s="157" t="n">
        <f aca="false">SUM(low_v5_m!C63:J63)</f>
        <v>3008598.57171129</v>
      </c>
      <c r="O75" s="7"/>
      <c r="P75" s="7"/>
      <c r="Q75" s="67" t="n">
        <f aca="false">I75*5.5017049523</f>
        <v>121569114.834896</v>
      </c>
      <c r="R75" s="67"/>
      <c r="S75" s="67"/>
      <c r="T75" s="7"/>
      <c r="U75" s="7"/>
      <c r="V75" s="67" t="n">
        <f aca="false">K75*5.5017049523</f>
        <v>11952763.8804075</v>
      </c>
      <c r="W75" s="67" t="n">
        <f aca="false">M75*5.5017049523</f>
        <v>369673.109703326</v>
      </c>
      <c r="X75" s="67" t="n">
        <f aca="false">N75*5.1890047538+L75*5.5017049523</f>
        <v>21133280.093877</v>
      </c>
      <c r="Y75" s="67" t="n">
        <f aca="false">N75*5.1890047538</f>
        <v>15611632.2908858</v>
      </c>
      <c r="Z75" s="67" t="n">
        <f aca="false">L75*5.5017049523</f>
        <v>5521647.80299123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25498863.7952613</v>
      </c>
      <c r="G76" s="157" t="n">
        <f aca="false">low_v2_m!E64+temporary_pension_bonus_low!B64</f>
        <v>24420015.4479588</v>
      </c>
      <c r="H76" s="67" t="n">
        <f aca="false">F76-J76</f>
        <v>23223465.4125133</v>
      </c>
      <c r="I76" s="67" t="n">
        <f aca="false">G76-K76</f>
        <v>22212879.0166933</v>
      </c>
      <c r="J76" s="157" t="n">
        <f aca="false">low_v2_m!J64</f>
        <v>2275398.38274799</v>
      </c>
      <c r="K76" s="157" t="n">
        <f aca="false">low_v2_m!K64</f>
        <v>2207136.43126555</v>
      </c>
      <c r="L76" s="67" t="n">
        <f aca="false">H76-I76</f>
        <v>1010586.39582004</v>
      </c>
      <c r="M76" s="67" t="n">
        <f aca="false">J76-K76</f>
        <v>68261.9514824394</v>
      </c>
      <c r="N76" s="157" t="n">
        <f aca="false">SUM(low_v5_m!C64:J64)</f>
        <v>3026399.44357978</v>
      </c>
      <c r="O76" s="7"/>
      <c r="P76" s="7"/>
      <c r="Q76" s="67" t="n">
        <f aca="false">I76*5.5017049523</f>
        <v>122208706.490982</v>
      </c>
      <c r="R76" s="67"/>
      <c r="S76" s="67"/>
      <c r="T76" s="7"/>
      <c r="U76" s="7"/>
      <c r="V76" s="67" t="n">
        <f aca="false">K76*5.5017049523</f>
        <v>12143013.4342954</v>
      </c>
      <c r="W76" s="67" t="n">
        <f aca="false">M76*5.5017049523</f>
        <v>375557.116524599</v>
      </c>
      <c r="X76" s="67" t="n">
        <f aca="false">N76*5.1890047538+L76*5.5017049523</f>
        <v>21263949.2782433</v>
      </c>
      <c r="Y76" s="67" t="n">
        <f aca="false">N76*5.1890047538</f>
        <v>15704001.0996332</v>
      </c>
      <c r="Z76" s="67" t="n">
        <f aca="false">L76*5.5017049523</f>
        <v>5559948.17861012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25640872.2019935</v>
      </c>
      <c r="G77" s="157" t="n">
        <f aca="false">low_v2_m!E65+temporary_pension_bonus_low!B65</f>
        <v>24554727.3658765</v>
      </c>
      <c r="H77" s="67" t="n">
        <f aca="false">F77-J77</f>
        <v>23345367.7154592</v>
      </c>
      <c r="I77" s="67" t="n">
        <f aca="false">G77-K77</f>
        <v>22328088.0139383</v>
      </c>
      <c r="J77" s="157" t="n">
        <f aca="false">low_v2_m!J65</f>
        <v>2295504.48653426</v>
      </c>
      <c r="K77" s="157" t="n">
        <f aca="false">low_v2_m!K65</f>
        <v>2226639.35193823</v>
      </c>
      <c r="L77" s="67" t="n">
        <f aca="false">H77-I77</f>
        <v>1017279.70152091</v>
      </c>
      <c r="M77" s="67" t="n">
        <f aca="false">J77-K77</f>
        <v>68865.1345960274</v>
      </c>
      <c r="N77" s="157" t="n">
        <f aca="false">SUM(low_v5_m!C65:J65)</f>
        <v>2977983.77234862</v>
      </c>
      <c r="O77" s="7"/>
      <c r="P77" s="7"/>
      <c r="Q77" s="67" t="n">
        <f aca="false">I77*5.5017049523</f>
        <v>122842552.401675</v>
      </c>
      <c r="R77" s="67"/>
      <c r="S77" s="67"/>
      <c r="T77" s="7"/>
      <c r="U77" s="7"/>
      <c r="V77" s="67" t="n">
        <f aca="false">K77*5.5017049523</f>
        <v>12250312.7495446</v>
      </c>
      <c r="W77" s="67" t="n">
        <f aca="false">M77*5.5017049523</f>
        <v>378875.65204777</v>
      </c>
      <c r="X77" s="67" t="n">
        <f aca="false">N77*5.1890047538+L77*5.5017049523</f>
        <v>21049544.7231881</v>
      </c>
      <c r="Y77" s="67" t="n">
        <f aca="false">N77*5.1890047538</f>
        <v>15452771.9514562</v>
      </c>
      <c r="Z77" s="67" t="n">
        <f aca="false">L77*5.5017049523</f>
        <v>5596772.77173185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25778060.0587754</v>
      </c>
      <c r="G78" s="155" t="n">
        <f aca="false">low_v2_m!E66+temporary_pension_bonus_low!B66</f>
        <v>24685379.106144</v>
      </c>
      <c r="H78" s="8" t="n">
        <f aca="false">F78-J78</f>
        <v>23430307.3918585</v>
      </c>
      <c r="I78" s="8" t="n">
        <f aca="false">G78-K78</f>
        <v>22408059.0192346</v>
      </c>
      <c r="J78" s="155" t="n">
        <f aca="false">low_v2_m!J66</f>
        <v>2347752.66691687</v>
      </c>
      <c r="K78" s="155" t="n">
        <f aca="false">low_v2_m!K66</f>
        <v>2277320.08690937</v>
      </c>
      <c r="L78" s="8" t="n">
        <f aca="false">H78-I78</f>
        <v>1022248.37262388</v>
      </c>
      <c r="M78" s="8" t="n">
        <f aca="false">J78-K78</f>
        <v>70432.5800075061</v>
      </c>
      <c r="N78" s="155" t="n">
        <f aca="false">SUM(low_v5_m!C66:J66)</f>
        <v>3616815.23973502</v>
      </c>
      <c r="O78" s="5"/>
      <c r="P78" s="5"/>
      <c r="Q78" s="8" t="n">
        <f aca="false">I78*5.5017049523</f>
        <v>123282529.277554</v>
      </c>
      <c r="R78" s="8"/>
      <c r="S78" s="8"/>
      <c r="T78" s="5"/>
      <c r="U78" s="5"/>
      <c r="V78" s="8" t="n">
        <f aca="false">K78*5.5017049523</f>
        <v>12529143.2001215</v>
      </c>
      <c r="W78" s="8" t="n">
        <f aca="false">M78*5.5017049523</f>
        <v>387499.274230562</v>
      </c>
      <c r="X78" s="8" t="n">
        <f aca="false">N78*5.1890047538+L78*5.5017049523</f>
        <v>24391780.4067467</v>
      </c>
      <c r="Y78" s="8" t="n">
        <f aca="false">N78*5.1890047538</f>
        <v>18767671.4726013</v>
      </c>
      <c r="Z78" s="8" t="n">
        <f aca="false">L78*5.5017049523</f>
        <v>5624108.93414539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25870273.0714311</v>
      </c>
      <c r="G79" s="157" t="n">
        <f aca="false">low_v2_m!E67+temporary_pension_bonus_low!B67</f>
        <v>24772477.9646847</v>
      </c>
      <c r="H79" s="67" t="n">
        <f aca="false">F79-J79</f>
        <v>23451242.430702</v>
      </c>
      <c r="I79" s="67" t="n">
        <f aca="false">G79-K79</f>
        <v>22426018.2431775</v>
      </c>
      <c r="J79" s="157" t="n">
        <f aca="false">low_v2_m!J67</f>
        <v>2419030.64072905</v>
      </c>
      <c r="K79" s="157" t="n">
        <f aca="false">low_v2_m!K67</f>
        <v>2346459.72150718</v>
      </c>
      <c r="L79" s="67" t="n">
        <f aca="false">H79-I79</f>
        <v>1025224.18752451</v>
      </c>
      <c r="M79" s="67" t="n">
        <f aca="false">J79-K79</f>
        <v>72570.9192218715</v>
      </c>
      <c r="N79" s="157" t="n">
        <f aca="false">SUM(low_v5_m!C67:J67)</f>
        <v>2979255.6049821</v>
      </c>
      <c r="O79" s="7"/>
      <c r="P79" s="7"/>
      <c r="Q79" s="67" t="n">
        <f aca="false">I79*5.5017049523</f>
        <v>123381335.62886</v>
      </c>
      <c r="R79" s="67"/>
      <c r="S79" s="67"/>
      <c r="T79" s="7"/>
      <c r="U79" s="7"/>
      <c r="V79" s="67" t="n">
        <f aca="false">K79*5.5017049523</f>
        <v>12909529.0701885</v>
      </c>
      <c r="W79" s="67" t="n">
        <f aca="false">M79*5.5017049523</f>
        <v>399263.785675934</v>
      </c>
      <c r="X79" s="67" t="n">
        <f aca="false">N79*5.1890047538+L79*5.5017049523</f>
        <v>21099852.4867588</v>
      </c>
      <c r="Y79" s="67" t="n">
        <f aca="false">N79*5.1890047538</f>
        <v>15459371.4970374</v>
      </c>
      <c r="Z79" s="67" t="n">
        <f aca="false">L79*5.5017049523</f>
        <v>5640480.98972135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25974099.208448</v>
      </c>
      <c r="G80" s="157" t="n">
        <f aca="false">low_v2_m!E68+temporary_pension_bonus_low!B68</f>
        <v>24870906.7554015</v>
      </c>
      <c r="H80" s="67" t="n">
        <f aca="false">F80-J80</f>
        <v>23515256.9552997</v>
      </c>
      <c r="I80" s="67" t="n">
        <f aca="false">G80-K80</f>
        <v>22485829.7698476</v>
      </c>
      <c r="J80" s="157" t="n">
        <f aca="false">low_v2_m!J68</f>
        <v>2458842.25314829</v>
      </c>
      <c r="K80" s="157" t="n">
        <f aca="false">low_v2_m!K68</f>
        <v>2385076.98555384</v>
      </c>
      <c r="L80" s="67" t="n">
        <f aca="false">H80-I80</f>
        <v>1029427.18545211</v>
      </c>
      <c r="M80" s="67" t="n">
        <f aca="false">J80-K80</f>
        <v>73765.2675944488</v>
      </c>
      <c r="N80" s="157" t="n">
        <f aca="false">SUM(low_v5_m!C68:J68)</f>
        <v>2972467.68706782</v>
      </c>
      <c r="O80" s="7"/>
      <c r="P80" s="7"/>
      <c r="Q80" s="67" t="n">
        <f aca="false">I80*5.5017049523</f>
        <v>123710401.001345</v>
      </c>
      <c r="R80" s="67"/>
      <c r="S80" s="67"/>
      <c r="T80" s="7"/>
      <c r="U80" s="7"/>
      <c r="V80" s="67" t="n">
        <f aca="false">K80*5.5017049523</f>
        <v>13121989.8630383</v>
      </c>
      <c r="W80" s="67" t="n">
        <f aca="false">M80*5.5017049523</f>
        <v>405834.738032113</v>
      </c>
      <c r="X80" s="67" t="n">
        <f aca="false">N80*5.1890047538+L80*5.5017049523</f>
        <v>21087753.6029459</v>
      </c>
      <c r="Y80" s="67" t="n">
        <f aca="false">N80*5.1890047538</f>
        <v>15424148.9587118</v>
      </c>
      <c r="Z80" s="67" t="n">
        <f aca="false">L80*5.5017049523</f>
        <v>5663604.64423411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26067984.1624555</v>
      </c>
      <c r="G81" s="157" t="n">
        <f aca="false">low_v2_m!E69+temporary_pension_bonus_low!B69</f>
        <v>24960198.9356631</v>
      </c>
      <c r="H81" s="67" t="n">
        <f aca="false">F81-J81</f>
        <v>23551445.8410155</v>
      </c>
      <c r="I81" s="67" t="n">
        <f aca="false">G81-K81</f>
        <v>22519156.7638662</v>
      </c>
      <c r="J81" s="157" t="n">
        <f aca="false">low_v2_m!J69</f>
        <v>2516538.32144003</v>
      </c>
      <c r="K81" s="157" t="n">
        <f aca="false">low_v2_m!K69</f>
        <v>2441042.17179683</v>
      </c>
      <c r="L81" s="67" t="n">
        <f aca="false">H81-I81</f>
        <v>1032289.07714922</v>
      </c>
      <c r="M81" s="67" t="n">
        <f aca="false">J81-K81</f>
        <v>75496.1496432009</v>
      </c>
      <c r="N81" s="157" t="n">
        <f aca="false">SUM(low_v5_m!C69:J69)</f>
        <v>2898465.20014723</v>
      </c>
      <c r="O81" s="7"/>
      <c r="P81" s="7"/>
      <c r="Q81" s="67" t="n">
        <f aca="false">I81*5.5017049523</f>
        <v>123893756.289383</v>
      </c>
      <c r="R81" s="67"/>
      <c r="S81" s="67"/>
      <c r="T81" s="7"/>
      <c r="U81" s="7"/>
      <c r="V81" s="67" t="n">
        <f aca="false">K81*5.5017049523</f>
        <v>13429893.8053478</v>
      </c>
      <c r="W81" s="67" t="n">
        <f aca="false">M81*5.5017049523</f>
        <v>415357.54037158</v>
      </c>
      <c r="X81" s="67" t="n">
        <f aca="false">N81*5.1890047538+L81*5.5017049523</f>
        <v>20719499.6302449</v>
      </c>
      <c r="Y81" s="67" t="n">
        <f aca="false">N81*5.1890047538</f>
        <v>15040149.7022879</v>
      </c>
      <c r="Z81" s="67" t="n">
        <f aca="false">L81*5.5017049523</f>
        <v>5679349.92795706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26147137.3752138</v>
      </c>
      <c r="G82" s="155" t="n">
        <f aca="false">low_v2_m!E70+temporary_pension_bonus_low!B70</f>
        <v>25035503.966219</v>
      </c>
      <c r="H82" s="8" t="n">
        <f aca="false">F82-J82</f>
        <v>23581669.2110094</v>
      </c>
      <c r="I82" s="8" t="n">
        <f aca="false">G82-K82</f>
        <v>22546999.8469408</v>
      </c>
      <c r="J82" s="155" t="n">
        <f aca="false">low_v2_m!J70</f>
        <v>2565468.16420438</v>
      </c>
      <c r="K82" s="155" t="n">
        <f aca="false">low_v2_m!K70</f>
        <v>2488504.11927825</v>
      </c>
      <c r="L82" s="8" t="n">
        <f aca="false">H82-I82</f>
        <v>1034669.36406864</v>
      </c>
      <c r="M82" s="8" t="n">
        <f aca="false">J82-K82</f>
        <v>76964.0449261316</v>
      </c>
      <c r="N82" s="155" t="n">
        <f aca="false">SUM(low_v5_m!C70:J70)</f>
        <v>3455069.62031318</v>
      </c>
      <c r="O82" s="5"/>
      <c r="P82" s="5"/>
      <c r="Q82" s="8" t="n">
        <f aca="false">I82*5.5017049523</f>
        <v>124046940.717421</v>
      </c>
      <c r="R82" s="8"/>
      <c r="S82" s="8"/>
      <c r="T82" s="5"/>
      <c r="U82" s="5"/>
      <c r="V82" s="8" t="n">
        <f aca="false">K82*5.5017049523</f>
        <v>13691015.4368521</v>
      </c>
      <c r="W82" s="8" t="n">
        <f aca="false">M82*5.5017049523</f>
        <v>423433.467119138</v>
      </c>
      <c r="X82" s="8" t="n">
        <f aca="false">N82*5.1890047538+L82*5.5017049523</f>
        <v>23620818.2488046</v>
      </c>
      <c r="Y82" s="8" t="n">
        <f aca="false">N82*5.1890047538</f>
        <v>17928372.6845151</v>
      </c>
      <c r="Z82" s="8" t="n">
        <f aca="false">L82*5.5017049523</f>
        <v>5692445.56428954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26252269.1733953</v>
      </c>
      <c r="G83" s="157" t="n">
        <f aca="false">low_v2_m!E71+temporary_pension_bonus_low!B71</f>
        <v>25135296.9069462</v>
      </c>
      <c r="H83" s="67" t="n">
        <f aca="false">F83-J83</f>
        <v>23633498.8116542</v>
      </c>
      <c r="I83" s="67" t="n">
        <f aca="false">G83-K83</f>
        <v>22595089.6560572</v>
      </c>
      <c r="J83" s="157" t="n">
        <f aca="false">low_v2_m!J71</f>
        <v>2618770.36174116</v>
      </c>
      <c r="K83" s="157" t="n">
        <f aca="false">low_v2_m!K71</f>
        <v>2540207.25088892</v>
      </c>
      <c r="L83" s="67" t="n">
        <f aca="false">H83-I83</f>
        <v>1038409.15559691</v>
      </c>
      <c r="M83" s="67" t="n">
        <f aca="false">J83-K83</f>
        <v>78563.1108522355</v>
      </c>
      <c r="N83" s="157" t="n">
        <f aca="false">SUM(low_v5_m!C71:J71)</f>
        <v>2804918.83367249</v>
      </c>
      <c r="O83" s="7"/>
      <c r="P83" s="7"/>
      <c r="Q83" s="67" t="n">
        <f aca="false">I83*5.5017049523</f>
        <v>124311516.658393</v>
      </c>
      <c r="R83" s="67"/>
      <c r="S83" s="67"/>
      <c r="T83" s="7"/>
      <c r="U83" s="7"/>
      <c r="V83" s="67" t="n">
        <f aca="false">K83*5.5017049523</f>
        <v>13975470.812084</v>
      </c>
      <c r="W83" s="67" t="n">
        <f aca="false">M83*5.5017049523</f>
        <v>432231.056043838</v>
      </c>
      <c r="X83" s="67" t="n">
        <f aca="false">N83*5.1890047538+L83*5.5017049523</f>
        <v>20267757.9558109</v>
      </c>
      <c r="Y83" s="67" t="n">
        <f aca="false">N83*5.1890047538</f>
        <v>14554737.1619497</v>
      </c>
      <c r="Z83" s="67" t="n">
        <f aca="false">L83*5.5017049523</f>
        <v>5713020.79386117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26473494.396661</v>
      </c>
      <c r="G84" s="157" t="n">
        <f aca="false">low_v2_m!E72+temporary_pension_bonus_low!B72</f>
        <v>25346206.2740825</v>
      </c>
      <c r="H84" s="67" t="n">
        <f aca="false">F84-J84</f>
        <v>23752939.8488644</v>
      </c>
      <c r="I84" s="67" t="n">
        <f aca="false">G84-K84</f>
        <v>22707268.3627198</v>
      </c>
      <c r="J84" s="157" t="n">
        <f aca="false">low_v2_m!J72</f>
        <v>2720554.54779656</v>
      </c>
      <c r="K84" s="157" t="n">
        <f aca="false">low_v2_m!K72</f>
        <v>2638937.91136266</v>
      </c>
      <c r="L84" s="67" t="n">
        <f aca="false">H84-I84</f>
        <v>1045671.48614465</v>
      </c>
      <c r="M84" s="67" t="n">
        <f aca="false">J84-K84</f>
        <v>81616.6364338966</v>
      </c>
      <c r="N84" s="157" t="n">
        <f aca="false">SUM(low_v5_m!C72:J72)</f>
        <v>2852784.58715527</v>
      </c>
      <c r="O84" s="7"/>
      <c r="P84" s="7"/>
      <c r="Q84" s="67" t="n">
        <f aca="false">I84*5.5017049523</f>
        <v>124928690.804381</v>
      </c>
      <c r="R84" s="67"/>
      <c r="S84" s="67"/>
      <c r="T84" s="7"/>
      <c r="U84" s="7"/>
      <c r="V84" s="67" t="n">
        <f aca="false">K84*5.5017049523</f>
        <v>14518657.7757562</v>
      </c>
      <c r="W84" s="67" t="n">
        <f aca="false">M84*5.5017049523</f>
        <v>449030.652858438</v>
      </c>
      <c r="X84" s="67" t="n">
        <f aca="false">N84*5.1890047538+L84*5.5017049523</f>
        <v>20556088.778117</v>
      </c>
      <c r="Y84" s="67" t="n">
        <f aca="false">N84*5.1890047538</f>
        <v>14803112.7843161</v>
      </c>
      <c r="Z84" s="67" t="n">
        <f aca="false">L84*5.5017049523</f>
        <v>5752975.99380091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26600381.2143049</v>
      </c>
      <c r="G85" s="157" t="n">
        <f aca="false">low_v2_m!E73+temporary_pension_bonus_low!B73</f>
        <v>25466612.8283666</v>
      </c>
      <c r="H85" s="67" t="n">
        <f aca="false">F85-J85</f>
        <v>23836119.9286796</v>
      </c>
      <c r="I85" s="67" t="n">
        <f aca="false">G85-K85</f>
        <v>22785279.3813101</v>
      </c>
      <c r="J85" s="157" t="n">
        <f aca="false">low_v2_m!J73</f>
        <v>2764261.28562528</v>
      </c>
      <c r="K85" s="157" t="n">
        <f aca="false">low_v2_m!K73</f>
        <v>2681333.44705652</v>
      </c>
      <c r="L85" s="67" t="n">
        <f aca="false">H85-I85</f>
        <v>1050840.5473695</v>
      </c>
      <c r="M85" s="67" t="n">
        <f aca="false">J85-K85</f>
        <v>82927.8385687578</v>
      </c>
      <c r="N85" s="157" t="n">
        <f aca="false">SUM(low_v5_m!C73:J73)</f>
        <v>2808164.3664786</v>
      </c>
      <c r="O85" s="7"/>
      <c r="P85" s="7"/>
      <c r="Q85" s="67" t="n">
        <f aca="false">I85*5.5017049523</f>
        <v>125357884.411693</v>
      </c>
      <c r="R85" s="67"/>
      <c r="S85" s="67"/>
      <c r="T85" s="7"/>
      <c r="U85" s="7"/>
      <c r="V85" s="67" t="n">
        <f aca="false">K85*5.5017049523</f>
        <v>14751905.5044385</v>
      </c>
      <c r="W85" s="67" t="n">
        <f aca="false">M85*5.5017049523</f>
        <v>456244.50013727</v>
      </c>
      <c r="X85" s="67" t="n">
        <f aca="false">N85*5.1890047538+L85*5.5017049523</f>
        <v>20352992.8906496</v>
      </c>
      <c r="Y85" s="67" t="n">
        <f aca="false">N85*5.1890047538</f>
        <v>14571578.2471092</v>
      </c>
      <c r="Z85" s="67" t="n">
        <f aca="false">L85*5.5017049523</f>
        <v>5781414.64354039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26629829.7713594</v>
      </c>
      <c r="G86" s="155" t="n">
        <f aca="false">low_v2_m!E74+temporary_pension_bonus_low!B74</f>
        <v>25495793.3033954</v>
      </c>
      <c r="H86" s="8" t="n">
        <f aca="false">F86-J86</f>
        <v>23784750.6601034</v>
      </c>
      <c r="I86" s="8" t="n">
        <f aca="false">G86-K86</f>
        <v>22736066.5654771</v>
      </c>
      <c r="J86" s="155" t="n">
        <f aca="false">low_v2_m!J74</f>
        <v>2845079.11125601</v>
      </c>
      <c r="K86" s="155" t="n">
        <f aca="false">low_v2_m!K74</f>
        <v>2759726.73791833</v>
      </c>
      <c r="L86" s="8" t="n">
        <f aca="false">H86-I86</f>
        <v>1048684.09462632</v>
      </c>
      <c r="M86" s="8" t="n">
        <f aca="false">J86-K86</f>
        <v>85352.3733376805</v>
      </c>
      <c r="N86" s="155" t="n">
        <f aca="false">SUM(low_v5_m!C74:J74)</f>
        <v>3453500.64653922</v>
      </c>
      <c r="O86" s="5"/>
      <c r="P86" s="5"/>
      <c r="Q86" s="8" t="n">
        <f aca="false">I86*5.5017049523</f>
        <v>125087130.019108</v>
      </c>
      <c r="R86" s="8"/>
      <c r="S86" s="8"/>
      <c r="T86" s="5"/>
      <c r="U86" s="5"/>
      <c r="V86" s="8" t="n">
        <f aca="false">K86*5.5017049523</f>
        <v>15183202.261</v>
      </c>
      <c r="W86" s="8" t="n">
        <f aca="false">M86*5.5017049523</f>
        <v>469583.575082475</v>
      </c>
      <c r="X86" s="8" t="n">
        <f aca="false">N86*5.1890047538+L86*5.5017049523</f>
        <v>23689781.7489473</v>
      </c>
      <c r="Y86" s="8" t="n">
        <f aca="false">N86*5.1890047538</f>
        <v>17920231.2721434</v>
      </c>
      <c r="Z86" s="8" t="n">
        <f aca="false">L86*5.5017049523</f>
        <v>5769550.47680388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26738057.6496166</v>
      </c>
      <c r="G87" s="157" t="n">
        <f aca="false">low_v2_m!E75+temporary_pension_bonus_low!B75</f>
        <v>25599614.3947435</v>
      </c>
      <c r="H87" s="67" t="n">
        <f aca="false">F87-J87</f>
        <v>23811956.9529927</v>
      </c>
      <c r="I87" s="67" t="n">
        <f aca="false">G87-K87</f>
        <v>22761296.7190184</v>
      </c>
      <c r="J87" s="157" t="n">
        <f aca="false">low_v2_m!J75</f>
        <v>2926100.69662384</v>
      </c>
      <c r="K87" s="157" t="n">
        <f aca="false">low_v2_m!K75</f>
        <v>2838317.67572512</v>
      </c>
      <c r="L87" s="67" t="n">
        <f aca="false">H87-I87</f>
        <v>1050660.23397436</v>
      </c>
      <c r="M87" s="67" t="n">
        <f aca="false">J87-K87</f>
        <v>87783.0208987151</v>
      </c>
      <c r="N87" s="157" t="n">
        <f aca="false">SUM(low_v5_m!C75:J75)</f>
        <v>2843373.85572384</v>
      </c>
      <c r="O87" s="7"/>
      <c r="P87" s="7"/>
      <c r="Q87" s="67" t="n">
        <f aca="false">I87*5.5017049523</f>
        <v>125225938.879793</v>
      </c>
      <c r="R87" s="67"/>
      <c r="S87" s="67"/>
      <c r="T87" s="7"/>
      <c r="U87" s="7"/>
      <c r="V87" s="67" t="n">
        <f aca="false">K87*5.5017049523</f>
        <v>15615586.4127375</v>
      </c>
      <c r="W87" s="67" t="n">
        <f aca="false">M87*5.5017049523</f>
        <v>482956.280806315</v>
      </c>
      <c r="X87" s="67" t="n">
        <f aca="false">N87*5.1890047538+L87*5.5017049523</f>
        <v>20534703.0666231</v>
      </c>
      <c r="Y87" s="67" t="n">
        <f aca="false">N87*5.1890047538</f>
        <v>14754280.4541817</v>
      </c>
      <c r="Z87" s="67" t="n">
        <f aca="false">L87*5.5017049523</f>
        <v>5780422.61244141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26820733.8314219</v>
      </c>
      <c r="G88" s="157" t="n">
        <f aca="false">low_v2_m!E76+temporary_pension_bonus_low!B76</f>
        <v>25678395.238032</v>
      </c>
      <c r="H88" s="67" t="n">
        <f aca="false">F88-J88</f>
        <v>23834949.6162513</v>
      </c>
      <c r="I88" s="67" t="n">
        <f aca="false">G88-K88</f>
        <v>22782184.5493165</v>
      </c>
      <c r="J88" s="157" t="n">
        <f aca="false">low_v2_m!J76</f>
        <v>2985784.2151706</v>
      </c>
      <c r="K88" s="157" t="n">
        <f aca="false">low_v2_m!K76</f>
        <v>2896210.68871548</v>
      </c>
      <c r="L88" s="67" t="n">
        <f aca="false">H88-I88</f>
        <v>1052765.06693476</v>
      </c>
      <c r="M88" s="67" t="n">
        <f aca="false">J88-K88</f>
        <v>89573.5264551183</v>
      </c>
      <c r="N88" s="157" t="n">
        <f aca="false">SUM(low_v5_m!C76:J76)</f>
        <v>2814079.9266936</v>
      </c>
      <c r="O88" s="7"/>
      <c r="P88" s="7"/>
      <c r="Q88" s="67" t="n">
        <f aca="false">I88*5.5017049523</f>
        <v>125340857.559187</v>
      </c>
      <c r="R88" s="67"/>
      <c r="S88" s="67"/>
      <c r="T88" s="7"/>
      <c r="U88" s="7"/>
      <c r="V88" s="67" t="n">
        <f aca="false">K88*5.5017049523</f>
        <v>15934096.6890102</v>
      </c>
      <c r="W88" s="67" t="n">
        <f aca="false">M88*5.5017049523</f>
        <v>492807.1140931</v>
      </c>
      <c r="X88" s="67" t="n">
        <f aca="false">N88*5.1890047538+L88*5.5017049523</f>
        <v>20394276.8995496</v>
      </c>
      <c r="Y88" s="67" t="n">
        <f aca="false">N88*5.1890047538</f>
        <v>14602274.1171863</v>
      </c>
      <c r="Z88" s="67" t="n">
        <f aca="false">L88*5.5017049523</f>
        <v>5792002.78236339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26920615.0375421</v>
      </c>
      <c r="G89" s="157" t="n">
        <f aca="false">low_v2_m!E77+temporary_pension_bonus_low!B77</f>
        <v>25774174.2862449</v>
      </c>
      <c r="H89" s="67" t="n">
        <f aca="false">F89-J89</f>
        <v>23851837.4142669</v>
      </c>
      <c r="I89" s="67" t="n">
        <f aca="false">G89-K89</f>
        <v>22797459.991668</v>
      </c>
      <c r="J89" s="157" t="n">
        <f aca="false">low_v2_m!J77</f>
        <v>3068777.62327513</v>
      </c>
      <c r="K89" s="157" t="n">
        <f aca="false">low_v2_m!K77</f>
        <v>2976714.29457687</v>
      </c>
      <c r="L89" s="67" t="n">
        <f aca="false">H89-I89</f>
        <v>1054377.42259888</v>
      </c>
      <c r="M89" s="67" t="n">
        <f aca="false">J89-K89</f>
        <v>92063.3286982542</v>
      </c>
      <c r="N89" s="157" t="n">
        <f aca="false">SUM(low_v5_m!C77:J77)</f>
        <v>2810378.89182245</v>
      </c>
      <c r="O89" s="7"/>
      <c r="P89" s="7"/>
      <c r="Q89" s="67" t="n">
        <f aca="false">I89*5.5017049523</f>
        <v>125424898.536021</v>
      </c>
      <c r="R89" s="67"/>
      <c r="S89" s="67"/>
      <c r="T89" s="7"/>
      <c r="U89" s="7"/>
      <c r="V89" s="67" t="n">
        <f aca="false">K89*5.5017049523</f>
        <v>16377003.7760558</v>
      </c>
      <c r="W89" s="67" t="n">
        <f aca="false">M89*5.5017049523</f>
        <v>506505.271424408</v>
      </c>
      <c r="X89" s="67" t="n">
        <f aca="false">N89*5.1890047538+L89*5.5017049523</f>
        <v>20383942.9171514</v>
      </c>
      <c r="Y89" s="67" t="n">
        <f aca="false">N89*5.1890047538</f>
        <v>14583069.4296458</v>
      </c>
      <c r="Z89" s="67" t="n">
        <f aca="false">L89*5.5017049523</f>
        <v>5800873.48750557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27033858.979211</v>
      </c>
      <c r="G90" s="155" t="n">
        <f aca="false">low_v2_m!E78+temporary_pension_bonus_low!B78</f>
        <v>25882283.1489043</v>
      </c>
      <c r="H90" s="8" t="n">
        <f aca="false">F90-J90</f>
        <v>23958319.4662529</v>
      </c>
      <c r="I90" s="8" t="n">
        <f aca="false">G90-K90</f>
        <v>22899009.821335</v>
      </c>
      <c r="J90" s="155" t="n">
        <f aca="false">low_v2_m!J78</f>
        <v>3075539.51295806</v>
      </c>
      <c r="K90" s="155" t="n">
        <f aca="false">low_v2_m!K78</f>
        <v>2983273.32756932</v>
      </c>
      <c r="L90" s="8" t="n">
        <f aca="false">H90-I90</f>
        <v>1059309.64491794</v>
      </c>
      <c r="M90" s="8" t="n">
        <f aca="false">J90-K90</f>
        <v>92266.1853887411</v>
      </c>
      <c r="N90" s="155" t="n">
        <f aca="false">SUM(low_v5_m!C78:J78)</f>
        <v>3337470.12778655</v>
      </c>
      <c r="O90" s="5"/>
      <c r="P90" s="5"/>
      <c r="Q90" s="8" t="n">
        <f aca="false">I90*5.5017049523</f>
        <v>125983595.736805</v>
      </c>
      <c r="R90" s="8"/>
      <c r="S90" s="8"/>
      <c r="T90" s="5"/>
      <c r="U90" s="5"/>
      <c r="V90" s="8" t="n">
        <f aca="false">K90*5.5017049523</f>
        <v>16413089.6403526</v>
      </c>
      <c r="W90" s="8" t="n">
        <f aca="false">M90*5.5017049523</f>
        <v>507621.329083067</v>
      </c>
      <c r="X90" s="8" t="n">
        <f aca="false">N90*5.1890047538+L90*5.5017049523</f>
        <v>23146157.4782141</v>
      </c>
      <c r="Y90" s="8" t="n">
        <f aca="false">N90*5.1890047538</f>
        <v>17318148.3587499</v>
      </c>
      <c r="Z90" s="8" t="n">
        <f aca="false">L90*5.5017049523</f>
        <v>5828009.1194642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27181345.2555591</v>
      </c>
      <c r="G91" s="157" t="n">
        <f aca="false">low_v2_m!E79+temporary_pension_bonus_low!B79</f>
        <v>26023308.8366085</v>
      </c>
      <c r="H91" s="67" t="n">
        <f aca="false">F91-J91</f>
        <v>24017941.0131664</v>
      </c>
      <c r="I91" s="67" t="n">
        <f aca="false">G91-K91</f>
        <v>22954806.7214876</v>
      </c>
      <c r="J91" s="157" t="n">
        <f aca="false">low_v2_m!J79</f>
        <v>3163404.24239272</v>
      </c>
      <c r="K91" s="157" t="n">
        <f aca="false">low_v2_m!K79</f>
        <v>3068502.11512094</v>
      </c>
      <c r="L91" s="67" t="n">
        <f aca="false">H91-I91</f>
        <v>1063134.2916788</v>
      </c>
      <c r="M91" s="67" t="n">
        <f aca="false">J91-K91</f>
        <v>94902.1272717817</v>
      </c>
      <c r="N91" s="157" t="n">
        <f aca="false">SUM(low_v5_m!C79:J79)</f>
        <v>2759083.91189305</v>
      </c>
      <c r="O91" s="7"/>
      <c r="P91" s="7"/>
      <c r="Q91" s="67" t="n">
        <f aca="false">I91*5.5017049523</f>
        <v>126290573.818697</v>
      </c>
      <c r="R91" s="67"/>
      <c r="S91" s="67"/>
      <c r="T91" s="7"/>
      <c r="U91" s="7"/>
      <c r="V91" s="67" t="n">
        <f aca="false">K91*5.5017049523</f>
        <v>16881993.2829039</v>
      </c>
      <c r="W91" s="67" t="n">
        <f aca="false">M91*5.5017049523</f>
        <v>522123.503594966</v>
      </c>
      <c r="X91" s="67" t="n">
        <f aca="false">N91*5.1890047538+L91*5.5017049523</f>
        <v>20165950.7324353</v>
      </c>
      <c r="Y91" s="67" t="n">
        <f aca="false">N91*5.1890047538</f>
        <v>14316899.5349461</v>
      </c>
      <c r="Z91" s="67" t="n">
        <f aca="false">L91*5.5017049523</f>
        <v>5849051.19748921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27242033.6068323</v>
      </c>
      <c r="G92" s="157" t="n">
        <f aca="false">low_v2_m!E80+temporary_pension_bonus_low!B80</f>
        <v>26081865.1226669</v>
      </c>
      <c r="H92" s="67" t="n">
        <f aca="false">F92-J92</f>
        <v>24056800.9929125</v>
      </c>
      <c r="I92" s="67" t="n">
        <f aca="false">G92-K92</f>
        <v>22992189.4871647</v>
      </c>
      <c r="J92" s="157" t="n">
        <f aca="false">low_v2_m!J80</f>
        <v>3185232.6139198</v>
      </c>
      <c r="K92" s="157" t="n">
        <f aca="false">low_v2_m!K80</f>
        <v>3089675.6355022</v>
      </c>
      <c r="L92" s="67" t="n">
        <f aca="false">H92-I92</f>
        <v>1064611.50574778</v>
      </c>
      <c r="M92" s="67" t="n">
        <f aca="false">J92-K92</f>
        <v>95556.978417594</v>
      </c>
      <c r="N92" s="157" t="n">
        <f aca="false">SUM(low_v5_m!C80:J80)</f>
        <v>2752416.3252227</v>
      </c>
      <c r="O92" s="7"/>
      <c r="P92" s="7"/>
      <c r="Q92" s="67" t="n">
        <f aca="false">I92*5.5017049523</f>
        <v>126496242.765754</v>
      </c>
      <c r="R92" s="67"/>
      <c r="S92" s="67"/>
      <c r="T92" s="7"/>
      <c r="U92" s="7"/>
      <c r="V92" s="67" t="n">
        <f aca="false">K92*5.5017049523</f>
        <v>16998483.7448431</v>
      </c>
      <c r="W92" s="67" t="n">
        <f aca="false">M92*5.5017049523</f>
        <v>525726.301386901</v>
      </c>
      <c r="X92" s="67" t="n">
        <f aca="false">N92*5.1890047538+L92*5.5017049523</f>
        <v>20139479.7894654</v>
      </c>
      <c r="Y92" s="67" t="n">
        <f aca="false">N92*5.1890047538</f>
        <v>14282301.3960173</v>
      </c>
      <c r="Z92" s="67" t="n">
        <f aca="false">L92*5.5017049523</f>
        <v>5857178.39344812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27439516.1412636</v>
      </c>
      <c r="G93" s="157" t="n">
        <f aca="false">low_v2_m!E81+temporary_pension_bonus_low!B81</f>
        <v>26270077.1553291</v>
      </c>
      <c r="H93" s="67" t="n">
        <f aca="false">F93-J93</f>
        <v>24217614.1242126</v>
      </c>
      <c r="I93" s="67" t="n">
        <f aca="false">G93-K93</f>
        <v>23144832.1987895</v>
      </c>
      <c r="J93" s="157" t="n">
        <f aca="false">low_v2_m!J81</f>
        <v>3221902.01705103</v>
      </c>
      <c r="K93" s="157" t="n">
        <f aca="false">low_v2_m!K81</f>
        <v>3125244.9565395</v>
      </c>
      <c r="L93" s="67" t="n">
        <f aca="false">H93-I93</f>
        <v>1072781.92542301</v>
      </c>
      <c r="M93" s="67" t="n">
        <f aca="false">J93-K93</f>
        <v>96657.0605115304</v>
      </c>
      <c r="N93" s="157" t="n">
        <f aca="false">SUM(low_v5_m!C81:J81)</f>
        <v>2747773.09385693</v>
      </c>
      <c r="O93" s="7"/>
      <c r="P93" s="7"/>
      <c r="Q93" s="67" t="n">
        <f aca="false">I93*5.5017049523</f>
        <v>127336037.928233</v>
      </c>
      <c r="R93" s="67"/>
      <c r="S93" s="67"/>
      <c r="T93" s="7"/>
      <c r="U93" s="7"/>
      <c r="V93" s="67" t="n">
        <f aca="false">K93*5.5017049523</f>
        <v>17194175.654544</v>
      </c>
      <c r="W93" s="67" t="n">
        <f aca="false">M93*5.5017049523</f>
        <v>531778.628491047</v>
      </c>
      <c r="X93" s="67" t="n">
        <f aca="false">N93*5.1890047538+L93*5.5017049523</f>
        <v>20160337.2782251</v>
      </c>
      <c r="Y93" s="67" t="n">
        <f aca="false">N93*5.1890047538</f>
        <v>14258207.6463873</v>
      </c>
      <c r="Z93" s="67" t="n">
        <f aca="false">L93*5.5017049523</f>
        <v>5902129.63183773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27478631.4474</v>
      </c>
      <c r="G94" s="155" t="n">
        <f aca="false">low_v2_m!E82+temporary_pension_bonus_low!B82</f>
        <v>26307980.15273</v>
      </c>
      <c r="H94" s="8" t="n">
        <f aca="false">F94-J94</f>
        <v>24161095.9067204</v>
      </c>
      <c r="I94" s="8" t="n">
        <f aca="false">G94-K94</f>
        <v>23089970.6782708</v>
      </c>
      <c r="J94" s="155" t="n">
        <f aca="false">low_v2_m!J82</f>
        <v>3317535.54067963</v>
      </c>
      <c r="K94" s="155" t="n">
        <f aca="false">low_v2_m!K82</f>
        <v>3218009.47445924</v>
      </c>
      <c r="L94" s="8" t="n">
        <f aca="false">H94-I94</f>
        <v>1071125.22844967</v>
      </c>
      <c r="M94" s="8" t="n">
        <f aca="false">J94-K94</f>
        <v>99526.0662203897</v>
      </c>
      <c r="N94" s="155" t="n">
        <f aca="false">SUM(low_v5_m!C82:J82)</f>
        <v>3302694.89268359</v>
      </c>
      <c r="O94" s="5"/>
      <c r="P94" s="5"/>
      <c r="Q94" s="8" t="n">
        <f aca="false">I94*5.5017049523</f>
        <v>127034206.029104</v>
      </c>
      <c r="R94" s="8"/>
      <c r="S94" s="8"/>
      <c r="T94" s="5"/>
      <c r="U94" s="5"/>
      <c r="V94" s="8" t="n">
        <f aca="false">K94*5.5017049523</f>
        <v>17704538.6621807</v>
      </c>
      <c r="W94" s="8" t="n">
        <f aca="false">M94*5.5017049523</f>
        <v>547563.051407656</v>
      </c>
      <c r="X94" s="8" t="n">
        <f aca="false">N94*5.1890047538+L94*5.5017049523</f>
        <v>23030714.4723811</v>
      </c>
      <c r="Y94" s="8" t="n">
        <f aca="false">N94*5.1890047538</f>
        <v>17137699.4984861</v>
      </c>
      <c r="Z94" s="8" t="n">
        <f aca="false">L94*5.5017049523</f>
        <v>5893014.97389499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27595585.0417969</v>
      </c>
      <c r="G95" s="157" t="n">
        <f aca="false">low_v2_m!E83+temporary_pension_bonus_low!B83</f>
        <v>26419786.0379314</v>
      </c>
      <c r="H95" s="67" t="n">
        <f aca="false">F95-J95</f>
        <v>24213077.2060241</v>
      </c>
      <c r="I95" s="67" t="n">
        <f aca="false">G95-K95</f>
        <v>23138753.4372318</v>
      </c>
      <c r="J95" s="157" t="n">
        <f aca="false">low_v2_m!J83</f>
        <v>3382507.83577283</v>
      </c>
      <c r="K95" s="157" t="n">
        <f aca="false">low_v2_m!K83</f>
        <v>3281032.60069964</v>
      </c>
      <c r="L95" s="67" t="n">
        <f aca="false">H95-I95</f>
        <v>1074323.76879231</v>
      </c>
      <c r="M95" s="67" t="n">
        <f aca="false">J95-K95</f>
        <v>101475.235073185</v>
      </c>
      <c r="N95" s="157" t="n">
        <f aca="false">SUM(low_v5_m!C83:J83)</f>
        <v>2670270.73531321</v>
      </c>
      <c r="O95" s="7"/>
      <c r="P95" s="7"/>
      <c r="Q95" s="67" t="n">
        <f aca="false">I95*5.5017049523</f>
        <v>127302594.375667</v>
      </c>
      <c r="R95" s="67"/>
      <c r="S95" s="67"/>
      <c r="T95" s="7"/>
      <c r="U95" s="7"/>
      <c r="V95" s="67" t="n">
        <f aca="false">K95*5.5017049523</f>
        <v>18051273.307927</v>
      </c>
      <c r="W95" s="67" t="n">
        <f aca="false">M95*5.5017049523</f>
        <v>558286.803337946</v>
      </c>
      <c r="X95" s="67" t="n">
        <f aca="false">N95*5.1890047538+L95*5.5017049523</f>
        <v>19766659.9386115</v>
      </c>
      <c r="Y95" s="67" t="n">
        <f aca="false">N95*5.1890047538</f>
        <v>13856047.5394733</v>
      </c>
      <c r="Z95" s="67" t="n">
        <f aca="false">L95*5.5017049523</f>
        <v>5910612.39913825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27706161.333743</v>
      </c>
      <c r="G96" s="157" t="n">
        <f aca="false">low_v2_m!E84+temporary_pension_bonus_low!B84</f>
        <v>26525342.0025245</v>
      </c>
      <c r="H96" s="67" t="n">
        <f aca="false">F96-J96</f>
        <v>24268860.5138482</v>
      </c>
      <c r="I96" s="67" t="n">
        <f aca="false">G96-K96</f>
        <v>23191160.2072265</v>
      </c>
      <c r="J96" s="157" t="n">
        <f aca="false">low_v2_m!J84</f>
        <v>3437300.81989479</v>
      </c>
      <c r="K96" s="157" t="n">
        <f aca="false">low_v2_m!K84</f>
        <v>3334181.79529795</v>
      </c>
      <c r="L96" s="67" t="n">
        <f aca="false">H96-I96</f>
        <v>1077700.30662164</v>
      </c>
      <c r="M96" s="67" t="n">
        <f aca="false">J96-K96</f>
        <v>103119.024596844</v>
      </c>
      <c r="N96" s="157" t="n">
        <f aca="false">SUM(low_v5_m!C84:J84)</f>
        <v>2655478.5043307</v>
      </c>
      <c r="O96" s="7"/>
      <c r="P96" s="7"/>
      <c r="Q96" s="67" t="n">
        <f aca="false">I96*5.5017049523</f>
        <v>127590920.961681</v>
      </c>
      <c r="R96" s="67"/>
      <c r="S96" s="67"/>
      <c r="T96" s="7"/>
      <c r="U96" s="7"/>
      <c r="V96" s="67" t="n">
        <f aca="false">K96*5.5017049523</f>
        <v>18343684.4950592</v>
      </c>
      <c r="W96" s="67" t="n">
        <f aca="false">M96*5.5017049523</f>
        <v>567330.448300802</v>
      </c>
      <c r="X96" s="67" t="n">
        <f aca="false">N96*5.1890047538+L96*5.5017049523</f>
        <v>19708479.6966212</v>
      </c>
      <c r="Y96" s="67" t="n">
        <f aca="false">N96*5.1890047538</f>
        <v>13779290.5825857</v>
      </c>
      <c r="Z96" s="67" t="n">
        <f aca="false">L96*5.5017049523</f>
        <v>5929189.11403553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27620800.5694753</v>
      </c>
      <c r="G97" s="157" t="n">
        <f aca="false">low_v2_m!E85+temporary_pension_bonus_low!B85</f>
        <v>26444703.9192347</v>
      </c>
      <c r="H97" s="67" t="n">
        <f aca="false">F97-J97</f>
        <v>24126769.0509125</v>
      </c>
      <c r="I97" s="67" t="n">
        <f aca="false">G97-K97</f>
        <v>23055493.3462287</v>
      </c>
      <c r="J97" s="157" t="n">
        <f aca="false">low_v2_m!J85</f>
        <v>3494031.51856287</v>
      </c>
      <c r="K97" s="157" t="n">
        <f aca="false">low_v2_m!K85</f>
        <v>3389210.57300599</v>
      </c>
      <c r="L97" s="67" t="n">
        <f aca="false">H97-I97</f>
        <v>1071275.70468377</v>
      </c>
      <c r="M97" s="67" t="n">
        <f aca="false">J97-K97</f>
        <v>104820.945556886</v>
      </c>
      <c r="N97" s="157" t="n">
        <f aca="false">SUM(low_v5_m!C85:J85)</f>
        <v>2614145.28641739</v>
      </c>
      <c r="O97" s="7"/>
      <c r="P97" s="7"/>
      <c r="Q97" s="67" t="n">
        <f aca="false">I97*5.5017049523</f>
        <v>126844521.920666</v>
      </c>
      <c r="R97" s="67"/>
      <c r="S97" s="67"/>
      <c r="T97" s="7"/>
      <c r="U97" s="7"/>
      <c r="V97" s="67" t="n">
        <f aca="false">K97*5.5017049523</f>
        <v>18646436.5938946</v>
      </c>
      <c r="W97" s="67" t="n">
        <f aca="false">M97*5.5017049523</f>
        <v>576693.915275086</v>
      </c>
      <c r="X97" s="67" t="n">
        <f aca="false">N97*5.1890047538+L97*5.5017049523</f>
        <v>19458655.1680811</v>
      </c>
      <c r="Y97" s="67" t="n">
        <f aca="false">N97*5.1890047538</f>
        <v>13564812.3183437</v>
      </c>
      <c r="Z97" s="67" t="n">
        <f aca="false">L97*5.5017049523</f>
        <v>5893842.84973739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27751917.7104974</v>
      </c>
      <c r="G98" s="155" t="n">
        <f aca="false">low_v2_m!E86+temporary_pension_bonus_low!B86</f>
        <v>26569166.5846381</v>
      </c>
      <c r="H98" s="8" t="n">
        <f aca="false">F98-J98</f>
        <v>24196836.5726714</v>
      </c>
      <c r="I98" s="8" t="n">
        <f aca="false">G98-K98</f>
        <v>23120737.8809469</v>
      </c>
      <c r="J98" s="155" t="n">
        <f aca="false">low_v2_m!J86</f>
        <v>3555081.137826</v>
      </c>
      <c r="K98" s="155" t="n">
        <f aca="false">low_v2_m!K86</f>
        <v>3448428.70369122</v>
      </c>
      <c r="L98" s="8" t="n">
        <f aca="false">H98-I98</f>
        <v>1076098.69172454</v>
      </c>
      <c r="M98" s="8" t="n">
        <f aca="false">J98-K98</f>
        <v>106652.43413478</v>
      </c>
      <c r="N98" s="155" t="n">
        <f aca="false">SUM(low_v5_m!C86:J86)</f>
        <v>3225345.91912168</v>
      </c>
      <c r="O98" s="5"/>
      <c r="P98" s="5"/>
      <c r="Q98" s="8" t="n">
        <f aca="false">I98*5.5017049523</f>
        <v>127203478.100436</v>
      </c>
      <c r="R98" s="8"/>
      <c r="S98" s="8"/>
      <c r="T98" s="5"/>
      <c r="U98" s="5"/>
      <c r="V98" s="8" t="n">
        <f aca="false">K98*5.5017049523</f>
        <v>18972237.2767515</v>
      </c>
      <c r="W98" s="8" t="n">
        <f aca="false">M98*5.5017049523</f>
        <v>586770.225054171</v>
      </c>
      <c r="X98" s="8" t="n">
        <f aca="false">N98*5.1890047538+L98*5.5017049523</f>
        <v>22656712.8083963</v>
      </c>
      <c r="Y98" s="8" t="n">
        <f aca="false">N98*5.1890047538</f>
        <v>16736335.3069718</v>
      </c>
      <c r="Z98" s="8" t="n">
        <f aca="false">L98*5.5017049523</f>
        <v>5920377.50142445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27885942.5449455</v>
      </c>
      <c r="G99" s="157" t="n">
        <f aca="false">low_v2_m!E87+temporary_pension_bonus_low!B87</f>
        <v>26696478.2871308</v>
      </c>
      <c r="H99" s="67" t="n">
        <f aca="false">F99-J99</f>
        <v>24222621.2474416</v>
      </c>
      <c r="I99" s="67" t="n">
        <f aca="false">G99-K99</f>
        <v>23143056.628552</v>
      </c>
      <c r="J99" s="157" t="n">
        <f aca="false">low_v2_m!J87</f>
        <v>3663321.29750392</v>
      </c>
      <c r="K99" s="157" t="n">
        <f aca="false">low_v2_m!K87</f>
        <v>3553421.6585788</v>
      </c>
      <c r="L99" s="67" t="n">
        <f aca="false">H99-I99</f>
        <v>1079564.61888963</v>
      </c>
      <c r="M99" s="67" t="n">
        <f aca="false">J99-K99</f>
        <v>109899.638925118</v>
      </c>
      <c r="N99" s="157" t="n">
        <f aca="false">SUM(low_v5_m!C87:J87)</f>
        <v>2670243.36943382</v>
      </c>
      <c r="O99" s="7"/>
      <c r="P99" s="7"/>
      <c r="Q99" s="67" t="n">
        <f aca="false">I99*5.5017049523</f>
        <v>127326269.264664</v>
      </c>
      <c r="R99" s="67"/>
      <c r="S99" s="67"/>
      <c r="T99" s="7"/>
      <c r="U99" s="7"/>
      <c r="V99" s="67" t="n">
        <f aca="false">K99*5.5017049523</f>
        <v>19549877.5366131</v>
      </c>
      <c r="W99" s="67" t="n">
        <f aca="false">M99*5.5017049523</f>
        <v>604635.387730306</v>
      </c>
      <c r="X99" s="67" t="n">
        <f aca="false">N99*5.1890047538+L99*5.5017049523</f>
        <v>19795351.547868</v>
      </c>
      <c r="Y99" s="67" t="n">
        <f aca="false">N99*5.1890047538</f>
        <v>13855905.537795</v>
      </c>
      <c r="Z99" s="67" t="n">
        <f aca="false">L99*5.5017049523</f>
        <v>5939446.01007292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27924365.1471342</v>
      </c>
      <c r="G100" s="157" t="n">
        <f aca="false">low_v2_m!E88+temporary_pension_bonus_low!B88</f>
        <v>26733566.931467</v>
      </c>
      <c r="H100" s="67" t="n">
        <f aca="false">F100-J100</f>
        <v>24194142.406119</v>
      </c>
      <c r="I100" s="67" t="n">
        <f aca="false">G100-K100</f>
        <v>23115250.8726823</v>
      </c>
      <c r="J100" s="157" t="n">
        <f aca="false">low_v2_m!J88</f>
        <v>3730222.74101517</v>
      </c>
      <c r="K100" s="157" t="n">
        <f aca="false">low_v2_m!K88</f>
        <v>3618316.05878471</v>
      </c>
      <c r="L100" s="67" t="n">
        <f aca="false">H100-I100</f>
        <v>1078891.53343671</v>
      </c>
      <c r="M100" s="67" t="n">
        <f aca="false">J100-K100</f>
        <v>111906.682230455</v>
      </c>
      <c r="N100" s="157" t="n">
        <f aca="false">SUM(low_v5_m!C88:J88)</f>
        <v>2656445.61503518</v>
      </c>
      <c r="O100" s="7"/>
      <c r="P100" s="7"/>
      <c r="Q100" s="67" t="n">
        <f aca="false">I100*5.5017049523</f>
        <v>127173290.199893</v>
      </c>
      <c r="R100" s="67"/>
      <c r="S100" s="67"/>
      <c r="T100" s="7"/>
      <c r="U100" s="7"/>
      <c r="V100" s="67" t="n">
        <f aca="false">K100*5.5017049523</f>
        <v>19906907.3796025</v>
      </c>
      <c r="W100" s="67" t="n">
        <f aca="false">M100*5.5017049523</f>
        <v>615677.547822759</v>
      </c>
      <c r="X100" s="67" t="n">
        <f aca="false">N100*5.1890047538+L100*5.5017049523</f>
        <v>19720051.817132</v>
      </c>
      <c r="Y100" s="67" t="n">
        <f aca="false">N100*5.1890047538</f>
        <v>13784308.9246287</v>
      </c>
      <c r="Z100" s="67" t="n">
        <f aca="false">L100*5.5017049523</f>
        <v>5935742.8925033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27971505.7753432</v>
      </c>
      <c r="G101" s="157" t="n">
        <f aca="false">low_v2_m!E89+temporary_pension_bonus_low!B89</f>
        <v>26778553.9728913</v>
      </c>
      <c r="H101" s="67" t="n">
        <f aca="false">F101-J101</f>
        <v>24150855.768128</v>
      </c>
      <c r="I101" s="67" t="n">
        <f aca="false">G101-K101</f>
        <v>23072523.4658925</v>
      </c>
      <c r="J101" s="157" t="n">
        <f aca="false">low_v2_m!J89</f>
        <v>3820650.00721525</v>
      </c>
      <c r="K101" s="157" t="n">
        <f aca="false">low_v2_m!K89</f>
        <v>3706030.5069988</v>
      </c>
      <c r="L101" s="67" t="n">
        <f aca="false">H101-I101</f>
        <v>1078332.30223547</v>
      </c>
      <c r="M101" s="67" t="n">
        <f aca="false">J101-K101</f>
        <v>114619.500216458</v>
      </c>
      <c r="N101" s="157" t="n">
        <f aca="false">SUM(low_v5_m!C89:J89)</f>
        <v>2617076.28452384</v>
      </c>
      <c r="O101" s="7"/>
      <c r="P101" s="7"/>
      <c r="Q101" s="67" t="n">
        <f aca="false">I101*5.5017049523</f>
        <v>126938216.614359</v>
      </c>
      <c r="R101" s="67"/>
      <c r="S101" s="67"/>
      <c r="T101" s="7"/>
      <c r="U101" s="7"/>
      <c r="V101" s="67" t="n">
        <f aca="false">K101*5.5017049523</f>
        <v>20389486.3937302</v>
      </c>
      <c r="W101" s="67" t="n">
        <f aca="false">M101*5.5017049523</f>
        <v>630602.671971038</v>
      </c>
      <c r="X101" s="67" t="n">
        <f aca="false">N101*5.1890047538+L101*5.5017049523</f>
        <v>19512687.4488854</v>
      </c>
      <c r="Y101" s="67" t="n">
        <f aca="false">N101*5.1890047538</f>
        <v>13580021.2814515</v>
      </c>
      <c r="Z101" s="67" t="n">
        <f aca="false">L101*5.5017049523</f>
        <v>5932666.16743392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28071016.0923075</v>
      </c>
      <c r="G102" s="155" t="n">
        <f aca="false">low_v2_m!E90+temporary_pension_bonus_low!B90</f>
        <v>26874530.7400946</v>
      </c>
      <c r="H102" s="8" t="n">
        <f aca="false">F102-J102</f>
        <v>24189890.1481973</v>
      </c>
      <c r="I102" s="8" t="n">
        <f aca="false">G102-K102</f>
        <v>23109838.5743077</v>
      </c>
      <c r="J102" s="155" t="n">
        <f aca="false">low_v2_m!J90</f>
        <v>3881125.94411014</v>
      </c>
      <c r="K102" s="155" t="n">
        <f aca="false">low_v2_m!K90</f>
        <v>3764692.16578683</v>
      </c>
      <c r="L102" s="8" t="n">
        <f aca="false">H102-I102</f>
        <v>1080051.57388961</v>
      </c>
      <c r="M102" s="8" t="n">
        <f aca="false">J102-K102</f>
        <v>116433.778323305</v>
      </c>
      <c r="N102" s="155" t="n">
        <f aca="false">SUM(low_v5_m!C90:J90)</f>
        <v>3233035.87717007</v>
      </c>
      <c r="O102" s="5"/>
      <c r="P102" s="5"/>
      <c r="Q102" s="8" t="n">
        <f aca="false">I102*5.5017049523</f>
        <v>127143513.331122</v>
      </c>
      <c r="R102" s="8"/>
      <c r="S102" s="8"/>
      <c r="T102" s="5"/>
      <c r="U102" s="5"/>
      <c r="V102" s="8" t="n">
        <f aca="false">K102*5.5017049523</f>
        <v>20712225.5323944</v>
      </c>
      <c r="W102" s="8" t="n">
        <f aca="false">M102*5.5017049523</f>
        <v>640584.294816327</v>
      </c>
      <c r="X102" s="8" t="n">
        <f aca="false">N102*5.1890047538+L102*5.5017049523</f>
        <v>22718363.6286493</v>
      </c>
      <c r="Y102" s="8" t="n">
        <f aca="false">N102*5.1890047538</f>
        <v>16776238.5358415</v>
      </c>
      <c r="Z102" s="8" t="n">
        <f aca="false">L102*5.5017049523</f>
        <v>5942125.09280789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28232709.0356907</v>
      </c>
      <c r="G103" s="157" t="n">
        <f aca="false">low_v2_m!E91+temporary_pension_bonus_low!B91</f>
        <v>27029334.4226728</v>
      </c>
      <c r="H103" s="67" t="n">
        <f aca="false">F103-J103</f>
        <v>24271210.9489156</v>
      </c>
      <c r="I103" s="67" t="n">
        <f aca="false">G103-K103</f>
        <v>23186681.278501</v>
      </c>
      <c r="J103" s="157" t="n">
        <f aca="false">low_v2_m!J91</f>
        <v>3961498.08677511</v>
      </c>
      <c r="K103" s="157" t="n">
        <f aca="false">low_v2_m!K91</f>
        <v>3842653.14417185</v>
      </c>
      <c r="L103" s="67" t="n">
        <f aca="false">H103-I103</f>
        <v>1084529.67041462</v>
      </c>
      <c r="M103" s="67" t="n">
        <f aca="false">J103-K103</f>
        <v>118844.942603254</v>
      </c>
      <c r="N103" s="157" t="n">
        <f aca="false">SUM(low_v5_m!C91:J91)</f>
        <v>2675690.91359864</v>
      </c>
      <c r="O103" s="7"/>
      <c r="P103" s="7"/>
      <c r="Q103" s="67" t="n">
        <f aca="false">I103*5.5017049523</f>
        <v>127566279.217331</v>
      </c>
      <c r="R103" s="67"/>
      <c r="S103" s="67"/>
      <c r="T103" s="7"/>
      <c r="U103" s="7"/>
      <c r="V103" s="67" t="n">
        <f aca="false">K103*5.5017049523</f>
        <v>21141143.8332614</v>
      </c>
      <c r="W103" s="67" t="n">
        <f aca="false">M103*5.5017049523</f>
        <v>653849.809276133</v>
      </c>
      <c r="X103" s="67" t="n">
        <f aca="false">N103*5.1890047538+L103*5.5017049523</f>
        <v>19850935.1289992</v>
      </c>
      <c r="Y103" s="67" t="n">
        <f aca="false">N103*5.1890047538</f>
        <v>13884172.8703628</v>
      </c>
      <c r="Z103" s="67" t="n">
        <f aca="false">L103*5.5017049523</f>
        <v>5966762.2586364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28342307.8073533</v>
      </c>
      <c r="G104" s="157" t="n">
        <f aca="false">low_v2_m!E92+temporary_pension_bonus_low!B92</f>
        <v>27133325.5160188</v>
      </c>
      <c r="H104" s="67" t="n">
        <f aca="false">F104-J104</f>
        <v>24277780.1971002</v>
      </c>
      <c r="I104" s="67" t="n">
        <f aca="false">G104-K104</f>
        <v>23190733.7340733</v>
      </c>
      <c r="J104" s="157" t="n">
        <f aca="false">low_v2_m!J92</f>
        <v>4064527.61025308</v>
      </c>
      <c r="K104" s="157" t="n">
        <f aca="false">low_v2_m!K92</f>
        <v>3942591.78194549</v>
      </c>
      <c r="L104" s="67" t="n">
        <f aca="false">H104-I104</f>
        <v>1087046.46302694</v>
      </c>
      <c r="M104" s="67" t="n">
        <f aca="false">J104-K104</f>
        <v>121935.828307592</v>
      </c>
      <c r="N104" s="157" t="n">
        <f aca="false">SUM(low_v5_m!C92:J92)</f>
        <v>2680157.51197518</v>
      </c>
      <c r="O104" s="7"/>
      <c r="P104" s="7"/>
      <c r="Q104" s="67" t="n">
        <f aca="false">I104*5.5017049523</f>
        <v>127588574.632222</v>
      </c>
      <c r="R104" s="67"/>
      <c r="S104" s="67"/>
      <c r="T104" s="7"/>
      <c r="U104" s="7"/>
      <c r="V104" s="67" t="n">
        <f aca="false">K104*5.5017049523</f>
        <v>21690976.7316268</v>
      </c>
      <c r="W104" s="67" t="n">
        <f aca="false">M104*5.5017049523</f>
        <v>670854.950462681</v>
      </c>
      <c r="X104" s="67" t="n">
        <f aca="false">N104*5.1890047538+L104*5.5017049523</f>
        <v>19887958.9795875</v>
      </c>
      <c r="Y104" s="67" t="n">
        <f aca="false">N104*5.1890047538</f>
        <v>13907350.070572</v>
      </c>
      <c r="Z104" s="67" t="n">
        <f aca="false">L104*5.5017049523</f>
        <v>5980608.90901552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28560790.3555396</v>
      </c>
      <c r="G105" s="157" t="n">
        <f aca="false">low_v2_m!E93+temporary_pension_bonus_low!B93</f>
        <v>27343158.9114685</v>
      </c>
      <c r="H105" s="67" t="n">
        <f aca="false">F105-J105</f>
        <v>24373564.8666833</v>
      </c>
      <c r="I105" s="67" t="n">
        <f aca="false">G105-K105</f>
        <v>23281550.1872779</v>
      </c>
      <c r="J105" s="157" t="n">
        <f aca="false">low_v2_m!J93</f>
        <v>4187225.48885632</v>
      </c>
      <c r="K105" s="157" t="n">
        <f aca="false">low_v2_m!K93</f>
        <v>4061608.72419063</v>
      </c>
      <c r="L105" s="67" t="n">
        <f aca="false">H105-I105</f>
        <v>1092014.67940544</v>
      </c>
      <c r="M105" s="67" t="n">
        <f aca="false">J105-K105</f>
        <v>125616.764665689</v>
      </c>
      <c r="N105" s="157" t="n">
        <f aca="false">SUM(low_v5_m!C93:J93)</f>
        <v>2656768.508977</v>
      </c>
      <c r="O105" s="7"/>
      <c r="P105" s="7"/>
      <c r="Q105" s="67" t="n">
        <f aca="false">I105*5.5017049523</f>
        <v>128088219.962568</v>
      </c>
      <c r="R105" s="67"/>
      <c r="S105" s="67"/>
      <c r="T105" s="7"/>
      <c r="U105" s="7"/>
      <c r="V105" s="67" t="n">
        <f aca="false">K105*5.5017049523</f>
        <v>22345772.8321845</v>
      </c>
      <c r="W105" s="67" t="n">
        <f aca="false">M105*5.5017049523</f>
        <v>691106.376253127</v>
      </c>
      <c r="X105" s="67" t="n">
        <f aca="false">N105*5.1890047538+L105*5.5017049523</f>
        <v>19793926.992497</v>
      </c>
      <c r="Y105" s="67" t="n">
        <f aca="false">N105*5.1890047538</f>
        <v>13785984.4228278</v>
      </c>
      <c r="Z105" s="67" t="n">
        <f aca="false">L105*5.5017049523</f>
        <v>6007942.56966918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28792150.1881672</v>
      </c>
      <c r="G106" s="155" t="n">
        <f aca="false">low_v2_m!E94+temporary_pension_bonus_low!B94</f>
        <v>27564811.3078835</v>
      </c>
      <c r="H106" s="8" t="n">
        <f aca="false">F106-J106</f>
        <v>24560511.9338746</v>
      </c>
      <c r="I106" s="8" t="n">
        <f aca="false">G106-K106</f>
        <v>23460122.2012196</v>
      </c>
      <c r="J106" s="155" t="n">
        <f aca="false">low_v2_m!J94</f>
        <v>4231638.25429264</v>
      </c>
      <c r="K106" s="155" t="n">
        <f aca="false">low_v2_m!K94</f>
        <v>4104689.10666386</v>
      </c>
      <c r="L106" s="8" t="n">
        <f aca="false">H106-I106</f>
        <v>1100389.732655</v>
      </c>
      <c r="M106" s="8" t="n">
        <f aca="false">J106-K106</f>
        <v>126949.147628779</v>
      </c>
      <c r="N106" s="155" t="n">
        <f aca="false">SUM(low_v5_m!C94:J94)</f>
        <v>3323115.82831453</v>
      </c>
      <c r="O106" s="5"/>
      <c r="P106" s="5"/>
      <c r="Q106" s="8" t="n">
        <f aca="false">I106*5.5017049523</f>
        <v>129070670.496013</v>
      </c>
      <c r="R106" s="8"/>
      <c r="S106" s="8"/>
      <c r="T106" s="5"/>
      <c r="U106" s="5"/>
      <c r="V106" s="8" t="n">
        <f aca="false">K106*5.5017049523</f>
        <v>22582788.3857844</v>
      </c>
      <c r="W106" s="8" t="n">
        <f aca="false">M106*5.5017049523</f>
        <v>698436.754199515</v>
      </c>
      <c r="X106" s="8" t="n">
        <f aca="false">N106*5.1890047538+L106*5.5017049523</f>
        <v>23297683.4721602</v>
      </c>
      <c r="Y106" s="8" t="n">
        <f aca="false">N106*5.1890047538</f>
        <v>17243663.8305521</v>
      </c>
      <c r="Z106" s="8" t="n">
        <f aca="false">L106*5.5017049523</f>
        <v>6054019.64160809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28835840.5431285</v>
      </c>
      <c r="G107" s="157" t="n">
        <f aca="false">low_v2_m!E95+temporary_pension_bonus_low!B95</f>
        <v>27607297.7023276</v>
      </c>
      <c r="H107" s="67" t="n">
        <f aca="false">F107-J107</f>
        <v>24517778.8181019</v>
      </c>
      <c r="I107" s="67" t="n">
        <f aca="false">G107-K107</f>
        <v>23418777.8290518</v>
      </c>
      <c r="J107" s="157" t="n">
        <f aca="false">low_v2_m!J95</f>
        <v>4318061.72502662</v>
      </c>
      <c r="K107" s="157" t="n">
        <f aca="false">low_v2_m!K95</f>
        <v>4188519.87327582</v>
      </c>
      <c r="L107" s="67" t="n">
        <f aca="false">H107-I107</f>
        <v>1099000.98905008</v>
      </c>
      <c r="M107" s="67" t="n">
        <f aca="false">J107-K107</f>
        <v>129541.851750798</v>
      </c>
      <c r="N107" s="157" t="n">
        <f aca="false">SUM(low_v5_m!C95:J95)</f>
        <v>2750635.34612619</v>
      </c>
      <c r="O107" s="7"/>
      <c r="P107" s="7"/>
      <c r="Q107" s="67" t="n">
        <f aca="false">I107*5.5017049523</f>
        <v>128843205.958908</v>
      </c>
      <c r="R107" s="67"/>
      <c r="S107" s="67"/>
      <c r="T107" s="7"/>
      <c r="U107" s="7"/>
      <c r="V107" s="67" t="n">
        <f aca="false">K107*5.5017049523</f>
        <v>23044000.5296085</v>
      </c>
      <c r="W107" s="67" t="n">
        <f aca="false">M107*5.5017049523</f>
        <v>712701.047307476</v>
      </c>
      <c r="X107" s="67" t="n">
        <f aca="false">N107*5.1890047538+L107*5.5017049523</f>
        <v>20319439.0710585</v>
      </c>
      <c r="Y107" s="67" t="n">
        <f aca="false">N107*5.1890047538</f>
        <v>14273059.8870191</v>
      </c>
      <c r="Z107" s="67" t="n">
        <f aca="false">L107*5.5017049523</f>
        <v>6046379.18403942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28965196.7451949</v>
      </c>
      <c r="G108" s="157" t="n">
        <f aca="false">low_v2_m!E96+temporary_pension_bonus_low!B96</f>
        <v>27730769.8431643</v>
      </c>
      <c r="H108" s="67" t="n">
        <f aca="false">F108-J108</f>
        <v>24641152.8203514</v>
      </c>
      <c r="I108" s="67" t="n">
        <f aca="false">G108-K108</f>
        <v>23536447.2360661</v>
      </c>
      <c r="J108" s="157" t="n">
        <f aca="false">low_v2_m!J96</f>
        <v>4324043.9248435</v>
      </c>
      <c r="K108" s="157" t="n">
        <f aca="false">low_v2_m!K96</f>
        <v>4194322.60709819</v>
      </c>
      <c r="L108" s="67" t="n">
        <f aca="false">H108-I108</f>
        <v>1104705.58428528</v>
      </c>
      <c r="M108" s="67" t="n">
        <f aca="false">J108-K108</f>
        <v>129721.317745306</v>
      </c>
      <c r="N108" s="157" t="n">
        <f aca="false">SUM(low_v5_m!C96:J96)</f>
        <v>2715525.99015722</v>
      </c>
      <c r="O108" s="7"/>
      <c r="P108" s="7"/>
      <c r="Q108" s="67" t="n">
        <f aca="false">I108*5.5017049523</f>
        <v>129490588.318213</v>
      </c>
      <c r="R108" s="67"/>
      <c r="S108" s="67"/>
      <c r="T108" s="7"/>
      <c r="U108" s="7"/>
      <c r="V108" s="67" t="n">
        <f aca="false">K108*5.5017049523</f>
        <v>23075925.459016</v>
      </c>
      <c r="W108" s="67" t="n">
        <f aca="false">M108*5.5017049523</f>
        <v>713688.41625823</v>
      </c>
      <c r="X108" s="67" t="n">
        <f aca="false">N108*5.1890047538+L108*5.5017049523</f>
        <v>20168641.4558891</v>
      </c>
      <c r="Y108" s="67" t="n">
        <f aca="false">N108*5.1890047538</f>
        <v>14090877.2719933</v>
      </c>
      <c r="Z108" s="67" t="n">
        <f aca="false">L108*5.5017049523</f>
        <v>6077764.1838958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29063596.1428322</v>
      </c>
      <c r="G109" s="157" t="n">
        <f aca="false">low_v2_m!E97+temporary_pension_bonus_low!B97</f>
        <v>27824905.4244188</v>
      </c>
      <c r="H109" s="67" t="n">
        <f aca="false">F109-J109</f>
        <v>24708782.9261968</v>
      </c>
      <c r="I109" s="67" t="n">
        <f aca="false">G109-K109</f>
        <v>23600736.6042825</v>
      </c>
      <c r="J109" s="157" t="n">
        <f aca="false">low_v2_m!J97</f>
        <v>4354813.21663539</v>
      </c>
      <c r="K109" s="157" t="n">
        <f aca="false">low_v2_m!K97</f>
        <v>4224168.82013633</v>
      </c>
      <c r="L109" s="67" t="n">
        <f aca="false">H109-I109</f>
        <v>1108046.32191434</v>
      </c>
      <c r="M109" s="67" t="n">
        <f aca="false">J109-K109</f>
        <v>130644.396499061</v>
      </c>
      <c r="N109" s="157" t="n">
        <f aca="false">SUM(low_v5_m!C97:J97)</f>
        <v>2636490.38692401</v>
      </c>
      <c r="O109" s="7"/>
      <c r="P109" s="7"/>
      <c r="Q109" s="67" t="n">
        <f aca="false">I109*5.5017049523</f>
        <v>129844289.453709</v>
      </c>
      <c r="R109" s="67"/>
      <c r="S109" s="67"/>
      <c r="T109" s="7"/>
      <c r="U109" s="7"/>
      <c r="V109" s="67" t="n">
        <f aca="false">K109*5.5017049523</f>
        <v>23240130.5170953</v>
      </c>
      <c r="W109" s="67" t="n">
        <f aca="false">M109*5.5017049523</f>
        <v>718766.923209129</v>
      </c>
      <c r="X109" s="67" t="n">
        <f aca="false">N109*5.1890047538+L109*5.5017049523</f>
        <v>19776905.0877506</v>
      </c>
      <c r="Y109" s="67" t="n">
        <f aca="false">N109*5.1890047538</f>
        <v>13680761.1510967</v>
      </c>
      <c r="Z109" s="67" t="n">
        <f aca="false">L109*5.5017049523</f>
        <v>6096143.93665391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29237408.6878646</v>
      </c>
      <c r="G110" s="155" t="n">
        <f aca="false">low_v2_m!E98+temporary_pension_bonus_low!B98</f>
        <v>27992060.2284318</v>
      </c>
      <c r="H110" s="8" t="n">
        <f aca="false">F110-J110</f>
        <v>24776423.2254729</v>
      </c>
      <c r="I110" s="8" t="n">
        <f aca="false">G110-K110</f>
        <v>23664904.3299118</v>
      </c>
      <c r="J110" s="155" t="n">
        <f aca="false">low_v2_m!J98</f>
        <v>4460985.4623917</v>
      </c>
      <c r="K110" s="155" t="n">
        <f aca="false">low_v2_m!K98</f>
        <v>4327155.89851995</v>
      </c>
      <c r="L110" s="8" t="n">
        <f aca="false">H110-I110</f>
        <v>1111518.89556109</v>
      </c>
      <c r="M110" s="8" t="n">
        <f aca="false">J110-K110</f>
        <v>133829.563871751</v>
      </c>
      <c r="N110" s="155" t="n">
        <f aca="false">SUM(low_v5_m!C98:J98)</f>
        <v>3286426.04281262</v>
      </c>
      <c r="O110" s="5"/>
      <c r="P110" s="5"/>
      <c r="Q110" s="8" t="n">
        <f aca="false">I110*5.5017049523</f>
        <v>130197321.347582</v>
      </c>
      <c r="R110" s="8"/>
      <c r="S110" s="8"/>
      <c r="T110" s="5"/>
      <c r="U110" s="5"/>
      <c r="V110" s="8" t="n">
        <f aca="false">K110*5.5017049523</f>
        <v>23806735.0362614</v>
      </c>
      <c r="W110" s="8" t="n">
        <f aca="false">M110*5.5017049523</f>
        <v>736290.774317359</v>
      </c>
      <c r="X110" s="8" t="n">
        <f aca="false">N110*5.1890047538+L110*5.5017049523</f>
        <v>23168529.3714503</v>
      </c>
      <c r="Y110" s="8" t="n">
        <f aca="false">N110*5.1890047538</f>
        <v>17053280.3591668</v>
      </c>
      <c r="Z110" s="8" t="n">
        <f aca="false">L110*5.5017049523</f>
        <v>6115249.01228346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29394091.6931884</v>
      </c>
      <c r="G111" s="157" t="n">
        <f aca="false">low_v2_m!E99+temporary_pension_bonus_low!B99</f>
        <v>28142118.7181432</v>
      </c>
      <c r="H111" s="67" t="n">
        <f aca="false">F111-J111</f>
        <v>24845738.2251405</v>
      </c>
      <c r="I111" s="67" t="n">
        <f aca="false">G111-K111</f>
        <v>23730215.8541367</v>
      </c>
      <c r="J111" s="157" t="n">
        <f aca="false">low_v2_m!J99</f>
        <v>4548353.46804797</v>
      </c>
      <c r="K111" s="157" t="n">
        <f aca="false">low_v2_m!K99</f>
        <v>4411902.86400653</v>
      </c>
      <c r="L111" s="67" t="n">
        <f aca="false">H111-I111</f>
        <v>1115522.37100378</v>
      </c>
      <c r="M111" s="67" t="n">
        <f aca="false">J111-K111</f>
        <v>136450.604041439</v>
      </c>
      <c r="N111" s="157" t="n">
        <f aca="false">SUM(low_v5_m!C99:J99)</f>
        <v>2708003.78640566</v>
      </c>
      <c r="O111" s="7"/>
      <c r="P111" s="7"/>
      <c r="Q111" s="67" t="n">
        <f aca="false">I111*5.5017049523</f>
        <v>130556646.083852</v>
      </c>
      <c r="R111" s="67"/>
      <c r="S111" s="67"/>
      <c r="T111" s="7"/>
      <c r="U111" s="7"/>
      <c r="V111" s="67" t="n">
        <f aca="false">K111*5.5017049523</f>
        <v>24272987.8359713</v>
      </c>
      <c r="W111" s="67" t="n">
        <f aca="false">M111*5.5017049523</f>
        <v>750710.963999114</v>
      </c>
      <c r="X111" s="67" t="n">
        <f aca="false">N111*5.1890047538+L111*5.5017049523</f>
        <v>20189119.4739203</v>
      </c>
      <c r="Y111" s="67" t="n">
        <f aca="false">N111*5.1890047538</f>
        <v>14051844.5209674</v>
      </c>
      <c r="Z111" s="67" t="n">
        <f aca="false">L111*5.5017049523</f>
        <v>6137274.95295292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29432445.7665524</v>
      </c>
      <c r="G112" s="157" t="n">
        <f aca="false">low_v2_m!E100+temporary_pension_bonus_low!B100</f>
        <v>28179204.7293446</v>
      </c>
      <c r="H112" s="67" t="n">
        <f aca="false">F112-J112</f>
        <v>24807594.3198354</v>
      </c>
      <c r="I112" s="67" t="n">
        <f aca="false">G112-K112</f>
        <v>23693098.8260291</v>
      </c>
      <c r="J112" s="157" t="n">
        <f aca="false">low_v2_m!J100</f>
        <v>4624851.44671699</v>
      </c>
      <c r="K112" s="157" t="n">
        <f aca="false">low_v2_m!K100</f>
        <v>4486105.90331549</v>
      </c>
      <c r="L112" s="67" t="n">
        <f aca="false">H112-I112</f>
        <v>1114495.49380627</v>
      </c>
      <c r="M112" s="67" t="n">
        <f aca="false">J112-K112</f>
        <v>138745.54340151</v>
      </c>
      <c r="N112" s="157" t="n">
        <f aca="false">SUM(low_v5_m!C100:J100)</f>
        <v>2688677.93369496</v>
      </c>
      <c r="O112" s="7"/>
      <c r="P112" s="7"/>
      <c r="Q112" s="67" t="n">
        <f aca="false">I112*5.5017049523</f>
        <v>130352439.146498</v>
      </c>
      <c r="R112" s="67"/>
      <c r="S112" s="67"/>
      <c r="T112" s="7"/>
      <c r="U112" s="7"/>
      <c r="V112" s="67" t="n">
        <f aca="false">K112*5.5017049523</f>
        <v>24681231.0648131</v>
      </c>
      <c r="W112" s="67" t="n">
        <f aca="false">M112*5.5017049523</f>
        <v>763337.04324164</v>
      </c>
      <c r="X112" s="67" t="n">
        <f aca="false">N112*5.1890047538+L112*5.5017049523</f>
        <v>20083187.9569703</v>
      </c>
      <c r="Y112" s="67" t="n">
        <f aca="false">N112*5.1890047538</f>
        <v>13951562.5793803</v>
      </c>
      <c r="Z112" s="67" t="n">
        <f aca="false">L112*5.5017049523</f>
        <v>6131625.37759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29562820.1432835</v>
      </c>
      <c r="G113" s="157" t="n">
        <f aca="false">low_v2_m!E101+temporary_pension_bonus_low!B101</f>
        <v>28305092.9845379</v>
      </c>
      <c r="H113" s="67" t="n">
        <f aca="false">F113-J113</f>
        <v>24825048.4007924</v>
      </c>
      <c r="I113" s="67" t="n">
        <f aca="false">G113-K113</f>
        <v>23709454.3943216</v>
      </c>
      <c r="J113" s="157" t="n">
        <f aca="false">low_v2_m!J101</f>
        <v>4737771.74249106</v>
      </c>
      <c r="K113" s="157" t="n">
        <f aca="false">low_v2_m!K101</f>
        <v>4595638.59021633</v>
      </c>
      <c r="L113" s="67" t="n">
        <f aca="false">H113-I113</f>
        <v>1115594.00647084</v>
      </c>
      <c r="M113" s="67" t="n">
        <f aca="false">J113-K113</f>
        <v>142133.152274732</v>
      </c>
      <c r="N113" s="157" t="n">
        <f aca="false">SUM(low_v5_m!C101:J101)</f>
        <v>2684289.48695939</v>
      </c>
      <c r="O113" s="7"/>
      <c r="P113" s="7"/>
      <c r="Q113" s="67" t="n">
        <f aca="false">I113*5.5017049523</f>
        <v>130442422.65757</v>
      </c>
      <c r="R113" s="67"/>
      <c r="S113" s="67"/>
      <c r="T113" s="7"/>
      <c r="U113" s="7"/>
      <c r="V113" s="67" t="n">
        <f aca="false">K113*5.5017049523</f>
        <v>25283847.5907742</v>
      </c>
      <c r="W113" s="67" t="n">
        <f aca="false">M113*5.5017049523</f>
        <v>781974.667755901</v>
      </c>
      <c r="X113" s="67" t="n">
        <f aca="false">N113*5.1890047538+L113*5.5017049523</f>
        <v>20066459.9785644</v>
      </c>
      <c r="Y113" s="67" t="n">
        <f aca="false">N113*5.1890047538</f>
        <v>13928790.9084076</v>
      </c>
      <c r="Z113" s="67" t="n">
        <f aca="false">L113*5.5017049523</f>
        <v>6137669.0701568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29684507.5821066</v>
      </c>
      <c r="G114" s="155" t="n">
        <f aca="false">low_v2_m!E102+temporary_pension_bonus_low!B102</f>
        <v>28421482.1621994</v>
      </c>
      <c r="H114" s="8" t="n">
        <f aca="false">F114-J114</f>
        <v>24853608.6599906</v>
      </c>
      <c r="I114" s="8" t="n">
        <f aca="false">G114-K114</f>
        <v>23735510.2077468</v>
      </c>
      <c r="J114" s="155" t="n">
        <f aca="false">low_v2_m!J102</f>
        <v>4830898.92211602</v>
      </c>
      <c r="K114" s="155" t="n">
        <f aca="false">low_v2_m!K102</f>
        <v>4685971.95445254</v>
      </c>
      <c r="L114" s="8" t="n">
        <f aca="false">H114-I114</f>
        <v>1118098.45224378</v>
      </c>
      <c r="M114" s="8" t="n">
        <f aca="false">J114-K114</f>
        <v>144926.967663479</v>
      </c>
      <c r="N114" s="155" t="n">
        <f aca="false">SUM(low_v5_m!C102:J102)</f>
        <v>3303711.66212507</v>
      </c>
      <c r="O114" s="5"/>
      <c r="P114" s="5"/>
      <c r="Q114" s="8" t="n">
        <f aca="false">I114*5.5017049523</f>
        <v>130585774.055328</v>
      </c>
      <c r="R114" s="8"/>
      <c r="S114" s="8"/>
      <c r="T114" s="5"/>
      <c r="U114" s="5"/>
      <c r="V114" s="8" t="n">
        <f aca="false">K114*5.5017049523</f>
        <v>25780835.1081504</v>
      </c>
      <c r="W114" s="8" t="n">
        <f aca="false">M114*5.5017049523</f>
        <v>797345.415715985</v>
      </c>
      <c r="X114" s="8" t="n">
        <f aca="false">N114*5.1890047538+L114*5.5017049523</f>
        <v>23294423.3118201</v>
      </c>
      <c r="Y114" s="8" t="n">
        <f aca="false">N114*5.1890047538</f>
        <v>17142975.5199515</v>
      </c>
      <c r="Z114" s="8" t="n">
        <f aca="false">L114*5.5017049523</f>
        <v>6151447.79186856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29782417.3920117</v>
      </c>
      <c r="G115" s="157" t="n">
        <f aca="false">low_v2_m!E103+temporary_pension_bonus_low!B103</f>
        <v>28515479.7382168</v>
      </c>
      <c r="H115" s="67" t="n">
        <f aca="false">F115-J115</f>
        <v>24906761.3235676</v>
      </c>
      <c r="I115" s="67" t="n">
        <f aca="false">G115-K115</f>
        <v>23786093.3518261</v>
      </c>
      <c r="J115" s="157" t="n">
        <f aca="false">low_v2_m!J103</f>
        <v>4875656.06844407</v>
      </c>
      <c r="K115" s="157" t="n">
        <f aca="false">low_v2_m!K103</f>
        <v>4729386.38639075</v>
      </c>
      <c r="L115" s="67" t="n">
        <f aca="false">H115-I115</f>
        <v>1120667.97174154</v>
      </c>
      <c r="M115" s="67" t="n">
        <f aca="false">J115-K115</f>
        <v>146269.682053321</v>
      </c>
      <c r="N115" s="157" t="n">
        <f aca="false">SUM(low_v5_m!C103:J103)</f>
        <v>2665730.50298011</v>
      </c>
      <c r="O115" s="7"/>
      <c r="P115" s="7"/>
      <c r="Q115" s="67" t="n">
        <f aca="false">I115*5.5017049523</f>
        <v>130864067.589612</v>
      </c>
      <c r="R115" s="67"/>
      <c r="S115" s="67"/>
      <c r="T115" s="7"/>
      <c r="U115" s="7"/>
      <c r="V115" s="67" t="n">
        <f aca="false">K115*5.5017049523</f>
        <v>26019688.5033462</v>
      </c>
      <c r="W115" s="67" t="n">
        <f aca="false">M115*5.5017049523</f>
        <v>804732.634124103</v>
      </c>
      <c r="X115" s="67" t="n">
        <f aca="false">N115*5.1890047538+L115*5.5017049523</f>
        <v>19998072.7823279</v>
      </c>
      <c r="Y115" s="67" t="n">
        <f aca="false">N115*5.1890047538</f>
        <v>13832488.2523135</v>
      </c>
      <c r="Z115" s="67" t="n">
        <f aca="false">L115*5.5017049523</f>
        <v>6165584.53001444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29954566.0264026</v>
      </c>
      <c r="G116" s="157" t="n">
        <f aca="false">low_v2_m!E104+temporary_pension_bonus_low!B104</f>
        <v>28680757.3917209</v>
      </c>
      <c r="H116" s="67" t="n">
        <f aca="false">F116-J116</f>
        <v>25002129.4683531</v>
      </c>
      <c r="I116" s="67" t="n">
        <f aca="false">G116-K116</f>
        <v>23876893.9304129</v>
      </c>
      <c r="J116" s="157" t="n">
        <f aca="false">low_v2_m!J104</f>
        <v>4952436.55804953</v>
      </c>
      <c r="K116" s="157" t="n">
        <f aca="false">low_v2_m!K104</f>
        <v>4803863.46130804</v>
      </c>
      <c r="L116" s="67" t="n">
        <f aca="false">H116-I116</f>
        <v>1125235.5379402</v>
      </c>
      <c r="M116" s="67" t="n">
        <f aca="false">J116-K116</f>
        <v>148573.096741485</v>
      </c>
      <c r="N116" s="157" t="n">
        <f aca="false">SUM(low_v5_m!C104:J104)</f>
        <v>2608295.8375407</v>
      </c>
      <c r="O116" s="7"/>
      <c r="P116" s="7"/>
      <c r="Q116" s="67" t="n">
        <f aca="false">I116*5.5017049523</f>
        <v>131363625.582494</v>
      </c>
      <c r="R116" s="67"/>
      <c r="S116" s="67"/>
      <c r="T116" s="7"/>
      <c r="U116" s="7"/>
      <c r="V116" s="67" t="n">
        <f aca="false">K116*5.5017049523</f>
        <v>26429439.3952515</v>
      </c>
      <c r="W116" s="67" t="n">
        <f aca="false">M116*5.5017049523</f>
        <v>817405.342121177</v>
      </c>
      <c r="X116" s="67" t="n">
        <f aca="false">N116*5.1890047538+L116*5.5017049523</f>
        <v>19725173.431905</v>
      </c>
      <c r="Y116" s="67" t="n">
        <f aca="false">N116*5.1890047538</f>
        <v>13534459.5003155</v>
      </c>
      <c r="Z116" s="67" t="n">
        <f aca="false">L116*5.5017049523</f>
        <v>6190713.93158953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30148968.645944</v>
      </c>
      <c r="G117" s="157" t="n">
        <f aca="false">low_v2_m!E105+temporary_pension_bonus_low!B105</f>
        <v>28866783.8640393</v>
      </c>
      <c r="H117" s="67" t="n">
        <f aca="false">F117-J117</f>
        <v>25083823.1136823</v>
      </c>
      <c r="I117" s="67" t="n">
        <f aca="false">G117-K117</f>
        <v>23953592.6977454</v>
      </c>
      <c r="J117" s="157" t="n">
        <f aca="false">low_v2_m!J105</f>
        <v>5065145.53226172</v>
      </c>
      <c r="K117" s="157" t="n">
        <f aca="false">low_v2_m!K105</f>
        <v>4913191.16629387</v>
      </c>
      <c r="L117" s="67" t="n">
        <f aca="false">H117-I117</f>
        <v>1130230.41593688</v>
      </c>
      <c r="M117" s="67" t="n">
        <f aca="false">J117-K117</f>
        <v>151954.365967853</v>
      </c>
      <c r="N117" s="157" t="n">
        <f aca="false">SUM(low_v5_m!C105:J105)</f>
        <v>2633093.00408543</v>
      </c>
      <c r="O117" s="7"/>
      <c r="P117" s="7"/>
      <c r="Q117" s="67" t="n">
        <f aca="false">I117*5.5017049523</f>
        <v>131785599.570563</v>
      </c>
      <c r="R117" s="67"/>
      <c r="S117" s="67"/>
      <c r="T117" s="7"/>
      <c r="U117" s="7"/>
      <c r="V117" s="67" t="n">
        <f aca="false">K117*5.5017049523</f>
        <v>27030928.1711956</v>
      </c>
      <c r="W117" s="67" t="n">
        <f aca="false">M117*5.5017049523</f>
        <v>836008.087768943</v>
      </c>
      <c r="X117" s="67" t="n">
        <f aca="false">N117*5.1890047538+L117*5.5017049523</f>
        <v>19881326.3919968</v>
      </c>
      <c r="Y117" s="67" t="n">
        <f aca="false">N117*5.1890047538</f>
        <v>13663132.1153968</v>
      </c>
      <c r="Z117" s="67" t="n">
        <f aca="false">L117*5.5017049523</f>
        <v>6218194.27660004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64062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170</v>
      </c>
      <c r="G1" s="137" t="s">
        <v>171</v>
      </c>
      <c r="H1" s="135"/>
      <c r="I1" s="135"/>
      <c r="J1" s="138" t="s">
        <v>172</v>
      </c>
      <c r="K1" s="138" t="s">
        <v>173</v>
      </c>
      <c r="L1" s="135"/>
      <c r="M1" s="139"/>
      <c r="N1" s="140" t="s">
        <v>174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175</v>
      </c>
      <c r="G2" s="138" t="s">
        <v>176</v>
      </c>
      <c r="H2" s="135"/>
      <c r="I2" s="135"/>
      <c r="J2" s="140"/>
      <c r="K2" s="140"/>
      <c r="L2" s="135"/>
      <c r="M2" s="139"/>
      <c r="N2" s="140" t="s">
        <v>177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178</v>
      </c>
      <c r="B3" s="143"/>
      <c r="C3" s="142" t="s">
        <v>179</v>
      </c>
      <c r="D3" s="142" t="s">
        <v>180</v>
      </c>
      <c r="E3" s="142" t="s">
        <v>181</v>
      </c>
      <c r="F3" s="144" t="s">
        <v>182</v>
      </c>
      <c r="G3" s="144" t="s">
        <v>183</v>
      </c>
      <c r="H3" s="142" t="s">
        <v>184</v>
      </c>
      <c r="I3" s="142" t="s">
        <v>185</v>
      </c>
      <c r="J3" s="144" t="s">
        <v>186</v>
      </c>
      <c r="K3" s="144" t="s">
        <v>187</v>
      </c>
      <c r="L3" s="142" t="s">
        <v>188</v>
      </c>
      <c r="M3" s="145" t="s">
        <v>189</v>
      </c>
      <c r="N3" s="144" t="s">
        <v>190</v>
      </c>
      <c r="O3" s="142" t="s">
        <v>191</v>
      </c>
      <c r="P3" s="143" t="s">
        <v>192</v>
      </c>
      <c r="Q3" s="142" t="s">
        <v>193</v>
      </c>
      <c r="R3" s="142" t="s">
        <v>194</v>
      </c>
      <c r="S3" s="142" t="s">
        <v>195</v>
      </c>
      <c r="T3" s="142" t="s">
        <v>196</v>
      </c>
      <c r="U3" s="143" t="s">
        <v>197</v>
      </c>
      <c r="V3" s="142" t="s">
        <v>198</v>
      </c>
      <c r="W3" s="142" t="s">
        <v>199</v>
      </c>
      <c r="X3" s="142" t="s">
        <v>200</v>
      </c>
      <c r="Y3" s="142" t="s">
        <v>201</v>
      </c>
      <c r="Z3" s="142" t="s">
        <v>202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203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204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205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842483.122443434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4635093.56697621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19382726.663389</v>
      </c>
      <c r="G19" s="156" t="n">
        <f aca="false">central_v2_m!C7+temporary_pension_bonus_central!B7</f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762331.112871733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102443922.414066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4194120.85897878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730280.338931322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97787429.5558071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4017786.95726578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20255770.5244997</v>
      </c>
      <c r="G21" s="157" t="n">
        <f aca="false">central_v2_m!E9+temporary_pension_bonus_central!B9</f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800602.401472308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20711369.2321362</v>
      </c>
      <c r="G23" s="157" t="n">
        <f aca="false">central_v2_m!E11+temporary_pension_bonus_central!B11</f>
        <v>19889627.5289472</v>
      </c>
      <c r="H23" s="67" t="n">
        <f aca="false">F23-J23</f>
        <v>20605962.8217595</v>
      </c>
      <c r="I23" s="67" t="n">
        <f aca="false">G23-K23</f>
        <v>19787383.3108819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818579.510877647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24945174.1398559</v>
      </c>
      <c r="Y23" s="67" t="n">
        <f aca="false">N23*5.1890047538</f>
        <v>20441591.1910091</v>
      </c>
      <c r="Z23" s="67" t="n">
        <f aca="false">L23*5.5017049523</f>
        <v>4503582.94884686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19898364.4949311</v>
      </c>
      <c r="G24" s="157" t="n">
        <f aca="false">central_v2_m!E12+temporary_pension_bonus_central!B12</f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785544.065131638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4321831.67338461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</v>
      </c>
      <c r="G25" s="157" t="n">
        <f aca="false">central_v2_m!E13+temporary_pension_bonus_central!B13</f>
        <v>20796911.2885284</v>
      </c>
      <c r="H25" s="67" t="n">
        <f aca="false">F25-J25</f>
        <v>21463576.1140757</v>
      </c>
      <c r="I25" s="67" t="n">
        <f aca="false">G25-K25</f>
        <v>20607065.8137659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856510.300309796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25533186.7687567</v>
      </c>
      <c r="Y25" s="67" t="n">
        <f aca="false">N25*5.1890047538</f>
        <v>20820919.8078463</v>
      </c>
      <c r="Z25" s="67" t="n">
        <f aca="false">L25*5.5017049523</f>
        <v>4712266.96091036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</v>
      </c>
      <c r="G26" s="155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20314049.93243</v>
      </c>
      <c r="G27" s="157" t="n">
        <f aca="false">central_v2_m!E15+temporary_pension_bonus_central!B15</f>
        <v>19516530.1579267</v>
      </c>
      <c r="H27" s="67" t="n">
        <f aca="false">F27-J27</f>
        <v>20096288.0338491</v>
      </c>
      <c r="I27" s="67" t="n">
        <f aca="false">G27-K27</f>
        <v>19305301.1163032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790986.917545866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106212070.757208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19050994.9160722</v>
      </c>
      <c r="G28" s="157" t="n">
        <f aca="false">central_v2_m!E16+temporary_pension_bonus_central!B16</f>
        <v>18292973.2702277</v>
      </c>
      <c r="H28" s="67" t="n">
        <f aca="false">F28-J28</f>
        <v>18815947.792848</v>
      </c>
      <c r="I28" s="67" t="n">
        <f aca="false">G28-K28</f>
        <v>18064977.5607002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750970.232147772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99388176.5088929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4131616.64523728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17490439.3900687</v>
      </c>
      <c r="G29" s="157" t="n">
        <f aca="false">central_v2_m!E17+temporary_pension_bonus_central!B17</f>
        <v>16796377.2975098</v>
      </c>
      <c r="H29" s="67" t="n">
        <f aca="false">F29-J29</f>
        <v>17250048.0680317</v>
      </c>
      <c r="I29" s="67" t="n">
        <f aca="false">G29-K29</f>
        <v>16563197.7151338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91125826.8952758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3778847.98802705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17349305.2240574</v>
      </c>
      <c r="G30" s="155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</v>
      </c>
      <c r="G31" s="157" t="n">
        <f aca="false">central_v2_m!E19+temporary_pension_bonus_central!B19</f>
        <v>16823832.6850283</v>
      </c>
      <c r="H31" s="67" t="n">
        <f aca="false">F31-J31</f>
        <v>17320128.5894144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91487854.0194992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17915077.6973653</v>
      </c>
      <c r="G32" s="157" t="n">
        <f aca="false">central_v2_m!E20+temporary_pension_bonus_central!B20</f>
        <v>17200747.3101925</v>
      </c>
      <c r="H32" s="67" t="n">
        <f aca="false">F32-J32</f>
        <v>17723220.7026303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708574.67733077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93609562.2990221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3898368.81134507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17719542.0514623</v>
      </c>
      <c r="G33" s="157" t="n">
        <f aca="false">central_v2_m!E21+temporary_pension_bonus_central!B21</f>
        <v>17011789.1241134</v>
      </c>
      <c r="H33" s="67" t="n">
        <f aca="false">F33-J33</f>
        <v>17512877.2293107</v>
      </c>
      <c r="I33" s="67" t="n">
        <f aca="false">G33-K33</f>
        <v>16811324.2466264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3280735.81389867</v>
      </c>
      <c r="O33" s="7"/>
      <c r="P33" s="7"/>
      <c r="Q33" s="67" t="n">
        <f aca="false">I33*5.5017049523</f>
        <v>92490945.8623858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20883491.2534172</v>
      </c>
      <c r="Y33" s="67" t="n">
        <f aca="false">N33*5.1890047538</f>
        <v>17023753.7342821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18157284.8730794</v>
      </c>
      <c r="G34" s="155" t="n">
        <f aca="false">central_v2_m!E22+temporary_pension_bonus_central!B22</f>
        <v>17431515.8355952</v>
      </c>
      <c r="H34" s="8" t="n">
        <f aca="false">F34-J34</f>
        <v>17916940.5693137</v>
      </c>
      <c r="I34" s="8" t="n">
        <f aca="false">G34-K34</f>
        <v>17198381.8609424</v>
      </c>
      <c r="J34" s="155" t="n">
        <f aca="false">central_v2_m!J22</f>
        <v>240344.303765718</v>
      </c>
      <c r="K34" s="155" t="n">
        <f aca="false">central_v2_m!K22</f>
        <v>233133.974652747</v>
      </c>
      <c r="L34" s="8" t="n">
        <f aca="false">H34-I34</f>
        <v>718558.708371256</v>
      </c>
      <c r="M34" s="8" t="n">
        <f aca="false">J34-K34</f>
        <v>7210.32911297155</v>
      </c>
      <c r="N34" s="155" t="n">
        <f aca="false">SUM(central_v5_m!C22:J22)</f>
        <v>3557927.96491551</v>
      </c>
      <c r="O34" s="5"/>
      <c r="P34" s="5"/>
      <c r="Q34" s="8" t="n">
        <f aca="false">I34*5.5017049523</f>
        <v>94620422.6558933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22415403.127989</v>
      </c>
      <c r="Y34" s="8" t="n">
        <f aca="false">N34*5.1890047538</f>
        <v>18462105.1236246</v>
      </c>
      <c r="Z34" s="8" t="n">
        <f aca="false">L34*5.5017049523</f>
        <v>3953298.00436443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18573122.9061045</v>
      </c>
      <c r="G35" s="157" t="n">
        <f aca="false">central_v2_m!E23+temporary_pension_bonus_central!B23</f>
        <v>17829709.1498933</v>
      </c>
      <c r="H35" s="67" t="n">
        <f aca="false">F35-J35</f>
        <v>18309840.0002176</v>
      </c>
      <c r="I35" s="67" t="n">
        <f aca="false">G35-K35</f>
        <v>17574324.731183</v>
      </c>
      <c r="J35" s="157" t="n">
        <f aca="false">central_v2_m!J23</f>
        <v>263282.905886903</v>
      </c>
      <c r="K35" s="157" t="n">
        <f aca="false">central_v2_m!K23</f>
        <v>255384.418710296</v>
      </c>
      <c r="L35" s="67" t="n">
        <f aca="false">H35-I35</f>
        <v>735515.26903452</v>
      </c>
      <c r="M35" s="67" t="n">
        <f aca="false">J35-K35</f>
        <v>7898.4871766071</v>
      </c>
      <c r="N35" s="157" t="n">
        <f aca="false">SUM(central_v5_m!C23:J23)</f>
        <v>2843416.33039888</v>
      </c>
      <c r="O35" s="7"/>
      <c r="P35" s="7"/>
      <c r="Q35" s="67" t="n">
        <f aca="false">I35*5.5017049523</f>
        <v>96688749.406878</v>
      </c>
      <c r="R35" s="67"/>
      <c r="S35" s="67"/>
      <c r="T35" s="7"/>
      <c r="U35" s="7"/>
      <c r="V35" s="67" t="n">
        <f aca="false">K35*5.5017049523</f>
        <v>1405049.72115869</v>
      </c>
      <c r="W35" s="67" t="n">
        <f aca="false">M35*5.5017049523</f>
        <v>43455.1460152173</v>
      </c>
      <c r="X35" s="67" t="n">
        <f aca="false">N35*5.1890047538+L35*5.5017049523</f>
        <v>18801088.8536118</v>
      </c>
      <c r="Y35" s="67" t="n">
        <f aca="false">N35*5.1890047538</f>
        <v>14754500.8554723</v>
      </c>
      <c r="Z35" s="67" t="n">
        <f aca="false">L35*5.5017049523</f>
        <v>4046587.99813948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19505649.51432</v>
      </c>
      <c r="G36" s="157" t="n">
        <f aca="false">central_v2_m!E24+temporary_pension_bonus_central!B24</f>
        <v>18722754.8903148</v>
      </c>
      <c r="H36" s="67" t="n">
        <f aca="false">F36-J36</f>
        <v>19209617.0046613</v>
      </c>
      <c r="I36" s="67" t="n">
        <f aca="false">G36-K36</f>
        <v>18435603.3559458</v>
      </c>
      <c r="J36" s="157" t="n">
        <f aca="false">central_v2_m!J24</f>
        <v>296032.509658744</v>
      </c>
      <c r="K36" s="157" t="n">
        <f aca="false">central_v2_m!K24</f>
        <v>287151.534368982</v>
      </c>
      <c r="L36" s="67" t="n">
        <f aca="false">H36-I36</f>
        <v>774013.648715496</v>
      </c>
      <c r="M36" s="67" t="n">
        <f aca="false">J36-K36</f>
        <v>8880.97528976231</v>
      </c>
      <c r="N36" s="157" t="n">
        <f aca="false">SUM(central_v5_m!C24:J24)</f>
        <v>2993522.15083573</v>
      </c>
      <c r="O36" s="7"/>
      <c r="P36" s="7"/>
      <c r="Q36" s="67" t="n">
        <f aca="false">I36*5.5017049523</f>
        <v>101427250.282045</v>
      </c>
      <c r="R36" s="67"/>
      <c r="S36" s="67"/>
      <c r="T36" s="7"/>
      <c r="U36" s="7"/>
      <c r="V36" s="67" t="n">
        <f aca="false">K36*5.5017049523</f>
        <v>1579823.01869837</v>
      </c>
      <c r="W36" s="67" t="n">
        <f aca="false">M36*5.5017049523</f>
        <v>48860.5057329392</v>
      </c>
      <c r="X36" s="67" t="n">
        <f aca="false">N36*5.1890047538+L36*5.5017049523</f>
        <v>19791795.3955781</v>
      </c>
      <c r="Y36" s="67" t="n">
        <f aca="false">N36*5.1890047538</f>
        <v>15533400.6712922</v>
      </c>
      <c r="Z36" s="67" t="n">
        <f aca="false">L36*5.5017049523</f>
        <v>4258394.72428584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19644343.0132388</v>
      </c>
      <c r="G37" s="157" t="n">
        <f aca="false">central_v2_m!E25+temporary_pension_bonus_central!B25</f>
        <v>18853581.6537048</v>
      </c>
      <c r="H37" s="67" t="n">
        <f aca="false">F37-J37</f>
        <v>19328606.4613264</v>
      </c>
      <c r="I37" s="67" t="n">
        <f aca="false">G37-K37</f>
        <v>18547317.1983499</v>
      </c>
      <c r="J37" s="157" t="n">
        <f aca="false">central_v2_m!J25</f>
        <v>315736.551912316</v>
      </c>
      <c r="K37" s="157" t="n">
        <f aca="false">central_v2_m!K25</f>
        <v>306264.455354946</v>
      </c>
      <c r="L37" s="67" t="n">
        <f aca="false">H37-I37</f>
        <v>781289.262976561</v>
      </c>
      <c r="M37" s="67" t="n">
        <f aca="false">J37-K37</f>
        <v>9472.0965573694</v>
      </c>
      <c r="N37" s="157" t="n">
        <f aca="false">SUM(central_v5_m!C25:J25)</f>
        <v>3013587.60956116</v>
      </c>
      <c r="O37" s="7"/>
      <c r="P37" s="7"/>
      <c r="Q37" s="67" t="n">
        <f aca="false">I37*5.5017049523</f>
        <v>102041866.882041</v>
      </c>
      <c r="R37" s="67"/>
      <c r="S37" s="67"/>
      <c r="T37" s="7"/>
      <c r="U37" s="7"/>
      <c r="V37" s="67" t="n">
        <f aca="false">K37*5.5017049523</f>
        <v>1684976.67073977</v>
      </c>
      <c r="W37" s="67" t="n">
        <f aca="false">M37*5.5017049523</f>
        <v>52112.680538343</v>
      </c>
      <c r="X37" s="67" t="n">
        <f aca="false">N37*5.1890047538+L37*5.5017049523</f>
        <v>19935943.4393026</v>
      </c>
      <c r="Y37" s="67" t="n">
        <f aca="false">N37*5.1890047538</f>
        <v>15637520.4320057</v>
      </c>
      <c r="Z37" s="67" t="n">
        <f aca="false">L37*5.5017049523</f>
        <v>4298423.00729696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19274098.9326472</v>
      </c>
      <c r="G38" s="155" t="n">
        <f aca="false">central_v2_m!E26+temporary_pension_bonus_central!B26</f>
        <v>18495495.755266</v>
      </c>
      <c r="H38" s="8" t="n">
        <f aca="false">F38-J38</f>
        <v>18937788.4749186</v>
      </c>
      <c r="I38" s="8" t="n">
        <f aca="false">G38-K38</f>
        <v>18169274.6112693</v>
      </c>
      <c r="J38" s="155" t="n">
        <f aca="false">central_v2_m!J26</f>
        <v>336310.457728555</v>
      </c>
      <c r="K38" s="155" t="n">
        <f aca="false">central_v2_m!K26</f>
        <v>326221.143996698</v>
      </c>
      <c r="L38" s="8" t="n">
        <f aca="false">H38-I38</f>
        <v>768513.863649312</v>
      </c>
      <c r="M38" s="8" t="n">
        <f aca="false">J38-K38</f>
        <v>10089.3137318566</v>
      </c>
      <c r="N38" s="155" t="n">
        <f aca="false">SUM(central_v5_m!C26:J26)</f>
        <v>3545480.21456416</v>
      </c>
      <c r="O38" s="5"/>
      <c r="P38" s="5"/>
      <c r="Q38" s="8" t="n">
        <f aca="false">I38*5.5017049523</f>
        <v>99961988.108519</v>
      </c>
      <c r="R38" s="8"/>
      <c r="S38" s="8"/>
      <c r="T38" s="5"/>
      <c r="U38" s="5"/>
      <c r="V38" s="8" t="n">
        <f aca="false">K38*5.5017049523</f>
        <v>1794772.48347161</v>
      </c>
      <c r="W38" s="8" t="n">
        <f aca="false">M38*5.5017049523</f>
        <v>55508.4273238641</v>
      </c>
      <c r="X38" s="8" t="n">
        <f aca="false">N38*5.1890047538+L38*5.5017049523</f>
        <v>22625650.2174279</v>
      </c>
      <c r="Y38" s="8" t="n">
        <f aca="false">N38*5.1890047538</f>
        <v>18397513.6878773</v>
      </c>
      <c r="Z38" s="8" t="n">
        <f aca="false">L38*5.5017049523</f>
        <v>4228136.52955063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19740179.3139266</v>
      </c>
      <c r="G39" s="157" t="n">
        <f aca="false">central_v2_m!E27+temporary_pension_bonus_central!B27</f>
        <v>18941014.3248211</v>
      </c>
      <c r="H39" s="67" t="n">
        <f aca="false">F39-J39</f>
        <v>19383014.490588</v>
      </c>
      <c r="I39" s="67" t="n">
        <f aca="false">G39-K39</f>
        <v>18594564.4461826</v>
      </c>
      <c r="J39" s="157" t="n">
        <f aca="false">central_v2_m!J27</f>
        <v>357164.823338607</v>
      </c>
      <c r="K39" s="157" t="n">
        <f aca="false">central_v2_m!K27</f>
        <v>346449.878638449</v>
      </c>
      <c r="L39" s="67" t="n">
        <f aca="false">H39-I39</f>
        <v>788450.044405419</v>
      </c>
      <c r="M39" s="67" t="n">
        <f aca="false">J39-K39</f>
        <v>10714.9447001582</v>
      </c>
      <c r="N39" s="157" t="n">
        <f aca="false">SUM(central_v5_m!C27:J27)</f>
        <v>3043525.44158988</v>
      </c>
      <c r="O39" s="7"/>
      <c r="P39" s="7"/>
      <c r="Q39" s="67" t="n">
        <f aca="false">I39*5.5017049523</f>
        <v>102301807.299424</v>
      </c>
      <c r="R39" s="67"/>
      <c r="S39" s="67"/>
      <c r="T39" s="7"/>
      <c r="U39" s="7"/>
      <c r="V39" s="67" t="n">
        <f aca="false">K39*5.5017049523</f>
        <v>1906065.01302889</v>
      </c>
      <c r="W39" s="67" t="n">
        <f aca="false">M39*5.5017049523</f>
        <v>58950.464320481</v>
      </c>
      <c r="X39" s="67" t="n">
        <f aca="false">N39*5.1890047538+L39*5.5017049523</f>
        <v>20130687.4986676</v>
      </c>
      <c r="Y39" s="67" t="n">
        <f aca="false">N39*5.1890047538</f>
        <v>15792867.9847211</v>
      </c>
      <c r="Z39" s="67" t="n">
        <f aca="false">L39*5.5017049523</f>
        <v>4337819.51394645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20483975.4225604</v>
      </c>
      <c r="G40" s="157" t="n">
        <f aca="false">central_v2_m!E28+temporary_pension_bonus_central!B28</f>
        <v>19652982.2451788</v>
      </c>
      <c r="H40" s="67" t="n">
        <f aca="false">F40-J40</f>
        <v>20080882.1352812</v>
      </c>
      <c r="I40" s="67" t="n">
        <f aca="false">G40-K40</f>
        <v>19261981.7565181</v>
      </c>
      <c r="J40" s="157" t="n">
        <f aca="false">central_v2_m!J28</f>
        <v>403093.287279136</v>
      </c>
      <c r="K40" s="157" t="n">
        <f aca="false">central_v2_m!K28</f>
        <v>391000.488660762</v>
      </c>
      <c r="L40" s="67" t="n">
        <f aca="false">H40-I40</f>
        <v>818900.378763177</v>
      </c>
      <c r="M40" s="67" t="n">
        <f aca="false">J40-K40</f>
        <v>12092.7986183742</v>
      </c>
      <c r="N40" s="157" t="n">
        <f aca="false">SUM(central_v5_m!C28:J28)</f>
        <v>3137377.5434699</v>
      </c>
      <c r="O40" s="7"/>
      <c r="P40" s="7"/>
      <c r="Q40" s="67" t="n">
        <f aca="false">I40*5.5017049523</f>
        <v>105973740.420948</v>
      </c>
      <c r="R40" s="67"/>
      <c r="S40" s="67"/>
      <c r="T40" s="7"/>
      <c r="U40" s="7"/>
      <c r="V40" s="67" t="n">
        <f aca="false">K40*5.5017049523</f>
        <v>2151169.32481663</v>
      </c>
      <c r="W40" s="67" t="n">
        <f aca="false">M40*5.5017049523</f>
        <v>66531.0100458757</v>
      </c>
      <c r="X40" s="67" t="n">
        <f aca="false">N40*5.1890047538+L40*5.5017049523</f>
        <v>20785215.2568124</v>
      </c>
      <c r="Y40" s="67" t="n">
        <f aca="false">N40*5.1890047538</f>
        <v>16279866.9875307</v>
      </c>
      <c r="Z40" s="67" t="n">
        <f aca="false">L40*5.5017049523</f>
        <v>4505348.26928171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20855067.4361563</v>
      </c>
      <c r="G41" s="157" t="n">
        <f aca="false">central_v2_m!E29+temporary_pension_bonus_central!B29</f>
        <v>20007974.416323</v>
      </c>
      <c r="H41" s="67" t="n">
        <f aca="false">F41-J41</f>
        <v>20428181.9451958</v>
      </c>
      <c r="I41" s="67" t="n">
        <f aca="false">G41-K41</f>
        <v>19593895.4900912</v>
      </c>
      <c r="J41" s="157" t="n">
        <f aca="false">central_v2_m!J29</f>
        <v>426885.490960581</v>
      </c>
      <c r="K41" s="157" t="n">
        <f aca="false">central_v2_m!K29</f>
        <v>414078.926231764</v>
      </c>
      <c r="L41" s="67" t="n">
        <f aca="false">H41-I41</f>
        <v>834286.455104515</v>
      </c>
      <c r="M41" s="67" t="n">
        <f aca="false">J41-K41</f>
        <v>12806.5647288174</v>
      </c>
      <c r="N41" s="157" t="n">
        <f aca="false">SUM(central_v5_m!C29:J29)</f>
        <v>3244722.66583998</v>
      </c>
      <c r="O41" s="7"/>
      <c r="P41" s="7"/>
      <c r="Q41" s="67" t="n">
        <f aca="false">I41*5.5017049523</f>
        <v>107799831.852684</v>
      </c>
      <c r="R41" s="67"/>
      <c r="S41" s="67"/>
      <c r="T41" s="7"/>
      <c r="U41" s="7"/>
      <c r="V41" s="67" t="n">
        <f aca="false">K41*5.5017049523</f>
        <v>2278140.07909236</v>
      </c>
      <c r="W41" s="67" t="n">
        <f aca="false">M41*5.5017049523</f>
        <v>70457.9405904851</v>
      </c>
      <c r="X41" s="67" t="n">
        <f aca="false">N41*5.1890047538+L41*5.5017049523</f>
        <v>21426879.2594916</v>
      </c>
      <c r="Y41" s="67" t="n">
        <f aca="false">N41*5.1890047538</f>
        <v>16836881.3378063</v>
      </c>
      <c r="Z41" s="67" t="n">
        <f aca="false">L41*5.5017049523</f>
        <v>4589997.92168532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20307819.3261716</v>
      </c>
      <c r="G42" s="155" t="n">
        <f aca="false">central_v2_m!E30+temporary_pension_bonus_central!B30</f>
        <v>19480921.0746037</v>
      </c>
      <c r="H42" s="8" t="n">
        <f aca="false">F42-J42</f>
        <v>19881824.053499</v>
      </c>
      <c r="I42" s="8" t="n">
        <f aca="false">G42-K42</f>
        <v>19067705.6601114</v>
      </c>
      <c r="J42" s="155" t="n">
        <f aca="false">central_v2_m!J30</f>
        <v>425995.272672536</v>
      </c>
      <c r="K42" s="155" t="n">
        <f aca="false">central_v2_m!K30</f>
        <v>413215.41449236</v>
      </c>
      <c r="L42" s="8" t="n">
        <f aca="false">H42-I42</f>
        <v>814118.39338766</v>
      </c>
      <c r="M42" s="8" t="n">
        <f aca="false">J42-K42</f>
        <v>12779.8581801761</v>
      </c>
      <c r="N42" s="155" t="n">
        <f aca="false">SUM(central_v5_m!C30:J30)</f>
        <v>3696687.23551268</v>
      </c>
      <c r="O42" s="5"/>
      <c r="P42" s="5"/>
      <c r="Q42" s="8" t="n">
        <f aca="false">I42*5.5017049523</f>
        <v>104904890.659233</v>
      </c>
      <c r="R42" s="8"/>
      <c r="S42" s="8"/>
      <c r="T42" s="5"/>
      <c r="U42" s="5"/>
      <c r="V42" s="8" t="n">
        <f aca="false">K42*5.5017049523</f>
        <v>2273389.29227931</v>
      </c>
      <c r="W42" s="8" t="n">
        <f aca="false">M42*5.5017049523</f>
        <v>70311.0090395663</v>
      </c>
      <c r="X42" s="8" t="n">
        <f aca="false">N42*5.1890047538+L42*5.5017049523</f>
        <v>23661166.8350465</v>
      </c>
      <c r="Y42" s="8" t="n">
        <f aca="false">N42*5.1890047538</f>
        <v>19182127.6383871</v>
      </c>
      <c r="Z42" s="8" t="n">
        <f aca="false">L42*5.5017049523</f>
        <v>4479039.19665941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20567382.2862707</v>
      </c>
      <c r="G43" s="157" t="n">
        <f aca="false">central_v2_m!E31+temporary_pension_bonus_central!B31</f>
        <v>19728821.3174871</v>
      </c>
      <c r="H43" s="67" t="n">
        <f aca="false">F43-J43</f>
        <v>20108711.8122293</v>
      </c>
      <c r="I43" s="67" t="n">
        <f aca="false">G43-K43</f>
        <v>19283910.957667</v>
      </c>
      <c r="J43" s="157" t="n">
        <f aca="false">central_v2_m!J31</f>
        <v>458670.474041383</v>
      </c>
      <c r="K43" s="157" t="n">
        <f aca="false">central_v2_m!K31</f>
        <v>444910.359820142</v>
      </c>
      <c r="L43" s="67" t="n">
        <f aca="false">H43-I43</f>
        <v>824800.854562324</v>
      </c>
      <c r="M43" s="67" t="n">
        <f aca="false">J43-K43</f>
        <v>13760.1142212415</v>
      </c>
      <c r="N43" s="157" t="n">
        <f aca="false">SUM(central_v5_m!C31:J31)</f>
        <v>3069834.70402543</v>
      </c>
      <c r="O43" s="7"/>
      <c r="P43" s="7"/>
      <c r="Q43" s="67" t="n">
        <f aca="false">I43*5.5017049523</f>
        <v>106094388.415509</v>
      </c>
      <c r="R43" s="67"/>
      <c r="S43" s="67"/>
      <c r="T43" s="7"/>
      <c r="U43" s="7"/>
      <c r="V43" s="67" t="n">
        <f aca="false">K43*5.5017049523</f>
        <v>2447765.52995205</v>
      </c>
      <c r="W43" s="67" t="n">
        <f aca="false">M43*5.5017049523</f>
        <v>75704.088555218</v>
      </c>
      <c r="X43" s="67" t="n">
        <f aca="false">N43*5.1890047538+L43*5.5017049523</f>
        <v>20467197.818775</v>
      </c>
      <c r="Y43" s="67" t="n">
        <f aca="false">N43*5.1890047538</f>
        <v>15929386.8725682</v>
      </c>
      <c r="Z43" s="67" t="n">
        <f aca="false">L43*5.5017049523</f>
        <v>4537810.94620681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20974668.178679</v>
      </c>
      <c r="G44" s="157" t="n">
        <f aca="false">central_v2_m!E32+temporary_pension_bonus_central!B32</f>
        <v>20117524.4666132</v>
      </c>
      <c r="H44" s="67" t="n">
        <f aca="false">F44-J44</f>
        <v>20495802.1668746</v>
      </c>
      <c r="I44" s="67" t="n">
        <f aca="false">G44-K44</f>
        <v>19653024.435163</v>
      </c>
      <c r="J44" s="157" t="n">
        <f aca="false">central_v2_m!J32</f>
        <v>478866.011804364</v>
      </c>
      <c r="K44" s="157" t="n">
        <f aca="false">central_v2_m!K32</f>
        <v>464500.031450233</v>
      </c>
      <c r="L44" s="67" t="n">
        <f aca="false">H44-I44</f>
        <v>842777.731711652</v>
      </c>
      <c r="M44" s="67" t="n">
        <f aca="false">J44-K44</f>
        <v>14365.9803541309</v>
      </c>
      <c r="N44" s="157" t="n">
        <f aca="false">SUM(central_v5_m!C32:J32)</f>
        <v>3082812.10818013</v>
      </c>
      <c r="O44" s="7"/>
      <c r="P44" s="7"/>
      <c r="Q44" s="67" t="n">
        <f aca="false">I44*5.5017049523</f>
        <v>108125141.862609</v>
      </c>
      <c r="R44" s="67"/>
      <c r="S44" s="67"/>
      <c r="T44" s="7"/>
      <c r="U44" s="7"/>
      <c r="V44" s="67" t="n">
        <f aca="false">K44*5.5017049523</f>
        <v>2555542.12337325</v>
      </c>
      <c r="W44" s="67" t="n">
        <f aca="false">M44*5.5017049523</f>
        <v>79037.3852589665</v>
      </c>
      <c r="X44" s="67" t="n">
        <f aca="false">N44*5.1890047538+L44*5.5017049523</f>
        <v>20633441.104665</v>
      </c>
      <c r="Y44" s="67" t="n">
        <f aca="false">N44*5.1890047538</f>
        <v>15996726.6844189</v>
      </c>
      <c r="Z44" s="67" t="n">
        <f aca="false">L44*5.5017049523</f>
        <v>4636714.42024616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21133234.9696431</v>
      </c>
      <c r="G45" s="157" t="n">
        <f aca="false">central_v2_m!E33+temporary_pension_bonus_central!B33</f>
        <v>20268359.736303</v>
      </c>
      <c r="H45" s="67" t="n">
        <f aca="false">F45-J45</f>
        <v>20644364.5119925</v>
      </c>
      <c r="I45" s="67" t="n">
        <f aca="false">G45-K45</f>
        <v>19794155.392382</v>
      </c>
      <c r="J45" s="157" t="n">
        <f aca="false">central_v2_m!J33</f>
        <v>488870.457650547</v>
      </c>
      <c r="K45" s="157" t="n">
        <f aca="false">central_v2_m!K33</f>
        <v>474204.34392103</v>
      </c>
      <c r="L45" s="67" t="n">
        <f aca="false">H45-I45</f>
        <v>850209.119610548</v>
      </c>
      <c r="M45" s="67" t="n">
        <f aca="false">J45-K45</f>
        <v>14666.1137295165</v>
      </c>
      <c r="N45" s="157" t="n">
        <f aca="false">SUM(central_v5_m!C33:J33)</f>
        <v>3101854.75280623</v>
      </c>
      <c r="O45" s="7"/>
      <c r="P45" s="7"/>
      <c r="Q45" s="67" t="n">
        <f aca="false">I45*5.5017049523</f>
        <v>108901602.748864</v>
      </c>
      <c r="R45" s="67"/>
      <c r="S45" s="67"/>
      <c r="T45" s="7"/>
      <c r="U45" s="7"/>
      <c r="V45" s="67" t="n">
        <f aca="false">K45*5.5017049523</f>
        <v>2608932.3873525</v>
      </c>
      <c r="W45" s="67" t="n">
        <f aca="false">M45*5.5017049523</f>
        <v>80688.6305366757</v>
      </c>
      <c r="X45" s="67" t="n">
        <f aca="false">N45*5.1890047538+L45*5.5017049523</f>
        <v>20773138.7817606</v>
      </c>
      <c r="Y45" s="67" t="n">
        <f aca="false">N45*5.1890047538</f>
        <v>16095539.0579086</v>
      </c>
      <c r="Z45" s="67" t="n">
        <f aca="false">L45*5.5017049523</f>
        <v>4677599.72385197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21319704.9963015</v>
      </c>
      <c r="G46" s="155" t="n">
        <f aca="false">central_v2_m!E34+temporary_pension_bonus_central!B34</f>
        <v>20445444.4372789</v>
      </c>
      <c r="H46" s="8" t="n">
        <f aca="false">F46-J46</f>
        <v>20808580.8925663</v>
      </c>
      <c r="I46" s="8" t="n">
        <f aca="false">G46-K46</f>
        <v>19949654.0566557</v>
      </c>
      <c r="J46" s="155" t="n">
        <f aca="false">central_v2_m!J34</f>
        <v>511124.103735291</v>
      </c>
      <c r="K46" s="155" t="n">
        <f aca="false">central_v2_m!K34</f>
        <v>495790.380623233</v>
      </c>
      <c r="L46" s="8" t="n">
        <f aca="false">H46-I46</f>
        <v>858926.83591054</v>
      </c>
      <c r="M46" s="8" t="n">
        <f aca="false">J46-K46</f>
        <v>15333.7231120587</v>
      </c>
      <c r="N46" s="155" t="n">
        <f aca="false">SUM(central_v5_m!C34:J34)</f>
        <v>3753337.99827335</v>
      </c>
      <c r="O46" s="5"/>
      <c r="P46" s="5"/>
      <c r="Q46" s="8" t="n">
        <f aca="false">I46*5.5017049523</f>
        <v>109757110.520175</v>
      </c>
      <c r="R46" s="8"/>
      <c r="S46" s="8"/>
      <c r="T46" s="5"/>
      <c r="U46" s="5"/>
      <c r="V46" s="8" t="n">
        <f aca="false">K46*5.5017049523</f>
        <v>2727692.39237754</v>
      </c>
      <c r="W46" s="8" t="n">
        <f aca="false">M46*5.5017049523</f>
        <v>84361.6203828104</v>
      </c>
      <c r="X46" s="8" t="n">
        <f aca="false">N46*5.1890047538+L46*5.5017049523</f>
        <v>24201650.742451</v>
      </c>
      <c r="Y46" s="8" t="n">
        <f aca="false">N46*5.1890047538</f>
        <v>19476088.7156586</v>
      </c>
      <c r="Z46" s="8" t="n">
        <f aca="false">L46*5.5017049523</f>
        <v>4725562.02679239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21466747.3236733</v>
      </c>
      <c r="G47" s="157" t="n">
        <f aca="false">central_v2_m!E35+temporary_pension_bonus_central!B35</f>
        <v>20585054.6742355</v>
      </c>
      <c r="H47" s="67" t="n">
        <f aca="false">F47-J47</f>
        <v>20934678.5129848</v>
      </c>
      <c r="I47" s="67" t="n">
        <f aca="false">G47-K47</f>
        <v>20068947.9278677</v>
      </c>
      <c r="J47" s="157" t="n">
        <f aca="false">central_v2_m!J35</f>
        <v>532068.810688431</v>
      </c>
      <c r="K47" s="157" t="n">
        <f aca="false">central_v2_m!K35</f>
        <v>516106.746367778</v>
      </c>
      <c r="L47" s="67" t="n">
        <f aca="false">H47-I47</f>
        <v>865730.585117105</v>
      </c>
      <c r="M47" s="67" t="n">
        <f aca="false">J47-K47</f>
        <v>15962.0643206529</v>
      </c>
      <c r="N47" s="157" t="n">
        <f aca="false">SUM(central_v5_m!C35:J35)</f>
        <v>3091179.38134374</v>
      </c>
      <c r="O47" s="7"/>
      <c r="P47" s="7"/>
      <c r="Q47" s="67" t="n">
        <f aca="false">I47*5.5017049523</f>
        <v>110413430.202201</v>
      </c>
      <c r="R47" s="67"/>
      <c r="S47" s="67"/>
      <c r="T47" s="7"/>
      <c r="U47" s="7"/>
      <c r="V47" s="67" t="n">
        <f aca="false">K47*5.5017049523</f>
        <v>2839467.04240705</v>
      </c>
      <c r="W47" s="67" t="n">
        <f aca="false">M47*5.5017049523</f>
        <v>87818.568321867</v>
      </c>
      <c r="X47" s="67" t="n">
        <f aca="false">N47*5.1890047538+L47*5.5017049523</f>
        <v>20803138.7521376</v>
      </c>
      <c r="Y47" s="67" t="n">
        <f aca="false">N47*5.1890047538</f>
        <v>16040144.5046412</v>
      </c>
      <c r="Z47" s="67" t="n">
        <f aca="false">L47*5.5017049523</f>
        <v>4762994.24749636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21643175.7384316</v>
      </c>
      <c r="G48" s="157" t="n">
        <f aca="false">central_v2_m!E36+temporary_pension_bonus_central!B36</f>
        <v>20753369.9504679</v>
      </c>
      <c r="H48" s="67" t="n">
        <f aca="false">F48-J48</f>
        <v>21070333.2948104</v>
      </c>
      <c r="I48" s="67" t="n">
        <f aca="false">G48-K48</f>
        <v>20197712.7801554</v>
      </c>
      <c r="J48" s="157" t="n">
        <f aca="false">central_v2_m!J36</f>
        <v>572842.443621174</v>
      </c>
      <c r="K48" s="157" t="n">
        <f aca="false">central_v2_m!K36</f>
        <v>555657.170312539</v>
      </c>
      <c r="L48" s="67" t="n">
        <f aca="false">H48-I48</f>
        <v>872620.514655016</v>
      </c>
      <c r="M48" s="67" t="n">
        <f aca="false">J48-K48</f>
        <v>17185.2733086352</v>
      </c>
      <c r="N48" s="157" t="n">
        <f aca="false">SUM(central_v5_m!C36:J36)</f>
        <v>3070784.2779236</v>
      </c>
      <c r="O48" s="7"/>
      <c r="P48" s="7"/>
      <c r="Q48" s="67" t="n">
        <f aca="false">I48*5.5017049523</f>
        <v>111121856.427714</v>
      </c>
      <c r="R48" s="67"/>
      <c r="S48" s="67"/>
      <c r="T48" s="7"/>
      <c r="U48" s="7"/>
      <c r="V48" s="67" t="n">
        <f aca="false">K48*5.5017049523</f>
        <v>3057061.8056895</v>
      </c>
      <c r="W48" s="67" t="n">
        <f aca="false">M48*5.5017049523</f>
        <v>94548.3032687474</v>
      </c>
      <c r="X48" s="67" t="n">
        <f aca="false">N48*5.1890047538+L48*5.5017049523</f>
        <v>20735214.8229959</v>
      </c>
      <c r="Y48" s="67" t="n">
        <f aca="false">N48*5.1890047538</f>
        <v>15934314.2160398</v>
      </c>
      <c r="Z48" s="67" t="n">
        <f aca="false">L48*5.5017049523</f>
        <v>4800900.60695608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21835714.7847901</v>
      </c>
      <c r="G49" s="157" t="n">
        <f aca="false">central_v2_m!E37+temporary_pension_bonus_central!B37</f>
        <v>20935871.7838978</v>
      </c>
      <c r="H49" s="67" t="n">
        <f aca="false">F49-J49</f>
        <v>21237070.4594706</v>
      </c>
      <c r="I49" s="67" t="n">
        <f aca="false">G49-K49</f>
        <v>20355186.7883379</v>
      </c>
      <c r="J49" s="157" t="n">
        <f aca="false">central_v2_m!J37</f>
        <v>598644.32531953</v>
      </c>
      <c r="K49" s="157" t="n">
        <f aca="false">central_v2_m!K37</f>
        <v>580684.995559944</v>
      </c>
      <c r="L49" s="67" t="n">
        <f aca="false">H49-I49</f>
        <v>881883.671132728</v>
      </c>
      <c r="M49" s="67" t="n">
        <f aca="false">J49-K49</f>
        <v>17959.3297595858</v>
      </c>
      <c r="N49" s="157" t="n">
        <f aca="false">SUM(central_v5_m!C37:J37)</f>
        <v>3033536.73782797</v>
      </c>
      <c r="O49" s="7"/>
      <c r="P49" s="7"/>
      <c r="Q49" s="67" t="n">
        <f aca="false">I49*5.5017049523</f>
        <v>111988231.95839</v>
      </c>
      <c r="R49" s="67"/>
      <c r="S49" s="67"/>
      <c r="T49" s="7"/>
      <c r="U49" s="7"/>
      <c r="V49" s="67" t="n">
        <f aca="false">K49*5.5017049523</f>
        <v>3194757.51579845</v>
      </c>
      <c r="W49" s="67" t="n">
        <f aca="false">M49*5.5017049523</f>
        <v>98806.9334783019</v>
      </c>
      <c r="X49" s="67" t="n">
        <f aca="false">N49*5.1890047538+L49*5.5017049523</f>
        <v>20592900.3142397</v>
      </c>
      <c r="Y49" s="67" t="n">
        <f aca="false">N49*5.1890047538</f>
        <v>15741036.5534163</v>
      </c>
      <c r="Z49" s="67" t="n">
        <f aca="false">L49*5.5017049523</f>
        <v>4851863.76082344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21950904.0987761</v>
      </c>
      <c r="G50" s="155" t="n">
        <f aca="false">central_v2_m!E38+temporary_pension_bonus_central!B38</f>
        <v>21045310.6307614</v>
      </c>
      <c r="H50" s="8" t="n">
        <f aca="false">F50-J50</f>
        <v>21330204.6052998</v>
      </c>
      <c r="I50" s="8" t="n">
        <f aca="false">G50-K50</f>
        <v>20443232.1220894</v>
      </c>
      <c r="J50" s="155" t="n">
        <f aca="false">central_v2_m!J38</f>
        <v>620699.493476301</v>
      </c>
      <c r="K50" s="155" t="n">
        <f aca="false">central_v2_m!K38</f>
        <v>602078.508672012</v>
      </c>
      <c r="L50" s="8" t="n">
        <f aca="false">H50-I50</f>
        <v>886972.483210385</v>
      </c>
      <c r="M50" s="8" t="n">
        <f aca="false">J50-K50</f>
        <v>18620.9848042888</v>
      </c>
      <c r="N50" s="155" t="n">
        <f aca="false">SUM(central_v5_m!C38:J38)</f>
        <v>3707781.86785581</v>
      </c>
      <c r="O50" s="5"/>
      <c r="P50" s="5"/>
      <c r="Q50" s="8" t="n">
        <f aca="false">I50*5.5017049523</f>
        <v>112472631.407118</v>
      </c>
      <c r="R50" s="8"/>
      <c r="S50" s="8"/>
      <c r="T50" s="5"/>
      <c r="U50" s="5"/>
      <c r="V50" s="8" t="n">
        <f aca="false">K50*5.5017049523</f>
        <v>3312458.31283421</v>
      </c>
      <c r="W50" s="8" t="n">
        <f aca="false">M50*5.5017049523</f>
        <v>102447.164314459</v>
      </c>
      <c r="X50" s="8" t="n">
        <f aca="false">N50*5.1890047538+L50*5.5017049523</f>
        <v>24119558.6417896</v>
      </c>
      <c r="Y50" s="8" t="n">
        <f aca="false">N50*5.1890047538</f>
        <v>19239697.7383572</v>
      </c>
      <c r="Z50" s="8" t="n">
        <f aca="false">L50*5.5017049523</f>
        <v>4879860.9034324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22212627.4733334</v>
      </c>
      <c r="G51" s="157" t="n">
        <f aca="false">central_v2_m!E39+temporary_pension_bonus_central!B39</f>
        <v>21294218.1696392</v>
      </c>
      <c r="H51" s="67" t="n">
        <f aca="false">F51-J51</f>
        <v>21569492.3188752</v>
      </c>
      <c r="I51" s="67" t="n">
        <f aca="false">G51-K51</f>
        <v>20670377.0698148</v>
      </c>
      <c r="J51" s="157" t="n">
        <f aca="false">central_v2_m!J39</f>
        <v>643135.154458206</v>
      </c>
      <c r="K51" s="157" t="n">
        <f aca="false">central_v2_m!K39</f>
        <v>623841.09982446</v>
      </c>
      <c r="L51" s="67" t="n">
        <f aca="false">H51-I51</f>
        <v>899115.249060433</v>
      </c>
      <c r="M51" s="67" t="n">
        <f aca="false">J51-K51</f>
        <v>19294.0546337463</v>
      </c>
      <c r="N51" s="157" t="n">
        <f aca="false">SUM(central_v5_m!C39:J39)</f>
        <v>3027861.9610217</v>
      </c>
      <c r="O51" s="7"/>
      <c r="P51" s="7"/>
      <c r="Q51" s="67" t="n">
        <f aca="false">I51*5.5017049523</f>
        <v>113722315.890908</v>
      </c>
      <c r="R51" s="67"/>
      <c r="S51" s="67"/>
      <c r="T51" s="7"/>
      <c r="U51" s="7"/>
      <c r="V51" s="67" t="n">
        <f aca="false">K51*5.5017049523</f>
        <v>3432189.66835251</v>
      </c>
      <c r="W51" s="67" t="n">
        <f aca="false">M51*5.5017049523</f>
        <v>106150.195928429</v>
      </c>
      <c r="X51" s="67" t="n">
        <f aca="false">N51*5.1890047538+L51*5.5017049523</f>
        <v>20658256.928036</v>
      </c>
      <c r="Y51" s="67" t="n">
        <f aca="false">N51*5.1890047538</f>
        <v>15711590.1095918</v>
      </c>
      <c r="Z51" s="67" t="n">
        <f aca="false">L51*5.5017049523</f>
        <v>4946666.81844423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22408862.7131033</v>
      </c>
      <c r="G52" s="157" t="n">
        <f aca="false">central_v2_m!E40+temporary_pension_bonus_central!B40</f>
        <v>21480342.374404</v>
      </c>
      <c r="H52" s="67" t="n">
        <f aca="false">F52-J52</f>
        <v>21735163.0369196</v>
      </c>
      <c r="I52" s="67" t="n">
        <f aca="false">G52-K52</f>
        <v>20826853.6885058</v>
      </c>
      <c r="J52" s="157" t="n">
        <f aca="false">central_v2_m!J40</f>
        <v>673699.676183733</v>
      </c>
      <c r="K52" s="157" t="n">
        <f aca="false">central_v2_m!K40</f>
        <v>653488.685898221</v>
      </c>
      <c r="L52" s="67" t="n">
        <f aca="false">H52-I52</f>
        <v>908309.34841378</v>
      </c>
      <c r="M52" s="67" t="n">
        <f aca="false">J52-K52</f>
        <v>20210.9902855122</v>
      </c>
      <c r="N52" s="157" t="n">
        <f aca="false">SUM(central_v5_m!C40:J40)</f>
        <v>3040455.52572388</v>
      </c>
      <c r="O52" s="7"/>
      <c r="P52" s="7"/>
      <c r="Q52" s="67" t="n">
        <f aca="false">I52*5.5017049523</f>
        <v>114583204.07888</v>
      </c>
      <c r="R52" s="67"/>
      <c r="S52" s="67"/>
      <c r="T52" s="7"/>
      <c r="U52" s="7"/>
      <c r="V52" s="67" t="n">
        <f aca="false">K52*5.5017049523</f>
        <v>3595301.93947826</v>
      </c>
      <c r="W52" s="67" t="n">
        <f aca="false">M52*5.5017049523</f>
        <v>111194.90534469</v>
      </c>
      <c r="X52" s="67" t="n">
        <f aca="false">N52*5.1890047538+L52*5.5017049523</f>
        <v>20774188.2170872</v>
      </c>
      <c r="Y52" s="67" t="n">
        <f aca="false">N52*5.1890047538</f>
        <v>15776938.1766987</v>
      </c>
      <c r="Z52" s="67" t="n">
        <f aca="false">L52*5.5017049523</f>
        <v>4997250.04038848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22515133.6034578</v>
      </c>
      <c r="G53" s="157" t="n">
        <f aca="false">central_v2_m!E41+temporary_pension_bonus_central!B41</f>
        <v>21581072.6823251</v>
      </c>
      <c r="H53" s="67" t="n">
        <f aca="false">F53-J53</f>
        <v>21782224.9998715</v>
      </c>
      <c r="I53" s="67" t="n">
        <f aca="false">G53-K53</f>
        <v>20870151.3368464</v>
      </c>
      <c r="J53" s="157" t="n">
        <f aca="false">central_v2_m!J41</f>
        <v>732908.603586265</v>
      </c>
      <c r="K53" s="157" t="n">
        <f aca="false">central_v2_m!K41</f>
        <v>710921.345478677</v>
      </c>
      <c r="L53" s="67" t="n">
        <f aca="false">H53-I53</f>
        <v>912073.663025126</v>
      </c>
      <c r="M53" s="67" t="n">
        <f aca="false">J53-K53</f>
        <v>21987.2581075878</v>
      </c>
      <c r="N53" s="157" t="n">
        <f aca="false">SUM(central_v5_m!C41:J41)</f>
        <v>2993853.92497862</v>
      </c>
      <c r="O53" s="7"/>
      <c r="P53" s="7"/>
      <c r="Q53" s="67" t="n">
        <f aca="false">I53*5.5017049523</f>
        <v>114821414.965178</v>
      </c>
      <c r="R53" s="67"/>
      <c r="S53" s="67"/>
      <c r="T53" s="7"/>
      <c r="U53" s="7"/>
      <c r="V53" s="67" t="n">
        <f aca="false">K53*5.5017049523</f>
        <v>3911279.48711582</v>
      </c>
      <c r="W53" s="67" t="n">
        <f aca="false">M53*5.5017049523</f>
        <v>120967.406818014</v>
      </c>
      <c r="X53" s="67" t="n">
        <f aca="false">N53*5.1890047538+L53*5.5017049523</f>
        <v>20553082.4376246</v>
      </c>
      <c r="Y53" s="67" t="n">
        <f aca="false">N53*5.1890047538</f>
        <v>15535122.2488969</v>
      </c>
      <c r="Z53" s="67" t="n">
        <f aca="false">L53*5.5017049523</f>
        <v>5017960.18872774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22678531.6362281</v>
      </c>
      <c r="G54" s="155" t="n">
        <f aca="false">central_v2_m!E42+temporary_pension_bonus_central!B42</f>
        <v>21735734.1215251</v>
      </c>
      <c r="H54" s="8" t="n">
        <f aca="false">F54-J54</f>
        <v>21878813.8937893</v>
      </c>
      <c r="I54" s="8" t="n">
        <f aca="false">G54-K54</f>
        <v>20960007.9113594</v>
      </c>
      <c r="J54" s="155" t="n">
        <f aca="false">central_v2_m!J42</f>
        <v>799717.742438834</v>
      </c>
      <c r="K54" s="155" t="n">
        <f aca="false">central_v2_m!K42</f>
        <v>775726.210165669</v>
      </c>
      <c r="L54" s="8" t="n">
        <f aca="false">H54-I54</f>
        <v>918805.982429907</v>
      </c>
      <c r="M54" s="8" t="n">
        <f aca="false">J54-K54</f>
        <v>23991.5322731649</v>
      </c>
      <c r="N54" s="155" t="n">
        <f aca="false">SUM(central_v5_m!C42:J42)</f>
        <v>3689560.11666789</v>
      </c>
      <c r="O54" s="5"/>
      <c r="P54" s="5"/>
      <c r="Q54" s="8" t="n">
        <f aca="false">I54*5.5017049523</f>
        <v>115315779.326173</v>
      </c>
      <c r="R54" s="8"/>
      <c r="S54" s="8"/>
      <c r="T54" s="5"/>
      <c r="U54" s="5"/>
      <c r="V54" s="8" t="n">
        <f aca="false">K54*5.5017049523</f>
        <v>4267816.73209737</v>
      </c>
      <c r="W54" s="8" t="n">
        <f aca="false">M54*5.5017049523</f>
        <v>131994.331920537</v>
      </c>
      <c r="X54" s="8" t="n">
        <f aca="false">N54*5.1890047538+L54*5.5017049523</f>
        <v>24200144.408558</v>
      </c>
      <c r="Y54" s="8" t="n">
        <f aca="false">N54*5.1890047538</f>
        <v>19145144.9848206</v>
      </c>
      <c r="Z54" s="8" t="n">
        <f aca="false">L54*5.5017049523</f>
        <v>5054999.42373749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22875268.2674321</v>
      </c>
      <c r="G55" s="157" t="n">
        <f aca="false">central_v2_m!E43+temporary_pension_bonus_central!B43</f>
        <v>21922591.109463</v>
      </c>
      <c r="H55" s="67" t="n">
        <f aca="false">F55-J55</f>
        <v>21982697.4724099</v>
      </c>
      <c r="I55" s="67" t="n">
        <f aca="false">G55-K55</f>
        <v>21056797.4382914</v>
      </c>
      <c r="J55" s="157" t="n">
        <f aca="false">central_v2_m!J43</f>
        <v>892570.795022251</v>
      </c>
      <c r="K55" s="157" t="n">
        <f aca="false">central_v2_m!K43</f>
        <v>865793.671171583</v>
      </c>
      <c r="L55" s="67" t="n">
        <f aca="false">H55-I55</f>
        <v>925900.034118474</v>
      </c>
      <c r="M55" s="67" t="n">
        <f aca="false">J55-K55</f>
        <v>26777.1238506675</v>
      </c>
      <c r="N55" s="157" t="n">
        <f aca="false">SUM(central_v5_m!C43:J43)</f>
        <v>2992796.65530834</v>
      </c>
      <c r="O55" s="7"/>
      <c r="P55" s="7"/>
      <c r="Q55" s="67" t="n">
        <f aca="false">I55*5.5017049523</f>
        <v>115848286.745826</v>
      </c>
      <c r="R55" s="67"/>
      <c r="S55" s="67"/>
      <c r="T55" s="7"/>
      <c r="U55" s="7"/>
      <c r="V55" s="67" t="n">
        <f aca="false">K55*5.5017049523</f>
        <v>4763341.3283547</v>
      </c>
      <c r="W55" s="67" t="n">
        <f aca="false">M55*5.5017049523</f>
        <v>147319.834897568</v>
      </c>
      <c r="X55" s="67" t="n">
        <f aca="false">N55*5.1890047538+L55*5.5017049523</f>
        <v>20623664.8745961</v>
      </c>
      <c r="Y55" s="67" t="n">
        <f aca="false">N55*5.1890047538</f>
        <v>15529636.0715517</v>
      </c>
      <c r="Z55" s="67" t="n">
        <f aca="false">L55*5.5017049523</f>
        <v>5094028.80304434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23016319.4251709</v>
      </c>
      <c r="G56" s="157" t="n">
        <f aca="false">central_v2_m!E44+temporary_pension_bonus_central!B44</f>
        <v>22056290.4661781</v>
      </c>
      <c r="H56" s="67" t="n">
        <f aca="false">F56-J56</f>
        <v>22079901.4550923</v>
      </c>
      <c r="I56" s="67" t="n">
        <f aca="false">G56-K56</f>
        <v>21147965.0352017</v>
      </c>
      <c r="J56" s="157" t="n">
        <f aca="false">central_v2_m!J44</f>
        <v>936417.970078685</v>
      </c>
      <c r="K56" s="157" t="n">
        <f aca="false">central_v2_m!K44</f>
        <v>908325.430976324</v>
      </c>
      <c r="L56" s="67" t="n">
        <f aca="false">H56-I56</f>
        <v>931936.419890516</v>
      </c>
      <c r="M56" s="67" t="n">
        <f aca="false">J56-K56</f>
        <v>28092.5391023605</v>
      </c>
      <c r="N56" s="157" t="n">
        <f aca="false">SUM(central_v5_m!C44:J44)</f>
        <v>2957149.89478682</v>
      </c>
      <c r="O56" s="7"/>
      <c r="P56" s="7"/>
      <c r="Q56" s="67" t="n">
        <f aca="false">I56*5.5017049523</f>
        <v>116349863.965237</v>
      </c>
      <c r="R56" s="67"/>
      <c r="S56" s="67"/>
      <c r="T56" s="7"/>
      <c r="U56" s="7"/>
      <c r="V56" s="67" t="n">
        <f aca="false">K56*5.5017049523</f>
        <v>4997338.52190247</v>
      </c>
      <c r="W56" s="67" t="n">
        <f aca="false">M56*5.5017049523</f>
        <v>154556.861502138</v>
      </c>
      <c r="X56" s="67" t="n">
        <f aca="false">N56*5.1890047538+L56*5.5017049523</f>
        <v>20471904.0782884</v>
      </c>
      <c r="Y56" s="67" t="n">
        <f aca="false">N56*5.1890047538</f>
        <v>15344664.861748</v>
      </c>
      <c r="Z56" s="67" t="n">
        <f aca="false">L56*5.5017049523</f>
        <v>5127239.21654038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23272864.3147841</v>
      </c>
      <c r="G57" s="157" t="n">
        <f aca="false">central_v2_m!E45+temporary_pension_bonus_central!B45</f>
        <v>22300523.8770548</v>
      </c>
      <c r="H57" s="67" t="n">
        <f aca="false">F57-J57</f>
        <v>22235564.3511192</v>
      </c>
      <c r="I57" s="67" t="n">
        <f aca="false">G57-K57</f>
        <v>21294342.9122999</v>
      </c>
      <c r="J57" s="157" t="n">
        <f aca="false">central_v2_m!J45</f>
        <v>1037299.96366484</v>
      </c>
      <c r="K57" s="157" t="n">
        <f aca="false">central_v2_m!K45</f>
        <v>1006180.96475489</v>
      </c>
      <c r="L57" s="67" t="n">
        <f aca="false">H57-I57</f>
        <v>941221.438819349</v>
      </c>
      <c r="M57" s="67" t="n">
        <f aca="false">J57-K57</f>
        <v>31118.9989099452</v>
      </c>
      <c r="N57" s="157" t="n">
        <f aca="false">SUM(central_v5_m!C45:J45)</f>
        <v>2969234.91625016</v>
      </c>
      <c r="O57" s="7"/>
      <c r="P57" s="7"/>
      <c r="Q57" s="67" t="n">
        <f aca="false">I57*5.5017049523</f>
        <v>117155191.856575</v>
      </c>
      <c r="R57" s="67"/>
      <c r="S57" s="67"/>
      <c r="T57" s="7"/>
      <c r="U57" s="7"/>
      <c r="V57" s="67" t="n">
        <f aca="false">K57*5.5017049523</f>
        <v>5535710.79670199</v>
      </c>
      <c r="W57" s="67" t="n">
        <f aca="false">M57*5.5017049523</f>
        <v>171207.550413464</v>
      </c>
      <c r="X57" s="67" t="n">
        <f aca="false">N57*5.1890047538+L57*5.5017049523</f>
        <v>20585696.7467344</v>
      </c>
      <c r="Y57" s="67" t="n">
        <f aca="false">N57*5.1890047538</f>
        <v>15407374.095571</v>
      </c>
      <c r="Z57" s="67" t="n">
        <f aca="false">L57*5.5017049523</f>
        <v>5178322.65116334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23469222.9574439</v>
      </c>
      <c r="G58" s="155" t="n">
        <f aca="false">central_v2_m!E46+temporary_pension_bonus_central!B46</f>
        <v>22488298.075596</v>
      </c>
      <c r="H58" s="8" t="n">
        <f aca="false">F58-J58</f>
        <v>22324628.1260154</v>
      </c>
      <c r="I58" s="8" t="n">
        <f aca="false">G58-K58</f>
        <v>21378041.0891103</v>
      </c>
      <c r="J58" s="155" t="n">
        <f aca="false">central_v2_m!J46</f>
        <v>1144594.8314285</v>
      </c>
      <c r="K58" s="155" t="n">
        <f aca="false">central_v2_m!K46</f>
        <v>1110256.98648564</v>
      </c>
      <c r="L58" s="8" t="n">
        <f aca="false">H58-I58</f>
        <v>946587.036905099</v>
      </c>
      <c r="M58" s="8" t="n">
        <f aca="false">J58-K58</f>
        <v>34337.8449428547</v>
      </c>
      <c r="N58" s="155" t="n">
        <f aca="false">SUM(central_v5_m!C46:J46)</f>
        <v>3589732.04809176</v>
      </c>
      <c r="O58" s="5"/>
      <c r="P58" s="5"/>
      <c r="Q58" s="8" t="n">
        <f aca="false">I58*5.5017049523</f>
        <v>117615674.530431</v>
      </c>
      <c r="R58" s="8"/>
      <c r="S58" s="8"/>
      <c r="T58" s="5"/>
      <c r="U58" s="5"/>
      <c r="V58" s="8" t="n">
        <f aca="false">K58*5.5017049523</f>
        <v>6108306.36087372</v>
      </c>
      <c r="W58" s="8" t="n">
        <f aca="false">M58*5.5017049523</f>
        <v>188916.691573413</v>
      </c>
      <c r="X58" s="8" t="n">
        <f aca="false">N58*5.1890047538+L58*5.5017049523</f>
        <v>23834979.2511401</v>
      </c>
      <c r="Y58" s="8" t="n">
        <f aca="false">N58*5.1890047538</f>
        <v>18627136.6624163</v>
      </c>
      <c r="Z58" s="8" t="n">
        <f aca="false">L58*5.5017049523</f>
        <v>5207842.58872377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23745965.3303981</v>
      </c>
      <c r="G59" s="157" t="n">
        <f aca="false">central_v2_m!E47+temporary_pension_bonus_central!B47</f>
        <v>22752304.2528464</v>
      </c>
      <c r="H59" s="67" t="n">
        <f aca="false">F59-J59</f>
        <v>22518606.355094</v>
      </c>
      <c r="I59" s="67" t="n">
        <f aca="false">G59-K59</f>
        <v>21561766.0468015</v>
      </c>
      <c r="J59" s="157" t="n">
        <f aca="false">central_v2_m!J47</f>
        <v>1227358.97530408</v>
      </c>
      <c r="K59" s="157" t="n">
        <f aca="false">central_v2_m!K47</f>
        <v>1190538.20604496</v>
      </c>
      <c r="L59" s="67" t="n">
        <f aca="false">H59-I59</f>
        <v>956840.308292571</v>
      </c>
      <c r="M59" s="67" t="n">
        <f aca="false">J59-K59</f>
        <v>36820.7692591224</v>
      </c>
      <c r="N59" s="157" t="n">
        <f aca="false">SUM(central_v5_m!C47:J47)</f>
        <v>2990057.94858402</v>
      </c>
      <c r="O59" s="7"/>
      <c r="P59" s="7"/>
      <c r="Q59" s="67" t="n">
        <f aca="false">I59*5.5017049523</f>
        <v>118626475.040022</v>
      </c>
      <c r="R59" s="67"/>
      <c r="S59" s="67"/>
      <c r="T59" s="7"/>
      <c r="U59" s="7"/>
      <c r="V59" s="67" t="n">
        <f aca="false">K59*5.5017049523</f>
        <v>6549989.94409991</v>
      </c>
      <c r="W59" s="67" t="n">
        <f aca="false">M59*5.5017049523</f>
        <v>202577.008580409</v>
      </c>
      <c r="X59" s="67" t="n">
        <f aca="false">N59*5.1890047538+L59*5.5017049523</f>
        <v>20779677.9720335</v>
      </c>
      <c r="Y59" s="67" t="n">
        <f aca="false">N59*5.1890047538</f>
        <v>15515424.90934</v>
      </c>
      <c r="Z59" s="67" t="n">
        <f aca="false">L59*5.5017049523</f>
        <v>5264253.0626935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24056798.9734864</v>
      </c>
      <c r="G60" s="157" t="n">
        <f aca="false">central_v2_m!E48+temporary_pension_bonus_central!B48</f>
        <v>23050037.0226399</v>
      </c>
      <c r="H60" s="67" t="n">
        <f aca="false">F60-J60</f>
        <v>22750456.2333467</v>
      </c>
      <c r="I60" s="67" t="n">
        <f aca="false">G60-K60</f>
        <v>21782884.5647043</v>
      </c>
      <c r="J60" s="157" t="n">
        <f aca="false">central_v2_m!J48</f>
        <v>1306342.74013976</v>
      </c>
      <c r="K60" s="157" t="n">
        <f aca="false">central_v2_m!K48</f>
        <v>1267152.45793556</v>
      </c>
      <c r="L60" s="67" t="n">
        <f aca="false">H60-I60</f>
        <v>967571.668642338</v>
      </c>
      <c r="M60" s="67" t="n">
        <f aca="false">J60-K60</f>
        <v>39190.2822041926</v>
      </c>
      <c r="N60" s="157" t="n">
        <f aca="false">SUM(central_v5_m!C48:J48)</f>
        <v>3060175.32255255</v>
      </c>
      <c r="O60" s="7"/>
      <c r="P60" s="7"/>
      <c r="Q60" s="67" t="n">
        <f aca="false">I60*5.5017049523</f>
        <v>119843003.885013</v>
      </c>
      <c r="R60" s="67"/>
      <c r="S60" s="67"/>
      <c r="T60" s="7"/>
      <c r="U60" s="7"/>
      <c r="V60" s="67" t="n">
        <f aca="false">K60*5.5017049523</f>
        <v>6971498.95314321</v>
      </c>
      <c r="W60" s="67" t="n">
        <f aca="false">M60*5.5017049523</f>
        <v>215613.369684841</v>
      </c>
      <c r="X60" s="67" t="n">
        <f aca="false">N60*5.1890047538+L60*5.5017049523</f>
        <v>21202558.1372614</v>
      </c>
      <c r="Y60" s="67" t="n">
        <f aca="false">N60*5.1890047538</f>
        <v>15879264.2961866</v>
      </c>
      <c r="Z60" s="67" t="n">
        <f aca="false">L60*5.5017049523</f>
        <v>5323293.84107473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24137660.2280532</v>
      </c>
      <c r="G61" s="157" t="n">
        <f aca="false">central_v2_m!E49+temporary_pension_bonus_central!B49</f>
        <v>23127773.4319463</v>
      </c>
      <c r="H61" s="67" t="n">
        <f aca="false">F61-J61</f>
        <v>22776057.3107122</v>
      </c>
      <c r="I61" s="67" t="n">
        <f aca="false">G61-K61</f>
        <v>21807018.6021255</v>
      </c>
      <c r="J61" s="157" t="n">
        <f aca="false">central_v2_m!J49</f>
        <v>1361602.91734107</v>
      </c>
      <c r="K61" s="157" t="n">
        <f aca="false">central_v2_m!K49</f>
        <v>1320754.82982084</v>
      </c>
      <c r="L61" s="67" t="n">
        <f aca="false">H61-I61</f>
        <v>969038.708586689</v>
      </c>
      <c r="M61" s="67" t="n">
        <f aca="false">J61-K61</f>
        <v>40848.0875202324</v>
      </c>
      <c r="N61" s="157" t="n">
        <f aca="false">SUM(central_v5_m!C49:J49)</f>
        <v>2982379.45201591</v>
      </c>
      <c r="O61" s="7"/>
      <c r="P61" s="7"/>
      <c r="Q61" s="67" t="n">
        <f aca="false">I61*5.5017049523</f>
        <v>119975782.238212</v>
      </c>
      <c r="R61" s="67"/>
      <c r="S61" s="67"/>
      <c r="T61" s="7"/>
      <c r="U61" s="7"/>
      <c r="V61" s="67" t="n">
        <f aca="false">K61*5.5017049523</f>
        <v>7266403.38799947</v>
      </c>
      <c r="W61" s="67" t="n">
        <f aca="false">M61*5.5017049523</f>
        <v>224734.125402047</v>
      </c>
      <c r="X61" s="67" t="n">
        <f aca="false">N61*5.1890047538+L61*5.5017049523</f>
        <v>20806946.2161478</v>
      </c>
      <c r="Y61" s="67" t="n">
        <f aca="false">N61*5.1890047538</f>
        <v>15475581.154146</v>
      </c>
      <c r="Z61" s="67" t="n">
        <f aca="false">L61*5.5017049523</f>
        <v>5331365.06200178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24329930.251587</v>
      </c>
      <c r="G62" s="155" t="n">
        <f aca="false">central_v2_m!E50+temporary_pension_bonus_central!B50</f>
        <v>23310709.7427289</v>
      </c>
      <c r="H62" s="8" t="n">
        <f aca="false">F62-J62</f>
        <v>22903193.5975573</v>
      </c>
      <c r="I62" s="8" t="n">
        <f aca="false">G62-K62</f>
        <v>21926775.18832</v>
      </c>
      <c r="J62" s="155" t="n">
        <f aca="false">central_v2_m!J50</f>
        <v>1426736.65402973</v>
      </c>
      <c r="K62" s="155" t="n">
        <f aca="false">central_v2_m!K50</f>
        <v>1383934.55440884</v>
      </c>
      <c r="L62" s="8" t="n">
        <f aca="false">H62-I62</f>
        <v>976418.409237243</v>
      </c>
      <c r="M62" s="8" t="n">
        <f aca="false">J62-K62</f>
        <v>42802.099620892</v>
      </c>
      <c r="N62" s="155" t="n">
        <f aca="false">SUM(central_v5_m!C50:J50)</f>
        <v>3704755.52974291</v>
      </c>
      <c r="O62" s="5"/>
      <c r="P62" s="5"/>
      <c r="Q62" s="8" t="n">
        <f aca="false">I62*5.5017049523</f>
        <v>120634647.641549</v>
      </c>
      <c r="R62" s="8"/>
      <c r="S62" s="8"/>
      <c r="T62" s="5"/>
      <c r="U62" s="5"/>
      <c r="V62" s="8" t="n">
        <f aca="false">K62*5.5017049523</f>
        <v>7613999.59165022</v>
      </c>
      <c r="W62" s="8" t="n">
        <f aca="false">M62*5.5017049523</f>
        <v>235484.523453099</v>
      </c>
      <c r="X62" s="8" t="n">
        <f aca="false">N62*5.1890047538+L62*5.5017049523</f>
        <v>24595960.0531202</v>
      </c>
      <c r="Y62" s="8" t="n">
        <f aca="false">N62*5.1890047538</f>
        <v>19223994.0555028</v>
      </c>
      <c r="Z62" s="8" t="n">
        <f aca="false">L62*5.5017049523</f>
        <v>5371965.99761743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24506811.955351</v>
      </c>
      <c r="G63" s="157" t="n">
        <f aca="false">central_v2_m!E51+temporary_pension_bonus_central!B51</f>
        <v>23478729.8124338</v>
      </c>
      <c r="H63" s="67" t="n">
        <f aca="false">F63-J63</f>
        <v>23058736.8573124</v>
      </c>
      <c r="I63" s="67" t="n">
        <f aca="false">G63-K63</f>
        <v>22074096.9673364</v>
      </c>
      <c r="J63" s="157" t="n">
        <f aca="false">central_v2_m!J51</f>
        <v>1448075.09803857</v>
      </c>
      <c r="K63" s="157" t="n">
        <f aca="false">central_v2_m!K51</f>
        <v>1404632.84509741</v>
      </c>
      <c r="L63" s="67" t="n">
        <f aca="false">H63-I63</f>
        <v>984639.889976021</v>
      </c>
      <c r="M63" s="67" t="n">
        <f aca="false">J63-K63</f>
        <v>43442.2529411572</v>
      </c>
      <c r="N63" s="157" t="n">
        <f aca="false">SUM(central_v5_m!C51:J51)</f>
        <v>3060144.43412851</v>
      </c>
      <c r="O63" s="7"/>
      <c r="P63" s="7"/>
      <c r="Q63" s="67" t="n">
        <f aca="false">I63*5.5017049523</f>
        <v>121445168.602745</v>
      </c>
      <c r="R63" s="67"/>
      <c r="S63" s="67"/>
      <c r="T63" s="7"/>
      <c r="U63" s="7"/>
      <c r="V63" s="67" t="n">
        <f aca="false">K63*5.5017049523</f>
        <v>7727875.48003567</v>
      </c>
      <c r="W63" s="67" t="n">
        <f aca="false">M63*5.5017049523</f>
        <v>239006.458145434</v>
      </c>
      <c r="X63" s="67" t="n">
        <f aca="false">N63*5.1890047538+L63*5.5017049523</f>
        <v>21296302.1749207</v>
      </c>
      <c r="Y63" s="67" t="n">
        <f aca="false">N63*5.1890047538</f>
        <v>15879104.0160075</v>
      </c>
      <c r="Z63" s="67" t="n">
        <f aca="false">L63*5.5017049523</f>
        <v>5417198.1589132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24620636.9341601</v>
      </c>
      <c r="G64" s="157" t="n">
        <f aca="false">central_v2_m!E52+temporary_pension_bonus_central!B52</f>
        <v>23586018.364559</v>
      </c>
      <c r="H64" s="67" t="n">
        <f aca="false">F64-J64</f>
        <v>23106700.1012414</v>
      </c>
      <c r="I64" s="67" t="n">
        <f aca="false">G64-K64</f>
        <v>22117499.6366279</v>
      </c>
      <c r="J64" s="157" t="n">
        <f aca="false">central_v2_m!J52</f>
        <v>1513936.83291867</v>
      </c>
      <c r="K64" s="157" t="n">
        <f aca="false">central_v2_m!K52</f>
        <v>1468518.72793111</v>
      </c>
      <c r="L64" s="67" t="n">
        <f aca="false">H64-I64</f>
        <v>989200.464613475</v>
      </c>
      <c r="M64" s="67" t="n">
        <f aca="false">J64-K64</f>
        <v>45418.1049875598</v>
      </c>
      <c r="N64" s="157" t="n">
        <f aca="false">SUM(central_v5_m!C52:J52)</f>
        <v>3013652.33753217</v>
      </c>
      <c r="O64" s="7"/>
      <c r="P64" s="7"/>
      <c r="Q64" s="67" t="n">
        <f aca="false">I64*5.5017049523</f>
        <v>121683957.283329</v>
      </c>
      <c r="R64" s="67"/>
      <c r="S64" s="67"/>
      <c r="T64" s="7"/>
      <c r="U64" s="7"/>
      <c r="V64" s="67" t="n">
        <f aca="false">K64*5.5017049523</f>
        <v>8079356.7580039</v>
      </c>
      <c r="W64" s="67" t="n">
        <f aca="false">M64*5.5017049523</f>
        <v>249877.013134139</v>
      </c>
      <c r="X64" s="67" t="n">
        <f aca="false">N64*5.1890047538+L64*5.5017049523</f>
        <v>21080145.4007363</v>
      </c>
      <c r="Y64" s="67" t="n">
        <f aca="false">N64*5.1890047538</f>
        <v>15637856.3057549</v>
      </c>
      <c r="Z64" s="67" t="n">
        <f aca="false">L64*5.5017049523</f>
        <v>5442289.09498142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24818453.2725548</v>
      </c>
      <c r="G65" s="157" t="n">
        <f aca="false">central_v2_m!E53+temporary_pension_bonus_central!B53</f>
        <v>23774477.9277761</v>
      </c>
      <c r="H65" s="67" t="n">
        <f aca="false">F65-J65</f>
        <v>23200846.5842087</v>
      </c>
      <c r="I65" s="67" t="n">
        <f aca="false">G65-K65</f>
        <v>22205399.4400804</v>
      </c>
      <c r="J65" s="157" t="n">
        <f aca="false">central_v2_m!J53</f>
        <v>1617606.6883461</v>
      </c>
      <c r="K65" s="157" t="n">
        <f aca="false">central_v2_m!K53</f>
        <v>1569078.48769571</v>
      </c>
      <c r="L65" s="67" t="n">
        <f aca="false">H65-I65</f>
        <v>995447.144128278</v>
      </c>
      <c r="M65" s="67" t="n">
        <f aca="false">J65-K65</f>
        <v>48528.2006503828</v>
      </c>
      <c r="N65" s="157" t="n">
        <f aca="false">SUM(central_v5_m!C53:J53)</f>
        <v>2987333.90413621</v>
      </c>
      <c r="O65" s="7"/>
      <c r="P65" s="7"/>
      <c r="Q65" s="67" t="n">
        <f aca="false">I65*5.5017049523</f>
        <v>122167556.06729</v>
      </c>
      <c r="R65" s="67"/>
      <c r="S65" s="67"/>
      <c r="T65" s="7"/>
      <c r="U65" s="7"/>
      <c r="V65" s="67" t="n">
        <f aca="false">K65*5.5017049523</f>
        <v>8632606.8863029</v>
      </c>
      <c r="W65" s="67" t="n">
        <f aca="false">M65*5.5017049523</f>
        <v>266987.841844419</v>
      </c>
      <c r="X65" s="67" t="n">
        <f aca="false">N65*5.1890047538+L65*5.5017049523</f>
        <v>20977946.3123542</v>
      </c>
      <c r="Y65" s="67" t="n">
        <f aca="false">N65*5.1890047538</f>
        <v>15501289.8297507</v>
      </c>
      <c r="Z65" s="67" t="n">
        <f aca="false">L65*5.5017049523</f>
        <v>5476656.48260344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25026338.5202453</v>
      </c>
      <c r="G66" s="155" t="n">
        <f aca="false">central_v2_m!E54+temporary_pension_bonus_central!B54</f>
        <v>23972593.3880147</v>
      </c>
      <c r="H66" s="8" t="n">
        <f aca="false">F66-J66</f>
        <v>23358796.2883834</v>
      </c>
      <c r="I66" s="8" t="n">
        <f aca="false">G66-K66</f>
        <v>22355077.4231086</v>
      </c>
      <c r="J66" s="155" t="n">
        <f aca="false">central_v2_m!J54</f>
        <v>1667542.23186193</v>
      </c>
      <c r="K66" s="155" t="n">
        <f aca="false">central_v2_m!K54</f>
        <v>1617515.96490608</v>
      </c>
      <c r="L66" s="8" t="n">
        <f aca="false">H66-I66</f>
        <v>1003718.86527475</v>
      </c>
      <c r="M66" s="8" t="n">
        <f aca="false">J66-K66</f>
        <v>50026.2669558583</v>
      </c>
      <c r="N66" s="155" t="n">
        <f aca="false">SUM(central_v5_m!C54:J54)</f>
        <v>3667943.46823114</v>
      </c>
      <c r="O66" s="5"/>
      <c r="P66" s="5"/>
      <c r="Q66" s="8" t="n">
        <f aca="false">I66*5.5017049523</f>
        <v>122991040.167767</v>
      </c>
      <c r="R66" s="8"/>
      <c r="S66" s="8"/>
      <c r="T66" s="5"/>
      <c r="U66" s="5"/>
      <c r="V66" s="8" t="n">
        <f aca="false">K66*5.5017049523</f>
        <v>8899095.59454807</v>
      </c>
      <c r="W66" s="8" t="n">
        <f aca="false">M66*5.5017049523</f>
        <v>275229.760656128</v>
      </c>
      <c r="X66" s="8" t="n">
        <f aca="false">N66*5.1890047538+L66*5.5017049523</f>
        <v>24555141.1451201</v>
      </c>
      <c r="Y66" s="8" t="n">
        <f aca="false">N66*5.1890047538</f>
        <v>19032976.0933211</v>
      </c>
      <c r="Z66" s="8" t="n">
        <f aca="false">L66*5.5017049523</f>
        <v>5522165.05179901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25131149.6183057</v>
      </c>
      <c r="G67" s="157" t="n">
        <f aca="false">central_v2_m!E55+temporary_pension_bonus_central!B55</f>
        <v>24072600.1354915</v>
      </c>
      <c r="H67" s="67" t="n">
        <f aca="false">F67-J67</f>
        <v>23379549.5353381</v>
      </c>
      <c r="I67" s="67" t="n">
        <f aca="false">G67-K67</f>
        <v>22373548.055013</v>
      </c>
      <c r="J67" s="157" t="n">
        <f aca="false">central_v2_m!J55</f>
        <v>1751600.08296761</v>
      </c>
      <c r="K67" s="157" t="n">
        <f aca="false">central_v2_m!K55</f>
        <v>1699052.08047859</v>
      </c>
      <c r="L67" s="67" t="n">
        <f aca="false">H67-I67</f>
        <v>1006001.4803251</v>
      </c>
      <c r="M67" s="67" t="n">
        <f aca="false">J67-K67</f>
        <v>52548.0024890285</v>
      </c>
      <c r="N67" s="157" t="n">
        <f aca="false">SUM(central_v5_m!C55:J55)</f>
        <v>3011930.70964438</v>
      </c>
      <c r="O67" s="7"/>
      <c r="P67" s="7"/>
      <c r="Q67" s="67" t="n">
        <f aca="false">I67*5.5017049523</f>
        <v>123092660.134787</v>
      </c>
      <c r="R67" s="67"/>
      <c r="S67" s="67"/>
      <c r="T67" s="7"/>
      <c r="U67" s="7"/>
      <c r="V67" s="67" t="n">
        <f aca="false">K67*5.5017049523</f>
        <v>9347683.24538466</v>
      </c>
      <c r="W67" s="67" t="n">
        <f aca="false">M67*5.5017049523</f>
        <v>289103.605527361</v>
      </c>
      <c r="X67" s="67" t="n">
        <f aca="false">N67*5.1890047538+L67*5.5017049523</f>
        <v>21163646.0967866</v>
      </c>
      <c r="Y67" s="67" t="n">
        <f aca="false">N67*5.1890047538</f>
        <v>15628922.7704609</v>
      </c>
      <c r="Z67" s="67" t="n">
        <f aca="false">L67*5.5017049523</f>
        <v>5534723.32632573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25173158.7557682</v>
      </c>
      <c r="G68" s="157" t="n">
        <f aca="false">central_v2_m!E56+temporary_pension_bonus_central!B56</f>
        <v>24111981.1820014</v>
      </c>
      <c r="H68" s="67" t="n">
        <f aca="false">F68-J68</f>
        <v>23389048.8709013</v>
      </c>
      <c r="I68" s="67" t="n">
        <f aca="false">G68-K68</f>
        <v>22381394.5936805</v>
      </c>
      <c r="J68" s="157" t="n">
        <f aca="false">central_v2_m!J56</f>
        <v>1784109.8848669</v>
      </c>
      <c r="K68" s="157" t="n">
        <f aca="false">central_v2_m!K56</f>
        <v>1730586.5883209</v>
      </c>
      <c r="L68" s="67" t="n">
        <f aca="false">H68-I68</f>
        <v>1007654.27722076</v>
      </c>
      <c r="M68" s="67" t="n">
        <f aca="false">J68-K68</f>
        <v>53523.296546007</v>
      </c>
      <c r="N68" s="157" t="n">
        <f aca="false">SUM(central_v5_m!C56:J56)</f>
        <v>2998898.28755471</v>
      </c>
      <c r="O68" s="7"/>
      <c r="P68" s="7"/>
      <c r="Q68" s="67" t="n">
        <f aca="false">I68*5.5017049523</f>
        <v>123135829.475433</v>
      </c>
      <c r="R68" s="67"/>
      <c r="S68" s="67"/>
      <c r="T68" s="7"/>
      <c r="U68" s="7"/>
      <c r="V68" s="67" t="n">
        <f aca="false">K68*5.5017049523</f>
        <v>9521176.80334904</v>
      </c>
      <c r="W68" s="67" t="n">
        <f aca="false">M68*5.5017049523</f>
        <v>294469.385670588</v>
      </c>
      <c r="X68" s="67" t="n">
        <f aca="false">N68*5.1890047538+L68*5.5017049523</f>
        <v>21105113.9974758</v>
      </c>
      <c r="Y68" s="67" t="n">
        <f aca="false">N68*5.1890047538</f>
        <v>15561297.4702841</v>
      </c>
      <c r="Z68" s="67" t="n">
        <f aca="false">L68*5.5017049523</f>
        <v>5543816.52719175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25298079.0104619</v>
      </c>
      <c r="G69" s="157" t="n">
        <f aca="false">central_v2_m!E57+temporary_pension_bonus_central!B57</f>
        <v>24231171.22497</v>
      </c>
      <c r="H69" s="67" t="n">
        <f aca="false">F69-J69</f>
        <v>23409061.2295521</v>
      </c>
      <c r="I69" s="67" t="n">
        <f aca="false">G69-K69</f>
        <v>22398823.9774875</v>
      </c>
      <c r="J69" s="157" t="n">
        <f aca="false">central_v2_m!J57</f>
        <v>1889017.78090975</v>
      </c>
      <c r="K69" s="157" t="n">
        <f aca="false">central_v2_m!K57</f>
        <v>1832347.24748246</v>
      </c>
      <c r="L69" s="67" t="n">
        <f aca="false">H69-I69</f>
        <v>1010237.25206458</v>
      </c>
      <c r="M69" s="67" t="n">
        <f aca="false">J69-K69</f>
        <v>56670.5334272925</v>
      </c>
      <c r="N69" s="157" t="n">
        <f aca="false">SUM(central_v5_m!C57:J57)</f>
        <v>2949425.76741378</v>
      </c>
      <c r="O69" s="7"/>
      <c r="P69" s="7"/>
      <c r="Q69" s="67" t="n">
        <f aca="false">I69*5.5017049523</f>
        <v>123231720.802639</v>
      </c>
      <c r="R69" s="67"/>
      <c r="S69" s="67"/>
      <c r="T69" s="7"/>
      <c r="U69" s="7"/>
      <c r="V69" s="67" t="n">
        <f aca="false">K69*5.5017049523</f>
        <v>10081033.9258075</v>
      </c>
      <c r="W69" s="67" t="n">
        <f aca="false">M69*5.5017049523</f>
        <v>311784.554406418</v>
      </c>
      <c r="X69" s="67" t="n">
        <f aca="false">N69*5.1890047538+L69*5.5017049523</f>
        <v>20862611.620772</v>
      </c>
      <c r="Y69" s="67" t="n">
        <f aca="false">N69*5.1890047538</f>
        <v>15304584.3280903</v>
      </c>
      <c r="Z69" s="67" t="n">
        <f aca="false">L69*5.5017049523</f>
        <v>5558027.29268165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25427804.3877626</v>
      </c>
      <c r="G70" s="155" t="n">
        <f aca="false">central_v2_m!E58+temporary_pension_bonus_central!B58</f>
        <v>24355365.3382372</v>
      </c>
      <c r="H70" s="8" t="n">
        <f aca="false">F70-J70</f>
        <v>23455683.3769957</v>
      </c>
      <c r="I70" s="8" t="n">
        <f aca="false">G70-K70</f>
        <v>22442407.9577933</v>
      </c>
      <c r="J70" s="155" t="n">
        <f aca="false">central_v2_m!J58</f>
        <v>1972121.01076695</v>
      </c>
      <c r="K70" s="155" t="n">
        <f aca="false">central_v2_m!K58</f>
        <v>1912957.38044394</v>
      </c>
      <c r="L70" s="8" t="n">
        <f aca="false">H70-I70</f>
        <v>1013275.41920244</v>
      </c>
      <c r="M70" s="8" t="n">
        <f aca="false">J70-K70</f>
        <v>59163.6303230091</v>
      </c>
      <c r="N70" s="155" t="n">
        <f aca="false">SUM(central_v5_m!C58:J58)</f>
        <v>3580225.19776928</v>
      </c>
      <c r="O70" s="5"/>
      <c r="P70" s="5"/>
      <c r="Q70" s="8" t="n">
        <f aca="false">I70*5.5017049523</f>
        <v>123471507.002928</v>
      </c>
      <c r="R70" s="8"/>
      <c r="S70" s="8"/>
      <c r="T70" s="5"/>
      <c r="U70" s="5"/>
      <c r="V70" s="8" t="n">
        <f aca="false">K70*5.5017049523</f>
        <v>10524527.0935273</v>
      </c>
      <c r="W70" s="8" t="n">
        <f aca="false">M70*5.5017049523</f>
        <v>325500.837944146</v>
      </c>
      <c r="X70" s="8" t="n">
        <f aca="false">N70*5.1890047538+L70*5.5017049523</f>
        <v>24152547.9627692</v>
      </c>
      <c r="Y70" s="8" t="n">
        <f aca="false">N70*5.1890047538</f>
        <v>18577805.5708993</v>
      </c>
      <c r="Z70" s="8" t="n">
        <f aca="false">L70*5.5017049523</f>
        <v>5574742.3918699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25536985.5552736</v>
      </c>
      <c r="G71" s="157" t="n">
        <f aca="false">central_v2_m!E59+temporary_pension_bonus_central!B59</f>
        <v>24459583.8259344</v>
      </c>
      <c r="H71" s="67" t="n">
        <f aca="false">F71-J71</f>
        <v>23493187.1914484</v>
      </c>
      <c r="I71" s="67" t="n">
        <f aca="false">G71-K71</f>
        <v>22477099.4130239</v>
      </c>
      <c r="J71" s="157" t="n">
        <f aca="false">central_v2_m!J59</f>
        <v>2043798.36382527</v>
      </c>
      <c r="K71" s="157" t="n">
        <f aca="false">central_v2_m!K59</f>
        <v>1982484.41291051</v>
      </c>
      <c r="L71" s="67" t="n">
        <f aca="false">H71-I71</f>
        <v>1016087.77842446</v>
      </c>
      <c r="M71" s="67" t="n">
        <f aca="false">J71-K71</f>
        <v>61313.9509147585</v>
      </c>
      <c r="N71" s="157" t="n">
        <f aca="false">SUM(central_v5_m!C59:J59)</f>
        <v>2879870.80699051</v>
      </c>
      <c r="O71" s="7"/>
      <c r="P71" s="7"/>
      <c r="Q71" s="67" t="n">
        <f aca="false">I71*5.5017049523</f>
        <v>123662369.153973</v>
      </c>
      <c r="R71" s="67"/>
      <c r="S71" s="67"/>
      <c r="T71" s="7"/>
      <c r="U71" s="7"/>
      <c r="V71" s="67" t="n">
        <f aca="false">K71*5.5017049523</f>
        <v>10907044.3123673</v>
      </c>
      <c r="W71" s="67" t="n">
        <f aca="false">M71*5.5017049523</f>
        <v>337331.267392806</v>
      </c>
      <c r="X71" s="67" t="n">
        <f aca="false">N71*5.1890047538+L71*5.5017049523</f>
        <v>20533878.4703329</v>
      </c>
      <c r="Y71" s="67" t="n">
        <f aca="false">N71*5.1890047538</f>
        <v>14943663.3078036</v>
      </c>
      <c r="Z71" s="67" t="n">
        <f aca="false">L71*5.5017049523</f>
        <v>5590215.16252936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25673358.1742582</v>
      </c>
      <c r="G72" s="157" t="n">
        <f aca="false">central_v2_m!E60+temporary_pension_bonus_central!B60</f>
        <v>24588906.258114</v>
      </c>
      <c r="H72" s="67" t="n">
        <f aca="false">F72-J72</f>
        <v>23586027.772906</v>
      </c>
      <c r="I72" s="67" t="n">
        <f aca="false">G72-K72</f>
        <v>22564195.7688023</v>
      </c>
      <c r="J72" s="157" t="n">
        <f aca="false">central_v2_m!J60</f>
        <v>2087330.40135224</v>
      </c>
      <c r="K72" s="157" t="n">
        <f aca="false">central_v2_m!K60</f>
        <v>2024710.48931167</v>
      </c>
      <c r="L72" s="67" t="n">
        <f aca="false">H72-I72</f>
        <v>1021832.00410363</v>
      </c>
      <c r="M72" s="67" t="n">
        <f aca="false">J72-K72</f>
        <v>62619.9120405668</v>
      </c>
      <c r="N72" s="157" t="n">
        <f aca="false">SUM(central_v5_m!C60:J60)</f>
        <v>2878511.34659031</v>
      </c>
      <c r="O72" s="7"/>
      <c r="P72" s="7"/>
      <c r="Q72" s="67" t="n">
        <f aca="false">I72*5.5017049523</f>
        <v>124141547.605887</v>
      </c>
      <c r="R72" s="67"/>
      <c r="S72" s="67"/>
      <c r="T72" s="7"/>
      <c r="U72" s="7"/>
      <c r="V72" s="67" t="n">
        <f aca="false">K72*5.5017049523</f>
        <v>11139359.7260198</v>
      </c>
      <c r="W72" s="67" t="n">
        <f aca="false">M72*5.5017049523</f>
        <v>344516.280186177</v>
      </c>
      <c r="X72" s="67" t="n">
        <f aca="false">N72*5.1890047538+L72*5.5017049523</f>
        <v>20558427.2587199</v>
      </c>
      <c r="Y72" s="67" t="n">
        <f aca="false">N72*5.1890047538</f>
        <v>14936609.0613243</v>
      </c>
      <c r="Z72" s="67" t="n">
        <f aca="false">L72*5.5017049523</f>
        <v>5621818.1973956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25688183.5798697</v>
      </c>
      <c r="G73" s="157" t="n">
        <f aca="false">central_v2_m!E61+temporary_pension_bonus_central!B61</f>
        <v>24602629.6132717</v>
      </c>
      <c r="H73" s="67" t="n">
        <f aca="false">F73-J73</f>
        <v>23552883.9476202</v>
      </c>
      <c r="I73" s="67" t="n">
        <f aca="false">G73-K73</f>
        <v>22531388.9699897</v>
      </c>
      <c r="J73" s="157" t="n">
        <f aca="false">central_v2_m!J61</f>
        <v>2135299.63224945</v>
      </c>
      <c r="K73" s="157" t="n">
        <f aca="false">central_v2_m!K61</f>
        <v>2071240.64328197</v>
      </c>
      <c r="L73" s="67" t="n">
        <f aca="false">H73-I73</f>
        <v>1021494.9776305</v>
      </c>
      <c r="M73" s="67" t="n">
        <f aca="false">J73-K73</f>
        <v>64058.9889674832</v>
      </c>
      <c r="N73" s="157" t="n">
        <f aca="false">SUM(central_v5_m!C61:J61)</f>
        <v>2843830.38972162</v>
      </c>
      <c r="O73" s="7"/>
      <c r="P73" s="7"/>
      <c r="Q73" s="67" t="n">
        <f aca="false">I73*5.5017049523</f>
        <v>123961054.27839</v>
      </c>
      <c r="R73" s="67"/>
      <c r="S73" s="67"/>
      <c r="T73" s="7"/>
      <c r="U73" s="7"/>
      <c r="V73" s="67" t="n">
        <f aca="false">K73*5.5017049523</f>
        <v>11395354.9045494</v>
      </c>
      <c r="W73" s="67" t="n">
        <f aca="false">M73*5.5017049523</f>
        <v>352433.656841733</v>
      </c>
      <c r="X73" s="67" t="n">
        <f aca="false">N73*5.1890047538+L73*5.5017049523</f>
        <v>20376613.3884457</v>
      </c>
      <c r="Y73" s="67" t="n">
        <f aca="false">N73*5.1890047538</f>
        <v>14756649.4112664</v>
      </c>
      <c r="Z73" s="67" t="n">
        <f aca="false">L73*5.5017049523</f>
        <v>5619963.9771793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25774187.7306132</v>
      </c>
      <c r="G74" s="155" t="n">
        <f aca="false">central_v2_m!E62+temporary_pension_bonus_central!B62</f>
        <v>24684230.5590457</v>
      </c>
      <c r="H74" s="8" t="n">
        <f aca="false">F74-J74</f>
        <v>23579626.3312575</v>
      </c>
      <c r="I74" s="8" t="n">
        <f aca="false">G74-K74</f>
        <v>22555506.0016707</v>
      </c>
      <c r="J74" s="155" t="n">
        <f aca="false">central_v2_m!J62</f>
        <v>2194561.39935569</v>
      </c>
      <c r="K74" s="155" t="n">
        <f aca="false">central_v2_m!K62</f>
        <v>2128724.55737502</v>
      </c>
      <c r="L74" s="8" t="n">
        <f aca="false">H74-I74</f>
        <v>1024120.32958685</v>
      </c>
      <c r="M74" s="8" t="n">
        <f aca="false">J74-K74</f>
        <v>65836.8419806706</v>
      </c>
      <c r="N74" s="155" t="n">
        <f aca="false">SUM(central_v5_m!C62:J62)</f>
        <v>3534953.05240583</v>
      </c>
      <c r="O74" s="5"/>
      <c r="P74" s="5"/>
      <c r="Q74" s="8" t="n">
        <f aca="false">I74*5.5017049523</f>
        <v>124093739.071024</v>
      </c>
      <c r="R74" s="8"/>
      <c r="S74" s="8"/>
      <c r="T74" s="5"/>
      <c r="U74" s="5"/>
      <c r="V74" s="8" t="n">
        <f aca="false">K74*5.5017049523</f>
        <v>11711614.4393928</v>
      </c>
      <c r="W74" s="8" t="n">
        <f aca="false">M74*5.5017049523</f>
        <v>362214.879568848</v>
      </c>
      <c r="X74" s="8" t="n">
        <f aca="false">N74*5.1890047538+L74*5.5017049523</f>
        <v>23977296.0824327</v>
      </c>
      <c r="Y74" s="8" t="n">
        <f aca="false">N74*5.1890047538</f>
        <v>18342888.1933937</v>
      </c>
      <c r="Z74" s="8" t="n">
        <f aca="false">L74*5.5017049523</f>
        <v>5634407.88903907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25907586.1364142</v>
      </c>
      <c r="G75" s="157" t="n">
        <f aca="false">central_v2_m!E63+temporary_pension_bonus_central!B63</f>
        <v>24811521.6645797</v>
      </c>
      <c r="H75" s="67" t="n">
        <f aca="false">F75-J75</f>
        <v>23652523.290118</v>
      </c>
      <c r="I75" s="67" t="n">
        <f aca="false">G75-K75</f>
        <v>22624110.7036725</v>
      </c>
      <c r="J75" s="157" t="n">
        <f aca="false">central_v2_m!J63</f>
        <v>2255062.84629615</v>
      </c>
      <c r="K75" s="157" t="n">
        <f aca="false">central_v2_m!K63</f>
        <v>2187410.96090726</v>
      </c>
      <c r="L75" s="67" t="n">
        <f aca="false">H75-I75</f>
        <v>1028412.58644558</v>
      </c>
      <c r="M75" s="67" t="n">
        <f aca="false">J75-K75</f>
        <v>67651.8853888847</v>
      </c>
      <c r="N75" s="157" t="n">
        <f aca="false">SUM(central_v5_m!C63:J63)</f>
        <v>2868589.01144514</v>
      </c>
      <c r="O75" s="7"/>
      <c r="P75" s="7"/>
      <c r="Q75" s="67" t="n">
        <f aca="false">I75*5.5017049523</f>
        <v>124471181.899778</v>
      </c>
      <c r="R75" s="67"/>
      <c r="S75" s="67"/>
      <c r="T75" s="7"/>
      <c r="U75" s="7"/>
      <c r="V75" s="67" t="n">
        <f aca="false">K75*5.5017049523</f>
        <v>12034489.7163388</v>
      </c>
      <c r="W75" s="67" t="n">
        <f aca="false">M75*5.5017049523</f>
        <v>372200.712876459</v>
      </c>
      <c r="X75" s="67" t="n">
        <f aca="false">N75*5.1890047538+L75*5.5017049523</f>
        <v>20543144.6369426</v>
      </c>
      <c r="Y75" s="67" t="n">
        <f aca="false">N75*5.1890047538</f>
        <v>14885122.0170873</v>
      </c>
      <c r="Z75" s="67" t="n">
        <f aca="false">L75*5.5017049523</f>
        <v>5658022.61985533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25981733.3443686</v>
      </c>
      <c r="G76" s="157" t="n">
        <f aca="false">central_v2_m!E64+temporary_pension_bonus_central!B64</f>
        <v>24881059.6576009</v>
      </c>
      <c r="H76" s="67" t="n">
        <f aca="false">F76-J76</f>
        <v>23689639.4430694</v>
      </c>
      <c r="I76" s="67" t="n">
        <f aca="false">G76-K76</f>
        <v>22657728.5733408</v>
      </c>
      <c r="J76" s="157" t="n">
        <f aca="false">central_v2_m!J64</f>
        <v>2292093.90129915</v>
      </c>
      <c r="K76" s="157" t="n">
        <f aca="false">central_v2_m!K64</f>
        <v>2223331.08426018</v>
      </c>
      <c r="L76" s="67" t="n">
        <f aca="false">H76-I76</f>
        <v>1031910.86972868</v>
      </c>
      <c r="M76" s="67" t="n">
        <f aca="false">J76-K76</f>
        <v>68762.8170389747</v>
      </c>
      <c r="N76" s="157" t="n">
        <f aca="false">SUM(central_v5_m!C64:J64)</f>
        <v>2829994.73156758</v>
      </c>
      <c r="O76" s="7"/>
      <c r="P76" s="7"/>
      <c r="Q76" s="67" t="n">
        <f aca="false">I76*5.5017049523</f>
        <v>124656137.499818</v>
      </c>
      <c r="R76" s="67"/>
      <c r="S76" s="67"/>
      <c r="T76" s="7"/>
      <c r="U76" s="7"/>
      <c r="V76" s="67" t="n">
        <f aca="false">K76*5.5017049523</f>
        <v>12232111.6368767</v>
      </c>
      <c r="W76" s="67" t="n">
        <f aca="false">M76*5.5017049523</f>
        <v>378312.731037426</v>
      </c>
      <c r="X76" s="67" t="n">
        <f aca="false">N76*5.1890047538+L76*5.5017049523</f>
        <v>20362125.2576516</v>
      </c>
      <c r="Y76" s="67" t="n">
        <f aca="false">N76*5.1890047538</f>
        <v>14684856.1153331</v>
      </c>
      <c r="Z76" s="67" t="n">
        <f aca="false">L76*5.5017049523</f>
        <v>5677269.14231846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26092280.14429</v>
      </c>
      <c r="G77" s="157" t="n">
        <f aca="false">central_v2_m!E65+temporary_pension_bonus_central!B65</f>
        <v>24986132.9739164</v>
      </c>
      <c r="H77" s="67" t="n">
        <f aca="false">F77-J77</f>
        <v>23752140.3575646</v>
      </c>
      <c r="I77" s="67" t="n">
        <f aca="false">G77-K77</f>
        <v>22716197.3807929</v>
      </c>
      <c r="J77" s="157" t="n">
        <f aca="false">central_v2_m!J65</f>
        <v>2340139.78672534</v>
      </c>
      <c r="K77" s="157" t="n">
        <f aca="false">central_v2_m!K65</f>
        <v>2269935.59312358</v>
      </c>
      <c r="L77" s="67" t="n">
        <f aca="false">H77-I77</f>
        <v>1035942.97677177</v>
      </c>
      <c r="M77" s="67" t="n">
        <f aca="false">J77-K77</f>
        <v>70204.1936017601</v>
      </c>
      <c r="N77" s="157" t="n">
        <f aca="false">SUM(central_v5_m!C65:J65)</f>
        <v>2787141.99073361</v>
      </c>
      <c r="O77" s="7"/>
      <c r="P77" s="7"/>
      <c r="Q77" s="67" t="n">
        <f aca="false">I77*5.5017049523</f>
        <v>124977815.627332</v>
      </c>
      <c r="R77" s="67"/>
      <c r="S77" s="67"/>
      <c r="T77" s="7"/>
      <c r="U77" s="7"/>
      <c r="V77" s="67" t="n">
        <f aca="false">K77*5.5017049523</f>
        <v>12488515.89409</v>
      </c>
      <c r="W77" s="67" t="n">
        <f aca="false">M77*5.5017049523</f>
        <v>386242.759611031</v>
      </c>
      <c r="X77" s="67" t="n">
        <f aca="false">N77*5.1890047538+L77*5.5017049523</f>
        <v>20161945.6450379</v>
      </c>
      <c r="Y77" s="67" t="n">
        <f aca="false">N77*5.1890047538</f>
        <v>14462493.0394323</v>
      </c>
      <c r="Z77" s="67" t="n">
        <f aca="false">L77*5.5017049523</f>
        <v>5699452.60560566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26164584.835852</v>
      </c>
      <c r="G78" s="155" t="n">
        <f aca="false">central_v2_m!E66+temporary_pension_bonus_central!B66</f>
        <v>25055209.5347867</v>
      </c>
      <c r="H78" s="8" t="n">
        <f aca="false">F78-J78</f>
        <v>23743165.2269561</v>
      </c>
      <c r="I78" s="8" t="n">
        <f aca="false">G78-K78</f>
        <v>22706432.5141577</v>
      </c>
      <c r="J78" s="155" t="n">
        <f aca="false">central_v2_m!J66</f>
        <v>2421419.60889587</v>
      </c>
      <c r="K78" s="155" t="n">
        <f aca="false">central_v2_m!K66</f>
        <v>2348777.02062899</v>
      </c>
      <c r="L78" s="8" t="n">
        <f aca="false">H78-I78</f>
        <v>1036732.71279839</v>
      </c>
      <c r="M78" s="8" t="n">
        <f aca="false">J78-K78</f>
        <v>72642.5882668765</v>
      </c>
      <c r="N78" s="155" t="n">
        <f aca="false">SUM(central_v5_m!C66:J66)</f>
        <v>3413235.06906807</v>
      </c>
      <c r="O78" s="5"/>
      <c r="P78" s="5"/>
      <c r="Q78" s="8" t="n">
        <f aca="false">I78*5.5017049523</f>
        <v>124924092.212207</v>
      </c>
      <c r="R78" s="8"/>
      <c r="S78" s="8"/>
      <c r="T78" s="5"/>
      <c r="U78" s="5"/>
      <c r="V78" s="8" t="n">
        <f aca="false">K78*5.5017049523</f>
        <v>12922278.166243</v>
      </c>
      <c r="W78" s="8" t="n">
        <f aca="false">M78*5.5017049523</f>
        <v>399658.087615764</v>
      </c>
      <c r="X78" s="8" t="n">
        <f aca="false">N78*5.1890047538+L78*5.5017049523</f>
        <v>23415090.4994454</v>
      </c>
      <c r="Y78" s="8" t="n">
        <f aca="false">N78*5.1890047538</f>
        <v>17711292.9992311</v>
      </c>
      <c r="Z78" s="8" t="n">
        <f aca="false">L78*5.5017049523</f>
        <v>5703797.50021432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26254451.4433381</v>
      </c>
      <c r="G79" s="157" t="n">
        <f aca="false">central_v2_m!E67+temporary_pension_bonus_central!B67</f>
        <v>25140657.3469101</v>
      </c>
      <c r="H79" s="67" t="n">
        <f aca="false">F79-J79</f>
        <v>23747968.4571245</v>
      </c>
      <c r="I79" s="67" t="n">
        <f aca="false">G79-K79</f>
        <v>22709368.8502829</v>
      </c>
      <c r="J79" s="157" t="n">
        <f aca="false">central_v2_m!J67</f>
        <v>2506482.98621359</v>
      </c>
      <c r="K79" s="157" t="n">
        <f aca="false">central_v2_m!K67</f>
        <v>2431288.49662719</v>
      </c>
      <c r="L79" s="67" t="n">
        <f aca="false">H79-I79</f>
        <v>1038599.60684155</v>
      </c>
      <c r="M79" s="67" t="n">
        <f aca="false">J79-K79</f>
        <v>75194.4895864073</v>
      </c>
      <c r="N79" s="157" t="n">
        <f aca="false">SUM(central_v5_m!C67:J67)</f>
        <v>2727389.29598151</v>
      </c>
      <c r="O79" s="7"/>
      <c r="P79" s="7"/>
      <c r="Q79" s="67" t="n">
        <f aca="false">I79*5.5017049523</f>
        <v>124940247.067209</v>
      </c>
      <c r="R79" s="67"/>
      <c r="S79" s="67"/>
      <c r="T79" s="7"/>
      <c r="U79" s="7"/>
      <c r="V79" s="67" t="n">
        <f aca="false">K79*5.5017049523</f>
        <v>13376231.9623638</v>
      </c>
      <c r="W79" s="67" t="n">
        <f aca="false">M79*5.5017049523</f>
        <v>413697.895743208</v>
      </c>
      <c r="X79" s="67" t="n">
        <f aca="false">N79*5.1890047538+L79*5.5017049523</f>
        <v>19866504.6227283</v>
      </c>
      <c r="Y79" s="67" t="n">
        <f aca="false">N79*5.1890047538</f>
        <v>14152436.0223113</v>
      </c>
      <c r="Z79" s="67" t="n">
        <f aca="false">L79*5.5017049523</f>
        <v>5714068.60041696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26392630.3242889</v>
      </c>
      <c r="G80" s="157" t="n">
        <f aca="false">central_v2_m!E68+temporary_pension_bonus_central!B68</f>
        <v>25271875.1089195</v>
      </c>
      <c r="H80" s="67" t="n">
        <f aca="false">F80-J80</f>
        <v>23804501.0613856</v>
      </c>
      <c r="I80" s="67" t="n">
        <f aca="false">G80-K80</f>
        <v>22761389.7239034</v>
      </c>
      <c r="J80" s="157" t="n">
        <f aca="false">central_v2_m!J68</f>
        <v>2588129.26290326</v>
      </c>
      <c r="K80" s="157" t="n">
        <f aca="false">central_v2_m!K68</f>
        <v>2510485.38501616</v>
      </c>
      <c r="L80" s="67" t="n">
        <f aca="false">H80-I80</f>
        <v>1043111.33748224</v>
      </c>
      <c r="M80" s="67" t="n">
        <f aca="false">J80-K80</f>
        <v>77643.8778870972</v>
      </c>
      <c r="N80" s="157" t="n">
        <f aca="false">SUM(central_v5_m!C68:J68)</f>
        <v>2761357.47525399</v>
      </c>
      <c r="O80" s="7"/>
      <c r="P80" s="7"/>
      <c r="Q80" s="67" t="n">
        <f aca="false">I80*5.5017049523</f>
        <v>125226450.56523</v>
      </c>
      <c r="R80" s="67"/>
      <c r="S80" s="67"/>
      <c r="T80" s="7"/>
      <c r="U80" s="7"/>
      <c r="V80" s="67" t="n">
        <f aca="false">K80*5.5017049523</f>
        <v>13811949.8754202</v>
      </c>
      <c r="W80" s="67" t="n">
        <f aca="false">M80*5.5017049523</f>
        <v>427173.707487219</v>
      </c>
      <c r="X80" s="67" t="n">
        <f aca="false">N80*5.1890047538+L80*5.5017049523</f>
        <v>20067587.8772604</v>
      </c>
      <c r="Y80" s="67" t="n">
        <f aca="false">N80*5.1890047538</f>
        <v>14328697.0660341</v>
      </c>
      <c r="Z80" s="67" t="n">
        <f aca="false">L80*5.5017049523</f>
        <v>5738890.81122632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26502077.59581</v>
      </c>
      <c r="G81" s="157" t="n">
        <f aca="false">central_v2_m!E69+temporary_pension_bonus_central!B69</f>
        <v>25377028.7307167</v>
      </c>
      <c r="H81" s="67" t="n">
        <f aca="false">F81-J81</f>
        <v>23824591.6160603</v>
      </c>
      <c r="I81" s="67" t="n">
        <f aca="false">G81-K81</f>
        <v>22779867.3303595</v>
      </c>
      <c r="J81" s="157" t="n">
        <f aca="false">central_v2_m!J69</f>
        <v>2677485.97974965</v>
      </c>
      <c r="K81" s="157" t="n">
        <f aca="false">central_v2_m!K69</f>
        <v>2597161.40035716</v>
      </c>
      <c r="L81" s="67" t="n">
        <f aca="false">H81-I81</f>
        <v>1044724.28570081</v>
      </c>
      <c r="M81" s="67" t="n">
        <f aca="false">J81-K81</f>
        <v>80324.57939249</v>
      </c>
      <c r="N81" s="157" t="n">
        <f aca="false">SUM(central_v5_m!C69:J69)</f>
        <v>2696409.95909257</v>
      </c>
      <c r="O81" s="7"/>
      <c r="P81" s="7"/>
      <c r="Q81" s="67" t="n">
        <f aca="false">I81*5.5017049523</f>
        <v>125328108.904176</v>
      </c>
      <c r="R81" s="67"/>
      <c r="S81" s="67"/>
      <c r="T81" s="7"/>
      <c r="U81" s="7"/>
      <c r="V81" s="67" t="n">
        <f aca="false">K81*5.5017049523</f>
        <v>14288815.7382674</v>
      </c>
      <c r="W81" s="67" t="n">
        <f aca="false">M81*5.5017049523</f>
        <v>441922.136235077</v>
      </c>
      <c r="X81" s="67" t="n">
        <f aca="false">N81*5.1890047538+L81*5.5017049523</f>
        <v>19739448.8723532</v>
      </c>
      <c r="Y81" s="67" t="n">
        <f aca="false">N81*5.1890047538</f>
        <v>13991684.095925</v>
      </c>
      <c r="Z81" s="67" t="n">
        <f aca="false">L81*5.5017049523</f>
        <v>5747764.77642822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26520943.7027451</v>
      </c>
      <c r="G82" s="155" t="n">
        <f aca="false">central_v2_m!E70+temporary_pension_bonus_central!B70</f>
        <v>25395378.4548564</v>
      </c>
      <c r="H82" s="8" t="n">
        <f aca="false">F82-J82</f>
        <v>23764093.8178106</v>
      </c>
      <c r="I82" s="8" t="n">
        <f aca="false">G82-K82</f>
        <v>22721234.0664699</v>
      </c>
      <c r="J82" s="155" t="n">
        <f aca="false">central_v2_m!J70</f>
        <v>2756849.8849345</v>
      </c>
      <c r="K82" s="155" t="n">
        <f aca="false">central_v2_m!K70</f>
        <v>2674144.38838646</v>
      </c>
      <c r="L82" s="8" t="n">
        <f aca="false">H82-I82</f>
        <v>1042859.75134065</v>
      </c>
      <c r="M82" s="8" t="n">
        <f aca="false">J82-K82</f>
        <v>82705.4965480352</v>
      </c>
      <c r="N82" s="155" t="n">
        <f aca="false">SUM(central_v5_m!C70:J70)</f>
        <v>3349007.33532449</v>
      </c>
      <c r="O82" s="5"/>
      <c r="P82" s="5"/>
      <c r="Q82" s="8" t="n">
        <f aca="false">I82*5.5017049523</f>
        <v>125005525.985865</v>
      </c>
      <c r="R82" s="8"/>
      <c r="S82" s="8"/>
      <c r="T82" s="5"/>
      <c r="U82" s="5"/>
      <c r="V82" s="8" t="n">
        <f aca="false">K82*5.5017049523</f>
        <v>14712353.4247511</v>
      </c>
      <c r="W82" s="8" t="n">
        <f aca="false">M82*5.5017049523</f>
        <v>455021.239940756</v>
      </c>
      <c r="X82" s="8" t="n">
        <f aca="false">N82*5.1890047538+L82*5.5017049523</f>
        <v>23115521.6420151</v>
      </c>
      <c r="Y82" s="8" t="n">
        <f aca="false">N82*5.1890047538</f>
        <v>17378014.9835099</v>
      </c>
      <c r="Z82" s="8" t="n">
        <f aca="false">L82*5.5017049523</f>
        <v>5737506.6585052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26630133.5287112</v>
      </c>
      <c r="G83" s="157" t="n">
        <f aca="false">central_v2_m!E71+temporary_pension_bonus_central!B71</f>
        <v>25499570.9066583</v>
      </c>
      <c r="H83" s="67" t="n">
        <f aca="false">F83-J83</f>
        <v>23815699.07773</v>
      </c>
      <c r="I83" s="67" t="n">
        <f aca="false">G83-K83</f>
        <v>22769569.4892066</v>
      </c>
      <c r="J83" s="157" t="n">
        <f aca="false">central_v2_m!J71</f>
        <v>2814434.45098114</v>
      </c>
      <c r="K83" s="157" t="n">
        <f aca="false">central_v2_m!K71</f>
        <v>2730001.41745171</v>
      </c>
      <c r="L83" s="67" t="n">
        <f aca="false">H83-I83</f>
        <v>1046129.58852346</v>
      </c>
      <c r="M83" s="67" t="n">
        <f aca="false">J83-K83</f>
        <v>84433.0335294344</v>
      </c>
      <c r="N83" s="157" t="n">
        <f aca="false">SUM(central_v5_m!C71:J71)</f>
        <v>2696079.84889798</v>
      </c>
      <c r="O83" s="7"/>
      <c r="P83" s="7"/>
      <c r="Q83" s="67" t="n">
        <f aca="false">I83*5.5017049523</f>
        <v>125271453.220507</v>
      </c>
      <c r="R83" s="67"/>
      <c r="S83" s="67"/>
      <c r="T83" s="7"/>
      <c r="U83" s="7"/>
      <c r="V83" s="67" t="n">
        <f aca="false">K83*5.5017049523</f>
        <v>15019662.3181801</v>
      </c>
      <c r="W83" s="67" t="n">
        <f aca="false">M83*5.5017049523</f>
        <v>464525.638706601</v>
      </c>
      <c r="X83" s="67" t="n">
        <f aca="false">N83*5.1890047538+L83*5.5017049523</f>
        <v>19745467.4904831</v>
      </c>
      <c r="Y83" s="67" t="n">
        <f aca="false">N83*5.1890047538</f>
        <v>13989971.152556</v>
      </c>
      <c r="Z83" s="67" t="n">
        <f aca="false">L83*5.5017049523</f>
        <v>5755496.33792705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26930606.9548114</v>
      </c>
      <c r="G84" s="157" t="n">
        <f aca="false">central_v2_m!E72+temporary_pension_bonus_central!B72</f>
        <v>25786159.8148804</v>
      </c>
      <c r="H84" s="67" t="n">
        <f aca="false">F84-J84</f>
        <v>23997462.3777011</v>
      </c>
      <c r="I84" s="67" t="n">
        <f aca="false">G84-K84</f>
        <v>22941009.5750833</v>
      </c>
      <c r="J84" s="157" t="n">
        <f aca="false">central_v2_m!J72</f>
        <v>2933144.57711034</v>
      </c>
      <c r="K84" s="157" t="n">
        <f aca="false">central_v2_m!K72</f>
        <v>2845150.23979703</v>
      </c>
      <c r="L84" s="67" t="n">
        <f aca="false">H84-I84</f>
        <v>1056452.80261774</v>
      </c>
      <c r="M84" s="67" t="n">
        <f aca="false">J84-K84</f>
        <v>87994.3373133107</v>
      </c>
      <c r="N84" s="157" t="n">
        <f aca="false">SUM(central_v5_m!C72:J72)</f>
        <v>2682824.86495023</v>
      </c>
      <c r="O84" s="7"/>
      <c r="P84" s="7"/>
      <c r="Q84" s="67" t="n">
        <f aca="false">I84*5.5017049523</f>
        <v>126214665.989998</v>
      </c>
      <c r="R84" s="67"/>
      <c r="S84" s="67"/>
      <c r="T84" s="7"/>
      <c r="U84" s="7"/>
      <c r="V84" s="67" t="n">
        <f aca="false">K84*5.5017049523</f>
        <v>15653177.1643289</v>
      </c>
      <c r="W84" s="67" t="n">
        <f aca="false">M84*5.5017049523</f>
        <v>484118.881370998</v>
      </c>
      <c r="X84" s="67" t="n">
        <f aca="false">N84*5.1890047538+L84*5.5017049523</f>
        <v>19733482.5938728</v>
      </c>
      <c r="Y84" s="67" t="n">
        <f aca="false">N84*5.1890047538</f>
        <v>13921190.9778396</v>
      </c>
      <c r="Z84" s="67" t="n">
        <f aca="false">L84*5.5017049523</f>
        <v>5812291.61603325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27108681.1566492</v>
      </c>
      <c r="G85" s="157" t="n">
        <f aca="false">central_v2_m!E73+temporary_pension_bonus_central!B73</f>
        <v>25955472.1341855</v>
      </c>
      <c r="H85" s="67" t="n">
        <f aca="false">F85-J85</f>
        <v>24112474.5100022</v>
      </c>
      <c r="I85" s="67" t="n">
        <f aca="false">G85-K85</f>
        <v>23049151.6869379</v>
      </c>
      <c r="J85" s="157" t="n">
        <f aca="false">central_v2_m!J73</f>
        <v>2996206.646647</v>
      </c>
      <c r="K85" s="157" t="n">
        <f aca="false">central_v2_m!K73</f>
        <v>2906320.44724759</v>
      </c>
      <c r="L85" s="67" t="n">
        <f aca="false">H85-I85</f>
        <v>1063322.82306431</v>
      </c>
      <c r="M85" s="67" t="n">
        <f aca="false">J85-K85</f>
        <v>89886.1993994103</v>
      </c>
      <c r="N85" s="157" t="n">
        <f aca="false">SUM(central_v5_m!C73:J73)</f>
        <v>2628513.62625704</v>
      </c>
      <c r="O85" s="7"/>
      <c r="P85" s="7"/>
      <c r="Q85" s="67" t="n">
        <f aca="false">I85*5.5017049523</f>
        <v>126809631.98234</v>
      </c>
      <c r="R85" s="67"/>
      <c r="S85" s="67"/>
      <c r="T85" s="7"/>
      <c r="U85" s="7"/>
      <c r="V85" s="67" t="n">
        <f aca="false">K85*5.5017049523</f>
        <v>15989717.5975928</v>
      </c>
      <c r="W85" s="67" t="n">
        <f aca="false">M85*5.5017049523</f>
        <v>494527.348379161</v>
      </c>
      <c r="X85" s="67" t="n">
        <f aca="false">N85*5.1890047538+L85*5.5017049523</f>
        <v>19489458.1436224</v>
      </c>
      <c r="Y85" s="67" t="n">
        <f aca="false">N85*5.1890047538</f>
        <v>13639369.7020758</v>
      </c>
      <c r="Z85" s="67" t="n">
        <f aca="false">L85*5.5017049523</f>
        <v>5850088.44154654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27247563.8158479</v>
      </c>
      <c r="G86" s="155" t="n">
        <f aca="false">central_v2_m!E74+temporary_pension_bonus_central!B74</f>
        <v>26088016.8122571</v>
      </c>
      <c r="H86" s="8" t="n">
        <f aca="false">F86-J86</f>
        <v>24197150.6048465</v>
      </c>
      <c r="I86" s="8" t="n">
        <f aca="false">G86-K86</f>
        <v>23129115.9975857</v>
      </c>
      <c r="J86" s="155" t="n">
        <f aca="false">central_v2_m!J74</f>
        <v>3050413.21100136</v>
      </c>
      <c r="K86" s="155" t="n">
        <f aca="false">central_v2_m!K74</f>
        <v>2958900.81467132</v>
      </c>
      <c r="L86" s="8" t="n">
        <f aca="false">H86-I86</f>
        <v>1068034.60726076</v>
      </c>
      <c r="M86" s="8" t="n">
        <f aca="false">J86-K86</f>
        <v>91512.3963300409</v>
      </c>
      <c r="N86" s="155" t="n">
        <f aca="false">SUM(central_v5_m!C74:J74)</f>
        <v>3214336.78439624</v>
      </c>
      <c r="O86" s="5"/>
      <c r="P86" s="5"/>
      <c r="Q86" s="8" t="n">
        <f aca="false">I86*5.5017049523</f>
        <v>127249572.026239</v>
      </c>
      <c r="R86" s="8"/>
      <c r="S86" s="8"/>
      <c r="T86" s="5"/>
      <c r="U86" s="5"/>
      <c r="V86" s="8" t="n">
        <f aca="false">K86*5.5017049523</f>
        <v>16278999.2654417</v>
      </c>
      <c r="W86" s="8" t="n">
        <f aca="false">M86*5.5017049523</f>
        <v>503474.204085826</v>
      </c>
      <c r="X86" s="8" t="n">
        <f aca="false">N86*5.1890047538+L86*5.5017049523</f>
        <v>22555220.1425406</v>
      </c>
      <c r="Y86" s="8" t="n">
        <f aca="false">N86*5.1890047538</f>
        <v>16679208.8545463</v>
      </c>
      <c r="Z86" s="8" t="n">
        <f aca="false">L86*5.5017049523</f>
        <v>5876011.28799429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27382393.1596131</v>
      </c>
      <c r="G87" s="157" t="n">
        <f aca="false">central_v2_m!E75+temporary_pension_bonus_central!B75</f>
        <v>26217243.442358</v>
      </c>
      <c r="H87" s="67" t="n">
        <f aca="false">F87-J87</f>
        <v>24269617.9512409</v>
      </c>
      <c r="I87" s="67" t="n">
        <f aca="false">G87-K87</f>
        <v>23197851.4902369</v>
      </c>
      <c r="J87" s="157" t="n">
        <f aca="false">central_v2_m!J75</f>
        <v>3112775.20837222</v>
      </c>
      <c r="K87" s="157" t="n">
        <f aca="false">central_v2_m!K75</f>
        <v>3019391.95212105</v>
      </c>
      <c r="L87" s="67" t="n">
        <f aca="false">H87-I87</f>
        <v>1071766.46100399</v>
      </c>
      <c r="M87" s="67" t="n">
        <f aca="false">J87-K87</f>
        <v>93383.2562511666</v>
      </c>
      <c r="N87" s="157" t="n">
        <f aca="false">SUM(central_v5_m!C75:J75)</f>
        <v>2591585.58647121</v>
      </c>
      <c r="O87" s="7"/>
      <c r="P87" s="7"/>
      <c r="Q87" s="67" t="n">
        <f aca="false">I87*5.5017049523</f>
        <v>127627734.426556</v>
      </c>
      <c r="R87" s="67"/>
      <c r="S87" s="67"/>
      <c r="T87" s="7"/>
      <c r="U87" s="7"/>
      <c r="V87" s="67" t="n">
        <f aca="false">K87*5.5017049523</f>
        <v>16611803.6559192</v>
      </c>
      <c r="W87" s="67" t="n">
        <f aca="false">M87*5.5017049523</f>
        <v>513767.123378943</v>
      </c>
      <c r="X87" s="67" t="n">
        <f aca="false">N87*5.1890047538+L87*5.5017049523</f>
        <v>19344292.7742933</v>
      </c>
      <c r="Y87" s="67" t="n">
        <f aca="false">N87*5.1890047538</f>
        <v>13447749.9280787</v>
      </c>
      <c r="Z87" s="67" t="n">
        <f aca="false">L87*5.5017049523</f>
        <v>5896542.84621467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27461599.4753164</v>
      </c>
      <c r="G88" s="157" t="n">
        <f aca="false">central_v2_m!E76+temporary_pension_bonus_central!B76</f>
        <v>26292547.632918</v>
      </c>
      <c r="H88" s="67" t="n">
        <f aca="false">F88-J88</f>
        <v>24297140.9577227</v>
      </c>
      <c r="I88" s="67" t="n">
        <f aca="false">G88-K88</f>
        <v>23223022.8708521</v>
      </c>
      <c r="J88" s="157" t="n">
        <f aca="false">central_v2_m!J76</f>
        <v>3164458.51759372</v>
      </c>
      <c r="K88" s="157" t="n">
        <f aca="false">central_v2_m!K76</f>
        <v>3069524.76206591</v>
      </c>
      <c r="L88" s="67" t="n">
        <f aca="false">H88-I88</f>
        <v>1074118.08687054</v>
      </c>
      <c r="M88" s="67" t="n">
        <f aca="false">J88-K88</f>
        <v>94933.7555278116</v>
      </c>
      <c r="N88" s="157" t="n">
        <f aca="false">SUM(central_v5_m!C76:J76)</f>
        <v>2619956.61084535</v>
      </c>
      <c r="O88" s="7"/>
      <c r="P88" s="7"/>
      <c r="Q88" s="67" t="n">
        <f aca="false">I88*5.5017049523</f>
        <v>127766219.935943</v>
      </c>
      <c r="R88" s="67"/>
      <c r="S88" s="67"/>
      <c r="T88" s="7"/>
      <c r="U88" s="7"/>
      <c r="V88" s="67" t="n">
        <f aca="false">K88*5.5017049523</f>
        <v>16887619.5846655</v>
      </c>
      <c r="W88" s="67" t="n">
        <f aca="false">M88*5.5017049523</f>
        <v>522297.512927799</v>
      </c>
      <c r="X88" s="67" t="n">
        <f aca="false">N88*5.1890047538+L88*5.5017049523</f>
        <v>19504448.1063169</v>
      </c>
      <c r="Y88" s="67" t="n">
        <f aca="false">N88*5.1890047538</f>
        <v>13594967.3084263</v>
      </c>
      <c r="Z88" s="67" t="n">
        <f aca="false">L88*5.5017049523</f>
        <v>5909480.79789065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27540992.8701108</v>
      </c>
      <c r="G89" s="157" t="n">
        <f aca="false">central_v2_m!E77+temporary_pension_bonus_central!B77</f>
        <v>26368378.96147</v>
      </c>
      <c r="H89" s="67" t="n">
        <f aca="false">F89-J89</f>
        <v>24301552.911289</v>
      </c>
      <c r="I89" s="67" t="n">
        <f aca="false">G89-K89</f>
        <v>23226122.2014128</v>
      </c>
      <c r="J89" s="157" t="n">
        <f aca="false">central_v2_m!J77</f>
        <v>3239439.95882185</v>
      </c>
      <c r="K89" s="157" t="n">
        <f aca="false">central_v2_m!K77</f>
        <v>3142256.76005719</v>
      </c>
      <c r="L89" s="67" t="n">
        <f aca="false">H89-I89</f>
        <v>1075430.70987623</v>
      </c>
      <c r="M89" s="67" t="n">
        <f aca="false">J89-K89</f>
        <v>97183.1987646562</v>
      </c>
      <c r="N89" s="157" t="n">
        <f aca="false">SUM(central_v5_m!C77:J77)</f>
        <v>2616541.93782325</v>
      </c>
      <c r="O89" s="7"/>
      <c r="P89" s="7"/>
      <c r="Q89" s="67" t="n">
        <f aca="false">I89*5.5017049523</f>
        <v>127783271.538238</v>
      </c>
      <c r="R89" s="67"/>
      <c r="S89" s="67"/>
      <c r="T89" s="7"/>
      <c r="U89" s="7"/>
      <c r="V89" s="67" t="n">
        <f aca="false">K89*5.5017049523</f>
        <v>17287769.5782048</v>
      </c>
      <c r="W89" s="67" t="n">
        <f aca="false">M89*5.5017049523</f>
        <v>534673.285923864</v>
      </c>
      <c r="X89" s="67" t="n">
        <f aca="false">N89*5.1890047538+L89*5.5017049523</f>
        <v>19493951.0162635</v>
      </c>
      <c r="Y89" s="67" t="n">
        <f aca="false">N89*5.1890047538</f>
        <v>13577248.5538819</v>
      </c>
      <c r="Z89" s="67" t="n">
        <f aca="false">L89*5.5017049523</f>
        <v>5916702.46238155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27658146.7672996</v>
      </c>
      <c r="G90" s="155" t="n">
        <f aca="false">central_v2_m!E78+temporary_pension_bonus_central!B78</f>
        <v>26479587.5396295</v>
      </c>
      <c r="H90" s="8" t="n">
        <f aca="false">F90-J90</f>
        <v>24361707.89074</v>
      </c>
      <c r="I90" s="8" t="n">
        <f aca="false">G90-K90</f>
        <v>23282041.8293667</v>
      </c>
      <c r="J90" s="155" t="n">
        <f aca="false">central_v2_m!J78</f>
        <v>3296438.87655954</v>
      </c>
      <c r="K90" s="155" t="n">
        <f aca="false">central_v2_m!K78</f>
        <v>3197545.71026275</v>
      </c>
      <c r="L90" s="8" t="n">
        <f aca="false">H90-I90</f>
        <v>1079666.06137328</v>
      </c>
      <c r="M90" s="8" t="n">
        <f aca="false">J90-K90</f>
        <v>98893.1662967862</v>
      </c>
      <c r="N90" s="155" t="n">
        <f aca="false">SUM(central_v5_m!C78:J78)</f>
        <v>3197848.31834088</v>
      </c>
      <c r="O90" s="5"/>
      <c r="P90" s="5"/>
      <c r="Q90" s="8" t="n">
        <f aca="false">I90*5.5017049523</f>
        <v>128090924.832283</v>
      </c>
      <c r="R90" s="8"/>
      <c r="S90" s="8"/>
      <c r="T90" s="5"/>
      <c r="U90" s="5"/>
      <c r="V90" s="8" t="n">
        <f aca="false">K90*5.5017049523</f>
        <v>17591953.0693582</v>
      </c>
      <c r="W90" s="8" t="n">
        <f aca="false">M90*5.5017049523</f>
        <v>544081.022763656</v>
      </c>
      <c r="X90" s="8" t="n">
        <f aca="false">N90*5.1890047538+L90*5.5017049523</f>
        <v>22533654.2424898</v>
      </c>
      <c r="Y90" s="8" t="n">
        <f aca="false">N90*5.1890047538</f>
        <v>16593650.1258022</v>
      </c>
      <c r="Z90" s="8" t="n">
        <f aca="false">L90*5.5017049523</f>
        <v>5940004.1166876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27835529.5820038</v>
      </c>
      <c r="G91" s="157" t="n">
        <f aca="false">central_v2_m!E79+temporary_pension_bonus_central!B79</f>
        <v>26649091.7053278</v>
      </c>
      <c r="H91" s="67" t="n">
        <f aca="false">F91-J91</f>
        <v>24462292.3420473</v>
      </c>
      <c r="I91" s="67" t="n">
        <f aca="false">G91-K91</f>
        <v>23377051.58257</v>
      </c>
      <c r="J91" s="157" t="n">
        <f aca="false">central_v2_m!J79</f>
        <v>3373237.2399565</v>
      </c>
      <c r="K91" s="157" t="n">
        <f aca="false">central_v2_m!K79</f>
        <v>3272040.1227578</v>
      </c>
      <c r="L91" s="67" t="n">
        <f aca="false">H91-I91</f>
        <v>1085240.75947727</v>
      </c>
      <c r="M91" s="67" t="n">
        <f aca="false">J91-K91</f>
        <v>101197.117198695</v>
      </c>
      <c r="N91" s="157" t="n">
        <f aca="false">SUM(central_v5_m!C79:J79)</f>
        <v>2600768.83345457</v>
      </c>
      <c r="O91" s="7"/>
      <c r="P91" s="7"/>
      <c r="Q91" s="67" t="n">
        <f aca="false">I91*5.5017049523</f>
        <v>128613640.461998</v>
      </c>
      <c r="R91" s="67"/>
      <c r="S91" s="67"/>
      <c r="T91" s="7"/>
      <c r="U91" s="7"/>
      <c r="V91" s="67" t="n">
        <f aca="false">K91*5.5017049523</f>
        <v>18001799.3475009</v>
      </c>
      <c r="W91" s="67" t="n">
        <f aca="false">M91*5.5017049523</f>
        <v>556756.680850541</v>
      </c>
      <c r="X91" s="67" t="n">
        <f aca="false">N91*5.1890047538+L91*5.5017049523</f>
        <v>19466076.3011845</v>
      </c>
      <c r="Y91" s="67" t="n">
        <f aca="false">N91*5.1890047538</f>
        <v>13495401.8403306</v>
      </c>
      <c r="Z91" s="67" t="n">
        <f aca="false">L91*5.5017049523</f>
        <v>5970674.4608539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27905609.9240185</v>
      </c>
      <c r="G92" s="157" t="n">
        <f aca="false">central_v2_m!E80+temporary_pension_bonus_central!B80</f>
        <v>26716005.7595962</v>
      </c>
      <c r="H92" s="67" t="n">
        <f aca="false">F92-J92</f>
        <v>24482790.603952</v>
      </c>
      <c r="I92" s="67" t="n">
        <f aca="false">G92-K92</f>
        <v>23395871.0191317</v>
      </c>
      <c r="J92" s="157" t="n">
        <f aca="false">central_v2_m!J80</f>
        <v>3422819.32006653</v>
      </c>
      <c r="K92" s="157" t="n">
        <f aca="false">central_v2_m!K80</f>
        <v>3320134.74046453</v>
      </c>
      <c r="L92" s="67" t="n">
        <f aca="false">H92-I92</f>
        <v>1086919.58482031</v>
      </c>
      <c r="M92" s="67" t="n">
        <f aca="false">J92-K92</f>
        <v>102684.579601996</v>
      </c>
      <c r="N92" s="157" t="n">
        <f aca="false">SUM(central_v5_m!C80:J80)</f>
        <v>2615620.98183571</v>
      </c>
      <c r="O92" s="7"/>
      <c r="P92" s="7"/>
      <c r="Q92" s="67" t="n">
        <f aca="false">I92*5.5017049523</f>
        <v>128717179.449329</v>
      </c>
      <c r="R92" s="67"/>
      <c r="S92" s="67"/>
      <c r="T92" s="7"/>
      <c r="U92" s="7"/>
      <c r="V92" s="67" t="n">
        <f aca="false">K92*5.5017049523</f>
        <v>18266401.743917</v>
      </c>
      <c r="W92" s="67" t="n">
        <f aca="false">M92*5.5017049523</f>
        <v>564940.260121143</v>
      </c>
      <c r="X92" s="67" t="n">
        <f aca="false">N92*5.1890047538+L92*5.5017049523</f>
        <v>19552380.5714423</v>
      </c>
      <c r="Y92" s="67" t="n">
        <f aca="false">N92*5.1890047538</f>
        <v>13572469.7088845</v>
      </c>
      <c r="Z92" s="67" t="n">
        <f aca="false">L92*5.5017049523</f>
        <v>5979910.86255777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27977029.3330874</v>
      </c>
      <c r="G93" s="157" t="n">
        <f aca="false">central_v2_m!E81+temporary_pension_bonus_central!B81</f>
        <v>26783920.7479038</v>
      </c>
      <c r="H93" s="67" t="n">
        <f aca="false">F93-J93</f>
        <v>24499700.5791654</v>
      </c>
      <c r="I93" s="67" t="n">
        <f aca="false">G93-K93</f>
        <v>23410911.8565995</v>
      </c>
      <c r="J93" s="157" t="n">
        <f aca="false">central_v2_m!J81</f>
        <v>3477328.753922</v>
      </c>
      <c r="K93" s="157" t="n">
        <f aca="false">central_v2_m!K81</f>
        <v>3373008.89130434</v>
      </c>
      <c r="L93" s="67" t="n">
        <f aca="false">H93-I93</f>
        <v>1088788.72256592</v>
      </c>
      <c r="M93" s="67" t="n">
        <f aca="false">J93-K93</f>
        <v>104319.86261766</v>
      </c>
      <c r="N93" s="157" t="n">
        <f aca="false">SUM(central_v5_m!C81:J81)</f>
        <v>2597874.24312463</v>
      </c>
      <c r="O93" s="7"/>
      <c r="P93" s="7"/>
      <c r="Q93" s="67" t="n">
        <f aca="false">I93*5.5017049523</f>
        <v>128799929.699312</v>
      </c>
      <c r="R93" s="67"/>
      <c r="S93" s="67"/>
      <c r="T93" s="7"/>
      <c r="U93" s="7"/>
      <c r="V93" s="67" t="n">
        <f aca="false">K93*5.5017049523</f>
        <v>18557299.721441</v>
      </c>
      <c r="W93" s="67" t="n">
        <f aca="false">M93*5.5017049523</f>
        <v>573937.104786835</v>
      </c>
      <c r="X93" s="67" t="n">
        <f aca="false">N93*5.1890047538+L93*5.5017049523</f>
        <v>19470576.1042976</v>
      </c>
      <c r="Y93" s="67" t="n">
        <f aca="false">N93*5.1890047538</f>
        <v>13480381.7973483</v>
      </c>
      <c r="Z93" s="67" t="n">
        <f aca="false">L93*5.5017049523</f>
        <v>5990194.30694931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28182115.9987749</v>
      </c>
      <c r="G94" s="155" t="n">
        <f aca="false">central_v2_m!E82+temporary_pension_bonus_central!B82</f>
        <v>26979875.7285411</v>
      </c>
      <c r="H94" s="8" t="n">
        <f aca="false">F94-J94</f>
        <v>24583889.5251013</v>
      </c>
      <c r="I94" s="8" t="n">
        <f aca="false">G94-K94</f>
        <v>23489596.0490777</v>
      </c>
      <c r="J94" s="155" t="n">
        <f aca="false">central_v2_m!J82</f>
        <v>3598226.47367356</v>
      </c>
      <c r="K94" s="155" t="n">
        <f aca="false">central_v2_m!K82</f>
        <v>3490279.67946335</v>
      </c>
      <c r="L94" s="8" t="n">
        <f aca="false">H94-I94</f>
        <v>1094293.47602358</v>
      </c>
      <c r="M94" s="8" t="n">
        <f aca="false">J94-K94</f>
        <v>107946.794210207</v>
      </c>
      <c r="N94" s="155" t="n">
        <f aca="false">SUM(central_v5_m!C82:J82)</f>
        <v>3157806.79240435</v>
      </c>
      <c r="O94" s="5"/>
      <c r="P94" s="5"/>
      <c r="Q94" s="8" t="n">
        <f aca="false">I94*5.5017049523</f>
        <v>129232826.910738</v>
      </c>
      <c r="R94" s="8"/>
      <c r="S94" s="8"/>
      <c r="T94" s="5"/>
      <c r="U94" s="5"/>
      <c r="V94" s="8" t="n">
        <f aca="false">K94*5.5017049523</f>
        <v>19202488.9974156</v>
      </c>
      <c r="W94" s="8" t="n">
        <f aca="false">M94*5.5017049523</f>
        <v>593891.412291203</v>
      </c>
      <c r="X94" s="8" t="n">
        <f aca="false">N94*5.1890047538+L94*5.5017049523</f>
        <v>22406354.2936767</v>
      </c>
      <c r="Y94" s="8" t="n">
        <f aca="false">N94*5.1890047538</f>
        <v>16385874.4573681</v>
      </c>
      <c r="Z94" s="8" t="n">
        <f aca="false">L94*5.5017049523</f>
        <v>6020479.83630854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28303675.0021278</v>
      </c>
      <c r="G95" s="157" t="n">
        <f aca="false">central_v2_m!E83+temporary_pension_bonus_central!B83</f>
        <v>27095892.5744681</v>
      </c>
      <c r="H95" s="67" t="n">
        <f aca="false">F95-J95</f>
        <v>24652610.7804469</v>
      </c>
      <c r="I95" s="67" t="n">
        <f aca="false">G95-K95</f>
        <v>23554360.2794376</v>
      </c>
      <c r="J95" s="157" t="n">
        <f aca="false">central_v2_m!J83</f>
        <v>3651064.22168096</v>
      </c>
      <c r="K95" s="157" t="n">
        <f aca="false">central_v2_m!K83</f>
        <v>3541532.29503053</v>
      </c>
      <c r="L95" s="67" t="n">
        <f aca="false">H95-I95</f>
        <v>1098250.50100929</v>
      </c>
      <c r="M95" s="67" t="n">
        <f aca="false">J95-K95</f>
        <v>109531.926650429</v>
      </c>
      <c r="N95" s="157" t="n">
        <f aca="false">SUM(central_v5_m!C83:J83)</f>
        <v>2563876.92983499</v>
      </c>
      <c r="O95" s="7"/>
      <c r="P95" s="7"/>
      <c r="Q95" s="67" t="n">
        <f aca="false">I95*5.5017049523</f>
        <v>129589140.59764</v>
      </c>
      <c r="R95" s="67"/>
      <c r="S95" s="67"/>
      <c r="T95" s="7"/>
      <c r="U95" s="7"/>
      <c r="V95" s="67" t="n">
        <f aca="false">K95*5.5017049523</f>
        <v>19484465.7662999</v>
      </c>
      <c r="W95" s="67" t="n">
        <f aca="false">M95*5.5017049523</f>
        <v>602612.343287624</v>
      </c>
      <c r="X95" s="67" t="n">
        <f aca="false">N95*5.1890047538+L95*5.5017049523</f>
        <v>19346219.7973407</v>
      </c>
      <c r="Y95" s="67" t="n">
        <f aca="false">N95*5.1890047538</f>
        <v>13303969.5770719</v>
      </c>
      <c r="Z95" s="67" t="n">
        <f aca="false">L95*5.5017049523</f>
        <v>6042250.22026878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28432997.4330097</v>
      </c>
      <c r="G96" s="157" t="n">
        <f aca="false">central_v2_m!E84+temporary_pension_bonus_central!B84</f>
        <v>27220232.6015491</v>
      </c>
      <c r="H96" s="67" t="n">
        <f aca="false">F96-J96</f>
        <v>24706461.4891987</v>
      </c>
      <c r="I96" s="67" t="n">
        <f aca="false">G96-K96</f>
        <v>23605492.7360524</v>
      </c>
      <c r="J96" s="157" t="n">
        <f aca="false">central_v2_m!J84</f>
        <v>3726535.94381104</v>
      </c>
      <c r="K96" s="157" t="n">
        <f aca="false">central_v2_m!K84</f>
        <v>3614739.8654967</v>
      </c>
      <c r="L96" s="67" t="n">
        <f aca="false">H96-I96</f>
        <v>1100968.75314631</v>
      </c>
      <c r="M96" s="67" t="n">
        <f aca="false">J96-K96</f>
        <v>111796.078314331</v>
      </c>
      <c r="N96" s="157" t="n">
        <f aca="false">SUM(central_v5_m!C84:J84)</f>
        <v>2546490.73352591</v>
      </c>
      <c r="O96" s="7"/>
      <c r="P96" s="7"/>
      <c r="Q96" s="67" t="n">
        <f aca="false">I96*5.5017049523</f>
        <v>129870456.287421</v>
      </c>
      <c r="R96" s="67"/>
      <c r="S96" s="67"/>
      <c r="T96" s="7"/>
      <c r="U96" s="7"/>
      <c r="V96" s="67" t="n">
        <f aca="false">K96*5.5017049523</f>
        <v>19887232.2192795</v>
      </c>
      <c r="W96" s="67" t="n">
        <f aca="false">M96*5.5017049523</f>
        <v>615069.037709676</v>
      </c>
      <c r="X96" s="67" t="n">
        <f aca="false">N96*5.1890047538+L96*5.5017049523</f>
        <v>19270957.7632862</v>
      </c>
      <c r="Y96" s="67" t="n">
        <f aca="false">N96*5.1890047538</f>
        <v>13213752.5217736</v>
      </c>
      <c r="Z96" s="67" t="n">
        <f aca="false">L96*5.5017049523</f>
        <v>6057205.24151259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28438572.4047616</v>
      </c>
      <c r="G97" s="157" t="n">
        <f aca="false">central_v2_m!E85+temporary_pension_bonus_central!B85</f>
        <v>27225135.3625336</v>
      </c>
      <c r="H97" s="67" t="n">
        <f aca="false">F97-J97</f>
        <v>24668161.4990588</v>
      </c>
      <c r="I97" s="67" t="n">
        <f aca="false">G97-K97</f>
        <v>23567836.7840019</v>
      </c>
      <c r="J97" s="157" t="n">
        <f aca="false">central_v2_m!J85</f>
        <v>3770410.90570278</v>
      </c>
      <c r="K97" s="157" t="n">
        <f aca="false">central_v2_m!K85</f>
        <v>3657298.5785317</v>
      </c>
      <c r="L97" s="67" t="n">
        <f aca="false">H97-I97</f>
        <v>1100324.71505685</v>
      </c>
      <c r="M97" s="67" t="n">
        <f aca="false">J97-K97</f>
        <v>113112.327171083</v>
      </c>
      <c r="N97" s="157" t="n">
        <f aca="false">SUM(central_v5_m!C85:J85)</f>
        <v>2519812.05435721</v>
      </c>
      <c r="O97" s="7"/>
      <c r="P97" s="7"/>
      <c r="Q97" s="67" t="n">
        <f aca="false">I97*5.5017049523</f>
        <v>129663284.349542</v>
      </c>
      <c r="R97" s="67"/>
      <c r="S97" s="67"/>
      <c r="T97" s="7"/>
      <c r="U97" s="7"/>
      <c r="V97" s="67" t="n">
        <f aca="false">K97*5.5017049523</f>
        <v>20121377.7015476</v>
      </c>
      <c r="W97" s="67" t="n">
        <f aca="false">M97*5.5017049523</f>
        <v>622310.650563326</v>
      </c>
      <c r="X97" s="67" t="n">
        <f aca="false">N97*5.1890047538+L97*5.5017049523</f>
        <v>19128978.6627085</v>
      </c>
      <c r="Y97" s="67" t="n">
        <f aca="false">N97*5.1890047538</f>
        <v>13075316.7287421</v>
      </c>
      <c r="Z97" s="67" t="n">
        <f aca="false">L97*5.5017049523</f>
        <v>6053661.93396635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28684190.0463358</v>
      </c>
      <c r="G98" s="155" t="n">
        <f aca="false">central_v2_m!E86+temporary_pension_bonus_central!B86</f>
        <v>27459379.687457</v>
      </c>
      <c r="H98" s="8" t="n">
        <f aca="false">F98-J98</f>
        <v>24839998.5576157</v>
      </c>
      <c r="I98" s="8" t="n">
        <f aca="false">G98-K98</f>
        <v>23730513.9433986</v>
      </c>
      <c r="J98" s="155" t="n">
        <f aca="false">central_v2_m!J86</f>
        <v>3844191.48872001</v>
      </c>
      <c r="K98" s="155" t="n">
        <f aca="false">central_v2_m!K86</f>
        <v>3728865.74405841</v>
      </c>
      <c r="L98" s="8" t="n">
        <f aca="false">H98-I98</f>
        <v>1109484.61421719</v>
      </c>
      <c r="M98" s="8" t="n">
        <f aca="false">J98-K98</f>
        <v>115325.744661601</v>
      </c>
      <c r="N98" s="155" t="n">
        <f aca="false">SUM(central_v5_m!C86:J86)</f>
        <v>3047298.62115966</v>
      </c>
      <c r="O98" s="5"/>
      <c r="P98" s="5"/>
      <c r="Q98" s="8" t="n">
        <f aca="false">I98*5.5017049523</f>
        <v>130558286.08302</v>
      </c>
      <c r="R98" s="8"/>
      <c r="S98" s="8"/>
      <c r="T98" s="5"/>
      <c r="U98" s="5"/>
      <c r="V98" s="8" t="n">
        <f aca="false">K98*5.5017049523</f>
        <v>20515119.130548</v>
      </c>
      <c r="W98" s="8" t="n">
        <f aca="false">M98*5.5017049523</f>
        <v>634488.220532417</v>
      </c>
      <c r="X98" s="8" t="n">
        <f aca="false">N98*5.1890047538+L98*5.5017049523</f>
        <v>21916504.027985</v>
      </c>
      <c r="Y98" s="8" t="n">
        <f aca="false">N98*5.1890047538</f>
        <v>15812447.0314457</v>
      </c>
      <c r="Z98" s="8" t="n">
        <f aca="false">L98*5.5017049523</f>
        <v>6104056.99653936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28809409.195617</v>
      </c>
      <c r="G99" s="157" t="n">
        <f aca="false">central_v2_m!E87+temporary_pension_bonus_central!B87</f>
        <v>27578294.7267049</v>
      </c>
      <c r="H99" s="67" t="n">
        <f aca="false">F99-J99</f>
        <v>24919657.5555119</v>
      </c>
      <c r="I99" s="67" t="n">
        <f aca="false">G99-K99</f>
        <v>23805235.6358031</v>
      </c>
      <c r="J99" s="157" t="n">
        <f aca="false">central_v2_m!J87</f>
        <v>3889751.64010505</v>
      </c>
      <c r="K99" s="157" t="n">
        <f aca="false">central_v2_m!K87</f>
        <v>3773059.09090189</v>
      </c>
      <c r="L99" s="67" t="n">
        <f aca="false">H99-I99</f>
        <v>1114421.91970888</v>
      </c>
      <c r="M99" s="67" t="n">
        <f aca="false">J99-K99</f>
        <v>116692.549203152</v>
      </c>
      <c r="N99" s="157" t="n">
        <f aca="false">SUM(central_v5_m!C87:J87)</f>
        <v>2499976.5929031</v>
      </c>
      <c r="O99" s="7"/>
      <c r="P99" s="7"/>
      <c r="Q99" s="67" t="n">
        <f aca="false">I99*5.5017049523</f>
        <v>130969382.788166</v>
      </c>
      <c r="R99" s="67"/>
      <c r="S99" s="67"/>
      <c r="T99" s="7"/>
      <c r="U99" s="7"/>
      <c r="V99" s="67" t="n">
        <f aca="false">K99*5.5017049523</f>
        <v>20758257.8857355</v>
      </c>
      <c r="W99" s="67" t="n">
        <f aca="false">M99*5.5017049523</f>
        <v>642007.975847492</v>
      </c>
      <c r="X99" s="67" t="n">
        <f aca="false">N99*5.1890047538+L99*5.5017049523</f>
        <v>19103611.0195769</v>
      </c>
      <c r="Y99" s="67" t="n">
        <f aca="false">N99*5.1890047538</f>
        <v>12972390.4249629</v>
      </c>
      <c r="Z99" s="67" t="n">
        <f aca="false">L99*5.5017049523</f>
        <v>6131220.59461403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29001160.6832578</v>
      </c>
      <c r="G100" s="157" t="n">
        <f aca="false">central_v2_m!E88+temporary_pension_bonus_central!B88</f>
        <v>27760167.9868868</v>
      </c>
      <c r="H100" s="67" t="n">
        <f aca="false">F100-J100</f>
        <v>25018180.0166972</v>
      </c>
      <c r="I100" s="67" t="n">
        <f aca="false">G100-K100</f>
        <v>23896676.740323</v>
      </c>
      <c r="J100" s="157" t="n">
        <f aca="false">central_v2_m!J88</f>
        <v>3982980.66656063</v>
      </c>
      <c r="K100" s="157" t="n">
        <f aca="false">central_v2_m!K88</f>
        <v>3863491.24656381</v>
      </c>
      <c r="L100" s="67" t="n">
        <f aca="false">H100-I100</f>
        <v>1121503.27637422</v>
      </c>
      <c r="M100" s="67" t="n">
        <f aca="false">J100-K100</f>
        <v>119489.41999682</v>
      </c>
      <c r="N100" s="157" t="n">
        <f aca="false">SUM(central_v5_m!C88:J88)</f>
        <v>2523609.22581872</v>
      </c>
      <c r="O100" s="7"/>
      <c r="P100" s="7"/>
      <c r="Q100" s="67" t="n">
        <f aca="false">I100*5.5017049523</f>
        <v>131472464.765747</v>
      </c>
      <c r="R100" s="67"/>
      <c r="S100" s="67"/>
      <c r="T100" s="7"/>
      <c r="U100" s="7"/>
      <c r="V100" s="67" t="n">
        <f aca="false">K100*5.5017049523</f>
        <v>21255788.9243878</v>
      </c>
      <c r="W100" s="67" t="n">
        <f aca="false">M100*5.5017049523</f>
        <v>657395.533743959</v>
      </c>
      <c r="X100" s="67" t="n">
        <f aca="false">N100*5.1890047538+L100*5.5017049523</f>
        <v>19265200.3991556</v>
      </c>
      <c r="Y100" s="67" t="n">
        <f aca="false">N100*5.1890047538</f>
        <v>13095020.2695069</v>
      </c>
      <c r="Z100" s="67" t="n">
        <f aca="false">L100*5.5017049523</f>
        <v>6170180.12964873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29120367.0211818</v>
      </c>
      <c r="G101" s="157" t="n">
        <f aca="false">central_v2_m!E89+temporary_pension_bonus_central!B89</f>
        <v>27873887.2556713</v>
      </c>
      <c r="H101" s="67" t="n">
        <f aca="false">F101-J101</f>
        <v>25054636.1920068</v>
      </c>
      <c r="I101" s="67" t="n">
        <f aca="false">G101-K101</f>
        <v>23930128.3513716</v>
      </c>
      <c r="J101" s="157" t="n">
        <f aca="false">central_v2_m!J89</f>
        <v>4065730.829175</v>
      </c>
      <c r="K101" s="157" t="n">
        <f aca="false">central_v2_m!K89</f>
        <v>3943758.90429975</v>
      </c>
      <c r="L101" s="67" t="n">
        <f aca="false">H101-I101</f>
        <v>1124507.84063525</v>
      </c>
      <c r="M101" s="67" t="n">
        <f aca="false">J101-K101</f>
        <v>121971.92487525</v>
      </c>
      <c r="N101" s="157" t="n">
        <f aca="false">SUM(central_v5_m!C89:J89)</f>
        <v>2489497.57713235</v>
      </c>
      <c r="O101" s="7"/>
      <c r="P101" s="7"/>
      <c r="Q101" s="67" t="n">
        <f aca="false">I101*5.5017049523</f>
        <v>131656505.659916</v>
      </c>
      <c r="R101" s="67"/>
      <c r="S101" s="67"/>
      <c r="T101" s="7"/>
      <c r="U101" s="7"/>
      <c r="V101" s="67" t="n">
        <f aca="false">K101*5.5017049523</f>
        <v>21697397.8944631</v>
      </c>
      <c r="W101" s="67" t="n">
        <f aca="false">M101*5.5017049523</f>
        <v>671053.543127724</v>
      </c>
      <c r="X101" s="67" t="n">
        <f aca="false">N101*5.1890047538+L101*5.5017049523</f>
        <v>19104725.1180365</v>
      </c>
      <c r="Y101" s="67" t="n">
        <f aca="false">N101*5.1890047538</f>
        <v>12918014.7623134</v>
      </c>
      <c r="Z101" s="67" t="n">
        <f aca="false">L101*5.5017049523</f>
        <v>6186710.35572314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29223987.5799766</v>
      </c>
      <c r="G102" s="155" t="n">
        <f aca="false">central_v2_m!E90+temporary_pension_bonus_central!B90</f>
        <v>27972679.5482121</v>
      </c>
      <c r="H102" s="8" t="n">
        <f aca="false">F102-J102</f>
        <v>25112397.8450916</v>
      </c>
      <c r="I102" s="8" t="n">
        <f aca="false">G102-K102</f>
        <v>23984437.5053737</v>
      </c>
      <c r="J102" s="155" t="n">
        <f aca="false">central_v2_m!J90</f>
        <v>4111589.73488492</v>
      </c>
      <c r="K102" s="155" t="n">
        <f aca="false">central_v2_m!K90</f>
        <v>3988242.04283837</v>
      </c>
      <c r="L102" s="8" t="n">
        <f aca="false">H102-I102</f>
        <v>1127960.33971794</v>
      </c>
      <c r="M102" s="8" t="n">
        <f aca="false">J102-K102</f>
        <v>123347.692046548</v>
      </c>
      <c r="N102" s="155" t="n">
        <f aca="false">SUM(central_v5_m!C90:J90)</f>
        <v>3015164.44971191</v>
      </c>
      <c r="O102" s="5"/>
      <c r="P102" s="5"/>
      <c r="Q102" s="8" t="n">
        <f aca="false">I102*5.5017049523</f>
        <v>131955298.601444</v>
      </c>
      <c r="R102" s="8"/>
      <c r="S102" s="8"/>
      <c r="T102" s="5"/>
      <c r="U102" s="5"/>
      <c r="V102" s="8" t="n">
        <f aca="false">K102*5.5017049523</f>
        <v>21942130.9980549</v>
      </c>
      <c r="W102" s="8" t="n">
        <f aca="false">M102*5.5017049523</f>
        <v>678622.608187267</v>
      </c>
      <c r="X102" s="8" t="n">
        <f aca="false">N102*5.1890047538+L102*5.5017049523</f>
        <v>21851407.650068</v>
      </c>
      <c r="Y102" s="8" t="n">
        <f aca="false">N102*5.1890047538</f>
        <v>15645702.6630438</v>
      </c>
      <c r="Z102" s="8" t="n">
        <f aca="false">L102*5.5017049523</f>
        <v>6205704.98702418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29374794.3014425</v>
      </c>
      <c r="G103" s="157" t="n">
        <f aca="false">central_v2_m!E91+temporary_pension_bonus_central!B91</f>
        <v>28115724.8534484</v>
      </c>
      <c r="H103" s="67" t="n">
        <f aca="false">F103-J103</f>
        <v>25190595.3436548</v>
      </c>
      <c r="I103" s="67" t="n">
        <f aca="false">G103-K103</f>
        <v>24057051.8643943</v>
      </c>
      <c r="J103" s="157" t="n">
        <f aca="false">central_v2_m!J91</f>
        <v>4184198.95778778</v>
      </c>
      <c r="K103" s="157" t="n">
        <f aca="false">central_v2_m!K91</f>
        <v>4058672.98905415</v>
      </c>
      <c r="L103" s="67" t="n">
        <f aca="false">H103-I103</f>
        <v>1133543.47926051</v>
      </c>
      <c r="M103" s="67" t="n">
        <f aca="false">J103-K103</f>
        <v>125525.968733634</v>
      </c>
      <c r="N103" s="157" t="n">
        <f aca="false">SUM(central_v5_m!C91:J91)</f>
        <v>2433227.04178961</v>
      </c>
      <c r="O103" s="7"/>
      <c r="P103" s="7"/>
      <c r="Q103" s="67" t="n">
        <f aca="false">I103*5.5017049523</f>
        <v>132354801.380076</v>
      </c>
      <c r="R103" s="67"/>
      <c r="S103" s="67"/>
      <c r="T103" s="7"/>
      <c r="U103" s="7"/>
      <c r="V103" s="67" t="n">
        <f aca="false">K103*5.5017049523</f>
        <v>22329621.2836455</v>
      </c>
      <c r="W103" s="67" t="n">
        <f aca="false">M103*5.5017049523</f>
        <v>690606.843824091</v>
      </c>
      <c r="X103" s="67" t="n">
        <f aca="false">N103*5.1890047538+L103*5.5017049523</f>
        <v>18862448.4604159</v>
      </c>
      <c r="Y103" s="67" t="n">
        <f aca="false">N103*5.1890047538</f>
        <v>12626026.686921</v>
      </c>
      <c r="Z103" s="67" t="n">
        <f aca="false">L103*5.5017049523</f>
        <v>6236421.77349491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29448165.1254431</v>
      </c>
      <c r="G104" s="157" t="n">
        <f aca="false">central_v2_m!E92+temporary_pension_bonus_central!B92</f>
        <v>28186138.0141769</v>
      </c>
      <c r="H104" s="67" t="n">
        <f aca="false">F104-J104</f>
        <v>25141295.8634774</v>
      </c>
      <c r="I104" s="67" t="n">
        <f aca="false">G104-K104</f>
        <v>24008474.8300702</v>
      </c>
      <c r="J104" s="157" t="n">
        <f aca="false">central_v2_m!J92</f>
        <v>4306869.2619657</v>
      </c>
      <c r="K104" s="157" t="n">
        <f aca="false">central_v2_m!K92</f>
        <v>4177663.18410673</v>
      </c>
      <c r="L104" s="67" t="n">
        <f aca="false">H104-I104</f>
        <v>1132821.03340722</v>
      </c>
      <c r="M104" s="67" t="n">
        <f aca="false">J104-K104</f>
        <v>129206.077858971</v>
      </c>
      <c r="N104" s="157" t="n">
        <f aca="false">SUM(central_v5_m!C92:J92)</f>
        <v>2376397.6297177</v>
      </c>
      <c r="O104" s="7"/>
      <c r="P104" s="7"/>
      <c r="Q104" s="67" t="n">
        <f aca="false">I104*5.5017049523</f>
        <v>132087544.869767</v>
      </c>
      <c r="R104" s="67"/>
      <c r="S104" s="67"/>
      <c r="T104" s="7"/>
      <c r="U104" s="7"/>
      <c r="V104" s="67" t="n">
        <f aca="false">K104*5.5017049523</f>
        <v>22984270.2290414</v>
      </c>
      <c r="W104" s="67" t="n">
        <f aca="false">M104*5.5017049523</f>
        <v>710853.718423962</v>
      </c>
      <c r="X104" s="67" t="n">
        <f aca="false">N104*5.1890047538+L104*5.5017049523</f>
        <v>18563585.6870903</v>
      </c>
      <c r="Y104" s="67" t="n">
        <f aca="false">N104*5.1890047538</f>
        <v>12331138.5975242</v>
      </c>
      <c r="Z104" s="67" t="n">
        <f aca="false">L104*5.5017049523</f>
        <v>6232447.08956612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29731058.1066264</v>
      </c>
      <c r="G105" s="157" t="n">
        <f aca="false">central_v2_m!E93+temporary_pension_bonus_central!B93</f>
        <v>28455613.988887</v>
      </c>
      <c r="H105" s="67" t="n">
        <f aca="false">F105-J105</f>
        <v>25323663.3749221</v>
      </c>
      <c r="I105" s="67" t="n">
        <f aca="false">G105-K105</f>
        <v>24180441.0991338</v>
      </c>
      <c r="J105" s="157" t="n">
        <f aca="false">central_v2_m!J93</f>
        <v>4407394.73170435</v>
      </c>
      <c r="K105" s="157" t="n">
        <f aca="false">central_v2_m!K93</f>
        <v>4275172.88975322</v>
      </c>
      <c r="L105" s="67" t="n">
        <f aca="false">H105-I105</f>
        <v>1143222.27578826</v>
      </c>
      <c r="M105" s="67" t="n">
        <f aca="false">J105-K105</f>
        <v>132221.841951131</v>
      </c>
      <c r="N105" s="157" t="n">
        <f aca="false">SUM(central_v5_m!C93:J93)</f>
        <v>2377380.77431642</v>
      </c>
      <c r="O105" s="7"/>
      <c r="P105" s="7"/>
      <c r="Q105" s="67" t="n">
        <f aca="false">I105*5.5017049523</f>
        <v>133033652.543903</v>
      </c>
      <c r="R105" s="67"/>
      <c r="S105" s="67"/>
      <c r="T105" s="7"/>
      <c r="U105" s="7"/>
      <c r="V105" s="67" t="n">
        <f aca="false">K105*5.5017049523</f>
        <v>23520739.859494</v>
      </c>
      <c r="W105" s="67" t="n">
        <f aca="false">M105*5.5017049523</f>
        <v>727445.562664765</v>
      </c>
      <c r="X105" s="67" t="n">
        <f aca="false">N105*5.1890047538+L105*5.5017049523</f>
        <v>18625911.7958046</v>
      </c>
      <c r="Y105" s="67" t="n">
        <f aca="false">N105*5.1890047538</f>
        <v>12336240.1395206</v>
      </c>
      <c r="Z105" s="67" t="n">
        <f aca="false">L105*5.5017049523</f>
        <v>6289671.65628396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29842908.3966805</v>
      </c>
      <c r="G106" s="155" t="n">
        <f aca="false">central_v2_m!E94+temporary_pension_bonus_central!B94</f>
        <v>28562248.1431178</v>
      </c>
      <c r="H106" s="8" t="n">
        <f aca="false">F106-J106</f>
        <v>25410156.5212961</v>
      </c>
      <c r="I106" s="8" t="n">
        <f aca="false">G106-K106</f>
        <v>24262478.823995</v>
      </c>
      <c r="J106" s="155" t="n">
        <f aca="false">central_v2_m!J94</f>
        <v>4432751.87538439</v>
      </c>
      <c r="K106" s="155" t="n">
        <f aca="false">central_v2_m!K94</f>
        <v>4299769.31912285</v>
      </c>
      <c r="L106" s="8" t="n">
        <f aca="false">H106-I106</f>
        <v>1147677.6973011</v>
      </c>
      <c r="M106" s="8" t="n">
        <f aca="false">J106-K106</f>
        <v>132982.556261531</v>
      </c>
      <c r="N106" s="155" t="n">
        <f aca="false">SUM(central_v5_m!C94:J94)</f>
        <v>3089318.40855342</v>
      </c>
      <c r="O106" s="5"/>
      <c r="P106" s="5"/>
      <c r="Q106" s="8" t="n">
        <f aca="false">I106*5.5017049523</f>
        <v>133484999.901047</v>
      </c>
      <c r="R106" s="8"/>
      <c r="S106" s="8"/>
      <c r="T106" s="5"/>
      <c r="U106" s="5"/>
      <c r="V106" s="8" t="n">
        <f aca="false">K106*5.5017049523</f>
        <v>23656062.1567658</v>
      </c>
      <c r="W106" s="8" t="n">
        <f aca="false">M106*5.5017049523</f>
        <v>731630.788353579</v>
      </c>
      <c r="X106" s="8" t="n">
        <f aca="false">N106*5.1890047538+L106*5.5017049523</f>
        <v>22344671.9788713</v>
      </c>
      <c r="Y106" s="8" t="n">
        <f aca="false">N106*5.1890047538</f>
        <v>16030487.9079855</v>
      </c>
      <c r="Z106" s="8" t="n">
        <f aca="false">L106*5.5017049523</f>
        <v>6314184.07088573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29925826.1224475</v>
      </c>
      <c r="G107" s="157" t="n">
        <f aca="false">central_v2_m!E95+temporary_pension_bonus_central!B95</f>
        <v>28642611.5006911</v>
      </c>
      <c r="H107" s="67" t="n">
        <f aca="false">F107-J107</f>
        <v>25384842.2903455</v>
      </c>
      <c r="I107" s="67" t="n">
        <f aca="false">G107-K107</f>
        <v>24237857.1835521</v>
      </c>
      <c r="J107" s="157" t="n">
        <f aca="false">central_v2_m!J95</f>
        <v>4540983.83210203</v>
      </c>
      <c r="K107" s="157" t="n">
        <f aca="false">central_v2_m!K95</f>
        <v>4404754.31713897</v>
      </c>
      <c r="L107" s="67" t="n">
        <f aca="false">H107-I107</f>
        <v>1146985.10679344</v>
      </c>
      <c r="M107" s="67" t="n">
        <f aca="false">J107-K107</f>
        <v>136229.51496306</v>
      </c>
      <c r="N107" s="157" t="n">
        <f aca="false">SUM(central_v5_m!C95:J95)</f>
        <v>2422973.83264954</v>
      </c>
      <c r="O107" s="7"/>
      <c r="P107" s="7"/>
      <c r="Q107" s="67" t="n">
        <f aca="false">I107*5.5017049523</f>
        <v>133349538.899889</v>
      </c>
      <c r="R107" s="67"/>
      <c r="S107" s="67"/>
      <c r="T107" s="7"/>
      <c r="U107" s="7"/>
      <c r="V107" s="67" t="n">
        <f aca="false">K107*5.5017049523</f>
        <v>24233658.6402683</v>
      </c>
      <c r="W107" s="67" t="n">
        <f aca="false">M107*5.5017049523</f>
        <v>749494.597121692</v>
      </c>
      <c r="X107" s="67" t="n">
        <f aca="false">N107*5.1890047538+L107*5.5017049523</f>
        <v>18883196.3782113</v>
      </c>
      <c r="Y107" s="67" t="n">
        <f aca="false">N107*5.1890047538</f>
        <v>12572822.7359515</v>
      </c>
      <c r="Z107" s="67" t="n">
        <f aca="false">L107*5.5017049523</f>
        <v>6310373.6422598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30038769.0310592</v>
      </c>
      <c r="G108" s="157" t="n">
        <f aca="false">central_v2_m!E96+temporary_pension_bonus_central!B96</f>
        <v>28750515.2301459</v>
      </c>
      <c r="H108" s="67" t="n">
        <f aca="false">F108-J108</f>
        <v>25409030.0529782</v>
      </c>
      <c r="I108" s="67" t="n">
        <f aca="false">G108-K108</f>
        <v>24259668.4214074</v>
      </c>
      <c r="J108" s="157" t="n">
        <f aca="false">central_v2_m!J96</f>
        <v>4629738.97808096</v>
      </c>
      <c r="K108" s="157" t="n">
        <f aca="false">central_v2_m!K96</f>
        <v>4490846.80873853</v>
      </c>
      <c r="L108" s="67" t="n">
        <f aca="false">H108-I108</f>
        <v>1149361.63157085</v>
      </c>
      <c r="M108" s="67" t="n">
        <f aca="false">J108-K108</f>
        <v>138892.169342428</v>
      </c>
      <c r="N108" s="157" t="n">
        <f aca="false">SUM(central_v5_m!C96:J96)</f>
        <v>2463096.0485785</v>
      </c>
      <c r="O108" s="7"/>
      <c r="P108" s="7"/>
      <c r="Q108" s="67" t="n">
        <f aca="false">I108*5.5017049523</f>
        <v>133469537.895213</v>
      </c>
      <c r="R108" s="67"/>
      <c r="S108" s="67"/>
      <c r="T108" s="7"/>
      <c r="U108" s="7"/>
      <c r="V108" s="67" t="n">
        <f aca="false">K108*5.5017049523</f>
        <v>24707314.1276574</v>
      </c>
      <c r="W108" s="67" t="n">
        <f aca="false">M108*5.5017049523</f>
        <v>764143.735906929</v>
      </c>
      <c r="X108" s="67" t="n">
        <f aca="false">N108*5.1890047538+L108*5.5017049523</f>
        <v>19104465.6855368</v>
      </c>
      <c r="Y108" s="67" t="n">
        <f aca="false">N108*5.1890047538</f>
        <v>12781017.1051398</v>
      </c>
      <c r="Z108" s="67" t="n">
        <f aca="false">L108*5.5017049523</f>
        <v>6323448.58039693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30153928.0072583</v>
      </c>
      <c r="G109" s="157" t="n">
        <f aca="false">central_v2_m!E97+temporary_pension_bonus_central!B97</f>
        <v>28860649.0267693</v>
      </c>
      <c r="H109" s="67" t="n">
        <f aca="false">F109-J109</f>
        <v>25447692.763319</v>
      </c>
      <c r="I109" s="67" t="n">
        <f aca="false">G109-K109</f>
        <v>24295600.8401482</v>
      </c>
      <c r="J109" s="157" t="n">
        <f aca="false">central_v2_m!J97</f>
        <v>4706235.24393924</v>
      </c>
      <c r="K109" s="157" t="n">
        <f aca="false">central_v2_m!K97</f>
        <v>4565048.18662107</v>
      </c>
      <c r="L109" s="67" t="n">
        <f aca="false">H109-I109</f>
        <v>1152091.92317077</v>
      </c>
      <c r="M109" s="67" t="n">
        <f aca="false">J109-K109</f>
        <v>141187.057318177</v>
      </c>
      <c r="N109" s="157" t="n">
        <f aca="false">SUM(central_v5_m!C97:J97)</f>
        <v>2422414.30621563</v>
      </c>
      <c r="O109" s="7"/>
      <c r="P109" s="7"/>
      <c r="Q109" s="67" t="n">
        <f aca="false">I109*5.5017049523</f>
        <v>133667227.461348</v>
      </c>
      <c r="R109" s="67"/>
      <c r="S109" s="67"/>
      <c r="T109" s="7"/>
      <c r="U109" s="7"/>
      <c r="V109" s="67" t="n">
        <f aca="false">K109*5.5017049523</f>
        <v>25115548.2158213</v>
      </c>
      <c r="W109" s="67" t="n">
        <f aca="false">M109*5.5017049523</f>
        <v>776769.532448079</v>
      </c>
      <c r="X109" s="67" t="n">
        <f aca="false">N109*5.1890047538+L109*5.5017049523</f>
        <v>18908389.1898395</v>
      </c>
      <c r="Y109" s="67" t="n">
        <f aca="false">N109*5.1890047538</f>
        <v>12569919.350626</v>
      </c>
      <c r="Z109" s="67" t="n">
        <f aca="false">L109*5.5017049523</f>
        <v>6338469.83921344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30379872.4241263</v>
      </c>
      <c r="G110" s="155" t="n">
        <f aca="false">central_v2_m!E98+temporary_pension_bonus_central!B98</f>
        <v>29076399.3651378</v>
      </c>
      <c r="H110" s="8" t="n">
        <f aca="false">F110-J110</f>
        <v>25560811.5242644</v>
      </c>
      <c r="I110" s="8" t="n">
        <f aca="false">G110-K110</f>
        <v>24401910.2922718</v>
      </c>
      <c r="J110" s="155" t="n">
        <f aca="false">central_v2_m!J98</f>
        <v>4819060.8998619</v>
      </c>
      <c r="K110" s="155" t="n">
        <f aca="false">central_v2_m!K98</f>
        <v>4674489.07286604</v>
      </c>
      <c r="L110" s="8" t="n">
        <f aca="false">H110-I110</f>
        <v>1158901.23199267</v>
      </c>
      <c r="M110" s="8" t="n">
        <f aca="false">J110-K110</f>
        <v>144571.826995858</v>
      </c>
      <c r="N110" s="155" t="n">
        <f aca="false">SUM(central_v5_m!C98:J98)</f>
        <v>3060674.37900109</v>
      </c>
      <c r="O110" s="5"/>
      <c r="P110" s="5"/>
      <c r="Q110" s="8" t="n">
        <f aca="false">I110*5.5017049523</f>
        <v>134252110.700572</v>
      </c>
      <c r="R110" s="8"/>
      <c r="S110" s="8"/>
      <c r="T110" s="5"/>
      <c r="U110" s="5"/>
      <c r="V110" s="8" t="n">
        <f aca="false">K110*5.5017049523</f>
        <v>25717659.6816593</v>
      </c>
      <c r="W110" s="8" t="n">
        <f aca="false">M110*5.5017049523</f>
        <v>795391.536546171</v>
      </c>
      <c r="X110" s="8" t="n">
        <f aca="false">N110*5.1890047538+L110*5.5017049523</f>
        <v>22257786.5497511</v>
      </c>
      <c r="Y110" s="8" t="n">
        <f aca="false">N110*5.1890047538</f>
        <v>15881853.9024705</v>
      </c>
      <c r="Z110" s="8" t="n">
        <f aca="false">L110*5.5017049523</f>
        <v>6375932.64728062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30677661.6843504</v>
      </c>
      <c r="G111" s="157" t="n">
        <f aca="false">central_v2_m!E99+temporary_pension_bonus_central!B99</f>
        <v>29361550.7901736</v>
      </c>
      <c r="H111" s="67" t="n">
        <f aca="false">F111-J111</f>
        <v>25800882.0583262</v>
      </c>
      <c r="I111" s="67" t="n">
        <f aca="false">G111-K111</f>
        <v>24631074.5529302</v>
      </c>
      <c r="J111" s="157" t="n">
        <f aca="false">central_v2_m!J99</f>
        <v>4876779.62602416</v>
      </c>
      <c r="K111" s="157" t="n">
        <f aca="false">central_v2_m!K99</f>
        <v>4730476.23724343</v>
      </c>
      <c r="L111" s="67" t="n">
        <f aca="false">H111-I111</f>
        <v>1169807.50539606</v>
      </c>
      <c r="M111" s="67" t="n">
        <f aca="false">J111-K111</f>
        <v>146303.388780725</v>
      </c>
      <c r="N111" s="157" t="n">
        <f aca="false">SUM(central_v5_m!C99:J99)</f>
        <v>2430943.49597533</v>
      </c>
      <c r="O111" s="7"/>
      <c r="P111" s="7"/>
      <c r="Q111" s="67" t="n">
        <f aca="false">I111*5.5017049523</f>
        <v>135512904.848326</v>
      </c>
      <c r="R111" s="67"/>
      <c r="S111" s="67"/>
      <c r="T111" s="7"/>
      <c r="U111" s="7"/>
      <c r="V111" s="67" t="n">
        <f aca="false">K111*5.5017049523</f>
        <v>26025684.5411797</v>
      </c>
      <c r="W111" s="67" t="n">
        <f aca="false">M111*5.5017049523</f>
        <v>804918.078593188</v>
      </c>
      <c r="X111" s="67" t="n">
        <f aca="false">N111*5.1890047538+L111*5.5017049523</f>
        <v>19050113.1025104</v>
      </c>
      <c r="Y111" s="67" t="n">
        <f aca="false">N111*5.1890047538</f>
        <v>12614177.3568352</v>
      </c>
      <c r="Z111" s="67" t="n">
        <f aca="false">L111*5.5017049523</f>
        <v>6435935.74567524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30790148.4608936</v>
      </c>
      <c r="G112" s="157" t="n">
        <f aca="false">central_v2_m!E100+temporary_pension_bonus_central!B100</f>
        <v>29468573.5146469</v>
      </c>
      <c r="H112" s="67" t="n">
        <f aca="false">F112-J112</f>
        <v>25935078.1343536</v>
      </c>
      <c r="I112" s="67" t="n">
        <f aca="false">G112-K112</f>
        <v>24759155.297903</v>
      </c>
      <c r="J112" s="157" t="n">
        <f aca="false">central_v2_m!J100</f>
        <v>4855070.32654002</v>
      </c>
      <c r="K112" s="157" t="n">
        <f aca="false">central_v2_m!K100</f>
        <v>4709418.21674382</v>
      </c>
      <c r="L112" s="67" t="n">
        <f aca="false">H112-I112</f>
        <v>1175922.83645055</v>
      </c>
      <c r="M112" s="67" t="n">
        <f aca="false">J112-K112</f>
        <v>145652.109796201</v>
      </c>
      <c r="N112" s="157" t="n">
        <f aca="false">SUM(central_v5_m!C100:J100)</f>
        <v>2467111.52137864</v>
      </c>
      <c r="Q112" s="67" t="n">
        <f aca="false">I112*5.5017049523</f>
        <v>136217567.317238</v>
      </c>
      <c r="R112" s="67"/>
      <c r="S112" s="67"/>
      <c r="V112" s="67" t="n">
        <f aca="false">K112*5.5017049523</f>
        <v>25909829.5255113</v>
      </c>
      <c r="W112" s="67" t="n">
        <f aca="false">M112*5.5017049523</f>
        <v>801334.933778702</v>
      </c>
      <c r="X112" s="67" t="n">
        <f aca="false">N112*5.1890047538+L112*5.5017049523</f>
        <v>19271433.9054112</v>
      </c>
      <c r="Y112" s="67" t="n">
        <f aca="false">N112*5.1890047538</f>
        <v>12801853.4125885</v>
      </c>
      <c r="Z112" s="67" t="n">
        <f aca="false">L112*5.5017049523</f>
        <v>6469580.49282266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30825655.0325126</v>
      </c>
      <c r="G113" s="157" t="n">
        <f aca="false">central_v2_m!E101+temporary_pension_bonus_central!B101</f>
        <v>29503512.8944483</v>
      </c>
      <c r="H113" s="67" t="n">
        <f aca="false">F113-J113</f>
        <v>25856036.0687579</v>
      </c>
      <c r="I113" s="67" t="n">
        <f aca="false">G113-K113</f>
        <v>24682982.4996063</v>
      </c>
      <c r="J113" s="157" t="n">
        <f aca="false">central_v2_m!J101</f>
        <v>4969618.96375468</v>
      </c>
      <c r="K113" s="157" t="n">
        <f aca="false">central_v2_m!K101</f>
        <v>4820530.39484204</v>
      </c>
      <c r="L113" s="67" t="n">
        <f aca="false">H113-I113</f>
        <v>1173053.56915165</v>
      </c>
      <c r="M113" s="67" t="n">
        <f aca="false">J113-K113</f>
        <v>149088.56891264</v>
      </c>
      <c r="N113" s="157" t="n">
        <f aca="false">SUM(central_v5_m!C101:J101)</f>
        <v>2411305.98541073</v>
      </c>
      <c r="Q113" s="67" t="n">
        <f aca="false">I113*5.5017049523</f>
        <v>135798487.055618</v>
      </c>
      <c r="R113" s="67"/>
      <c r="S113" s="67"/>
      <c r="V113" s="67" t="n">
        <f aca="false">K113*5.5017049523</f>
        <v>26521135.9460151</v>
      </c>
      <c r="W113" s="67" t="n">
        <f aca="false">M113*5.5017049523</f>
        <v>820241.317917992</v>
      </c>
      <c r="X113" s="67" t="n">
        <f aca="false">N113*5.1890047538+L113*5.5017049523</f>
        <v>18966072.8518775</v>
      </c>
      <c r="Y113" s="67" t="n">
        <f aca="false">N113*5.1890047538</f>
        <v>12512278.2211627</v>
      </c>
      <c r="Z113" s="67" t="n">
        <f aca="false">L113*5.5017049523</f>
        <v>6453794.63071481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31002255.2231831</v>
      </c>
      <c r="G114" s="155" t="n">
        <f aca="false">central_v2_m!E102+temporary_pension_bonus_central!B102</f>
        <v>29672753.3262467</v>
      </c>
      <c r="H114" s="8" t="n">
        <f aca="false">F114-J114</f>
        <v>25952886.8671953</v>
      </c>
      <c r="I114" s="8" t="n">
        <f aca="false">G114-K114</f>
        <v>24774866.0209386</v>
      </c>
      <c r="J114" s="155" t="n">
        <f aca="false">central_v2_m!J102</f>
        <v>5049368.35598772</v>
      </c>
      <c r="K114" s="155" t="n">
        <f aca="false">central_v2_m!K102</f>
        <v>4897887.30530809</v>
      </c>
      <c r="L114" s="8" t="n">
        <f aca="false">H114-I114</f>
        <v>1178020.84625677</v>
      </c>
      <c r="M114" s="8" t="n">
        <f aca="false">J114-K114</f>
        <v>151481.050679632</v>
      </c>
      <c r="N114" s="155" t="n">
        <f aca="false">SUM(central_v5_m!C102:J102)</f>
        <v>3014179.60517092</v>
      </c>
      <c r="O114" s="5"/>
      <c r="P114" s="5"/>
      <c r="Q114" s="8" t="n">
        <f aca="false">I114*5.5017049523</f>
        <v>136304003.079967</v>
      </c>
      <c r="R114" s="8"/>
      <c r="S114" s="8"/>
      <c r="T114" s="5"/>
      <c r="U114" s="5"/>
      <c r="V114" s="8" t="n">
        <f aca="false">K114*5.5017049523</f>
        <v>26946730.8434208</v>
      </c>
      <c r="W114" s="8" t="n">
        <f aca="false">M114*5.5017049523</f>
        <v>833404.046703736</v>
      </c>
      <c r="X114" s="8" t="n">
        <f aca="false">N114*5.1890047538+L114*5.5017049523</f>
        <v>22121715.4238024</v>
      </c>
      <c r="Y114" s="8" t="n">
        <f aca="false">N114*5.1890047538</f>
        <v>15640592.3000389</v>
      </c>
      <c r="Z114" s="8" t="n">
        <f aca="false">L114*5.5017049523</f>
        <v>6481123.12376349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31189601.8428721</v>
      </c>
      <c r="G115" s="157" t="n">
        <f aca="false">central_v2_m!E103+temporary_pension_bonus_central!B103</f>
        <v>29850562.3841873</v>
      </c>
      <c r="H115" s="67" t="n">
        <f aca="false">F115-J115</f>
        <v>26124908.5385233</v>
      </c>
      <c r="I115" s="67" t="n">
        <f aca="false">G115-K115</f>
        <v>24937809.878969</v>
      </c>
      <c r="J115" s="157" t="n">
        <f aca="false">central_v2_m!J103</f>
        <v>5064693.30434881</v>
      </c>
      <c r="K115" s="157" t="n">
        <f aca="false">central_v2_m!K103</f>
        <v>4912752.50521834</v>
      </c>
      <c r="L115" s="67" t="n">
        <f aca="false">H115-I115</f>
        <v>1187098.65955428</v>
      </c>
      <c r="M115" s="67" t="n">
        <f aca="false">J115-K115</f>
        <v>151940.799130464</v>
      </c>
      <c r="N115" s="157" t="n">
        <f aca="false">SUM(central_v5_m!C103:J103)</f>
        <v>2450728.74472992</v>
      </c>
      <c r="O115" s="7"/>
      <c r="P115" s="7"/>
      <c r="Q115" s="67" t="n">
        <f aca="false">I115*5.5017049523</f>
        <v>137200472.110639</v>
      </c>
      <c r="R115" s="67"/>
      <c r="S115" s="67"/>
      <c r="T115" s="7"/>
      <c r="U115" s="7"/>
      <c r="V115" s="67" t="n">
        <f aca="false">K115*5.5017049523</f>
        <v>27028514.787384</v>
      </c>
      <c r="W115" s="67" t="n">
        <f aca="false">M115*5.5017049523</f>
        <v>835933.447032493</v>
      </c>
      <c r="X115" s="67" t="n">
        <f aca="false">N115*5.1890047538+L115*5.5017049523</f>
        <v>19247909.6808164</v>
      </c>
      <c r="Y115" s="67" t="n">
        <f aca="false">N115*5.1890047538</f>
        <v>12716843.1066779</v>
      </c>
      <c r="Z115" s="67" t="n">
        <f aca="false">L115*5.5017049523</f>
        <v>6531066.57413848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31400790.2638374</v>
      </c>
      <c r="G116" s="157" t="n">
        <f aca="false">central_v2_m!E104+temporary_pension_bonus_central!B104</f>
        <v>30052155.924343</v>
      </c>
      <c r="H116" s="67" t="n">
        <f aca="false">F116-J116</f>
        <v>26250973.0185295</v>
      </c>
      <c r="I116" s="67" t="n">
        <f aca="false">G116-K116</f>
        <v>25056833.1963943</v>
      </c>
      <c r="J116" s="157" t="n">
        <f aca="false">central_v2_m!J104</f>
        <v>5149817.24530794</v>
      </c>
      <c r="K116" s="157" t="n">
        <f aca="false">central_v2_m!K104</f>
        <v>4995322.7279487</v>
      </c>
      <c r="L116" s="67" t="n">
        <f aca="false">H116-I116</f>
        <v>1194139.8221352</v>
      </c>
      <c r="M116" s="67" t="n">
        <f aca="false">J116-K116</f>
        <v>154494.517359237</v>
      </c>
      <c r="N116" s="157" t="n">
        <f aca="false">SUM(central_v5_m!C104:J104)</f>
        <v>2421362.39126085</v>
      </c>
      <c r="O116" s="7"/>
      <c r="P116" s="7"/>
      <c r="Q116" s="67" t="n">
        <f aca="false">I116*5.5017049523</f>
        <v>137855303.285557</v>
      </c>
      <c r="R116" s="67"/>
      <c r="S116" s="67"/>
      <c r="T116" s="7"/>
      <c r="U116" s="7"/>
      <c r="V116" s="67" t="n">
        <f aca="false">K116*5.5017049523</f>
        <v>27482791.7906921</v>
      </c>
      <c r="W116" s="67" t="n">
        <f aca="false">M116*5.5017049523</f>
        <v>849983.251258514</v>
      </c>
      <c r="X116" s="67" t="n">
        <f aca="false">N116*5.1890047538+L116*5.5017049523</f>
        <v>19134265.932105</v>
      </c>
      <c r="Y116" s="67" t="n">
        <f aca="false">N116*5.1890047538</f>
        <v>12564460.9589251</v>
      </c>
      <c r="Z116" s="67" t="n">
        <f aca="false">L116*5.5017049523</f>
        <v>6569804.97317989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31628675.7581682</v>
      </c>
      <c r="G117" s="157" t="n">
        <f aca="false">central_v2_m!E105+temporary_pension_bonus_central!B105</f>
        <v>30270333.8734619</v>
      </c>
      <c r="H117" s="67" t="n">
        <f aca="false">F117-J117</f>
        <v>26476272.0436476</v>
      </c>
      <c r="I117" s="67" t="n">
        <f aca="false">G117-K117</f>
        <v>25272502.2703769</v>
      </c>
      <c r="J117" s="157" t="n">
        <f aca="false">central_v2_m!J105</f>
        <v>5152403.71452062</v>
      </c>
      <c r="K117" s="157" t="n">
        <f aca="false">central_v2_m!K105</f>
        <v>4997831.603085</v>
      </c>
      <c r="L117" s="67" t="n">
        <f aca="false">H117-I117</f>
        <v>1203769.77327067</v>
      </c>
      <c r="M117" s="67" t="n">
        <f aca="false">J117-K117</f>
        <v>154572.111435618</v>
      </c>
      <c r="N117" s="157" t="n">
        <f aca="false">SUM(central_v5_m!C105:J105)</f>
        <v>2365571.21821938</v>
      </c>
      <c r="O117" s="7"/>
      <c r="P117" s="7"/>
      <c r="Q117" s="67" t="n">
        <f aca="false">I117*5.5017049523</f>
        <v>139041850.897946</v>
      </c>
      <c r="R117" s="67"/>
      <c r="S117" s="67"/>
      <c r="T117" s="7"/>
      <c r="U117" s="7"/>
      <c r="V117" s="67" t="n">
        <f aca="false">K117*5.5017049523</f>
        <v>27496594.8814542</v>
      </c>
      <c r="W117" s="67" t="n">
        <f aca="false">M117*5.5017049523</f>
        <v>850410.150972808</v>
      </c>
      <c r="X117" s="67" t="n">
        <f aca="false">N117*5.1890047538+L117*5.5017049523</f>
        <v>18897746.4198251</v>
      </c>
      <c r="Y117" s="67" t="n">
        <f aca="false">N117*5.1890047538</f>
        <v>12274960.2967928</v>
      </c>
      <c r="Z117" s="67" t="n">
        <f aca="false">L117*5.5017049523</f>
        <v>6622786.12303227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H129" activeCellId="0" sqref="H129"/>
    </sheetView>
  </sheetViews>
  <sheetFormatPr defaultColWidth="9.164062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18004034.2271816</v>
      </c>
      <c r="F9" s="157" t="n">
        <f aca="false">central_SIPA_income!I2</f>
        <v>135449.214417351</v>
      </c>
      <c r="G9" s="67" t="n">
        <f aca="false">E9-F9*0.7</f>
        <v>17909219.7770895</v>
      </c>
      <c r="H9" s="9"/>
      <c r="I9" s="168"/>
      <c r="J9" s="67" t="n">
        <f aca="false">G9*3.8235866717</f>
        <v>68477454.0402253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22160667.1184206</v>
      </c>
      <c r="F10" s="157" t="n">
        <f aca="false">central_SIPA_income!I3</f>
        <v>151084.142402353</v>
      </c>
      <c r="G10" s="67" t="n">
        <f aca="false">E10-F10*0.7</f>
        <v>22054908.218739</v>
      </c>
      <c r="H10" s="9" t="s">
        <v>221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20241475.2040363</v>
      </c>
      <c r="F11" s="157" t="n">
        <f aca="false">central_SIPA_income!I4</f>
        <v>149343.027816335</v>
      </c>
      <c r="G11" s="67" t="n">
        <f aca="false">E11-F11*0.7</f>
        <v>20136935.0845649</v>
      </c>
      <c r="H11" s="9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23722644.8086565</v>
      </c>
      <c r="F12" s="157" t="n">
        <f aca="false">central_SIPA_income!I5</f>
        <v>146563.952510206</v>
      </c>
      <c r="G12" s="67" t="n">
        <f aca="false">E12-F12*0.7</f>
        <v>23620050.0418994</v>
      </c>
      <c r="H12" s="9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19331318.9269655</v>
      </c>
      <c r="F13" s="155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22042352.8766765</v>
      </c>
      <c r="F14" s="157" t="n">
        <f aca="false">central_SIPA_income!I7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19232651.4142766</v>
      </c>
      <c r="F15" s="157" t="n">
        <f aca="false">central_SIPA_income!I8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22573512.1008919</v>
      </c>
      <c r="F16" s="157" t="n">
        <f aca="false">central_SIPA_income!I9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19517575.3041269</v>
      </c>
      <c r="F17" s="155" t="n">
        <f aca="false">central_SIPA_income!I10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23345722.4547066</v>
      </c>
      <c r="F18" s="157" t="n">
        <f aca="false">central_SIPA_income!I11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20685758.7576831</v>
      </c>
      <c r="F19" s="157" t="n">
        <f aca="false">central_SIPA_income!I12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24447912.8962081</v>
      </c>
      <c r="F20" s="157" t="n">
        <f aca="false">central_SIPA_income!I13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19429037.4839305</v>
      </c>
      <c r="F21" s="155" t="n">
        <f aca="false">central_SIPA_income!I14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22132191.5725256</v>
      </c>
      <c r="F22" s="157" t="n">
        <f aca="false">central_SIPA_income!I15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18149047.2019723</v>
      </c>
      <c r="F23" s="157" t="n">
        <f aca="false">central_SIPA_income!I16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19841429.2629577</v>
      </c>
      <c r="F24" s="157" t="n">
        <f aca="false">central_SIPA_income!I17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15844822.3562126</v>
      </c>
      <c r="F25" s="155" t="n">
        <f aca="false">central_SIPA_income!I18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18787233.2278504</v>
      </c>
      <c r="F26" s="157" t="n">
        <f aca="false">central_SIPA_income!I19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15864743.8177851</v>
      </c>
      <c r="F27" s="157" t="n">
        <f aca="false">central_SIPA_income!I20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18038345.9788101</v>
      </c>
      <c r="F28" s="157" t="n">
        <f aca="false">central_SIPA_income!I21</f>
        <v>109757.486777464</v>
      </c>
      <c r="G28" s="67" t="n">
        <f aca="false">E28-F28*0.7</f>
        <v>17961515.7380658</v>
      </c>
      <c r="H28" s="67"/>
      <c r="I28" s="67"/>
      <c r="J28" s="67" t="n">
        <f aca="false">G28*3.8235866717</f>
        <v>68677412.1795984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14928749.9885574</v>
      </c>
      <c r="F29" s="155" t="n">
        <f aca="false">central_SIPA_income!I22</f>
        <v>111505.603146125</v>
      </c>
      <c r="G29" s="8" t="n">
        <f aca="false">E29-F29*0.7</f>
        <v>14850696.0663552</v>
      </c>
      <c r="H29" s="8"/>
      <c r="I29" s="8"/>
      <c r="J29" s="8" t="n">
        <f aca="false">G29*3.8235866717</f>
        <v>56782923.5447832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17474295.3948988</v>
      </c>
      <c r="F30" s="157" t="n">
        <f aca="false">central_SIPA_income!I23</f>
        <v>94560.2735775993</v>
      </c>
      <c r="G30" s="67" t="n">
        <f aca="false">E30-F30*0.7</f>
        <v>17408103.2033944</v>
      </c>
      <c r="H30" s="67"/>
      <c r="I30" s="67"/>
      <c r="J30" s="67" t="n">
        <f aca="false">G30*3.8235866717</f>
        <v>66561391.3880771</v>
      </c>
      <c r="K30" s="9"/>
      <c r="L30" s="67"/>
      <c r="M30" s="67" t="n">
        <f aca="false">F30*2.511711692</f>
        <v>237508.144743575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15408393.6433688</v>
      </c>
      <c r="F31" s="157" t="n">
        <f aca="false">central_SIPA_income!I24</f>
        <v>94522.1109160931</v>
      </c>
      <c r="G31" s="67" t="n">
        <f aca="false">E31-F31*0.7</f>
        <v>15342228.1657275</v>
      </c>
      <c r="H31" s="67"/>
      <c r="I31" s="67"/>
      <c r="J31" s="67" t="n">
        <f aca="false">G31*3.8235866717</f>
        <v>58662339.1286561</v>
      </c>
      <c r="K31" s="9"/>
      <c r="L31" s="67"/>
      <c r="M31" s="67" t="n">
        <f aca="false">F31*2.511711692</f>
        <v>237412.291140472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18410259.9412184</v>
      </c>
      <c r="F32" s="157" t="n">
        <f aca="false">central_SIPA_income!I25</f>
        <v>96425.148317751</v>
      </c>
      <c r="G32" s="67" t="n">
        <f aca="false">E32-F32*0.7</f>
        <v>18342762.337396</v>
      </c>
      <c r="H32" s="67"/>
      <c r="I32" s="67"/>
      <c r="J32" s="67" t="n">
        <f aca="false">G32*3.8235866717</f>
        <v>70135141.5954279</v>
      </c>
      <c r="K32" s="9"/>
      <c r="L32" s="67"/>
      <c r="M32" s="67" t="n">
        <f aca="false">F32*2.511711692</f>
        <v>242192.172432529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14833400.2309995</v>
      </c>
      <c r="F33" s="155" t="n">
        <f aca="false">central_SIPA_income!I26</f>
        <v>101228.083148341</v>
      </c>
      <c r="G33" s="8" t="n">
        <f aca="false">E33-F33*0.7</f>
        <v>14762540.5727957</v>
      </c>
      <c r="H33" s="8"/>
      <c r="I33" s="8"/>
      <c r="J33" s="8" t="n">
        <f aca="false">G33*3.8235866717</f>
        <v>56445853.3745721</v>
      </c>
      <c r="K33" s="6"/>
      <c r="L33" s="8"/>
      <c r="M33" s="8" t="n">
        <f aca="false">F33*2.511711692</f>
        <v>254255.760002436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17897625.6471208</v>
      </c>
      <c r="F34" s="157" t="n">
        <f aca="false">central_SIPA_income!I27</f>
        <v>103193.76554446</v>
      </c>
      <c r="G34" s="67" t="n">
        <f aca="false">E34-F34*0.7</f>
        <v>17825390.0112397</v>
      </c>
      <c r="H34" s="67"/>
      <c r="I34" s="67"/>
      <c r="J34" s="67" t="n">
        <f aca="false">G34*3.8235866717</f>
        <v>68156923.6648304</v>
      </c>
      <c r="K34" s="9"/>
      <c r="L34" s="67"/>
      <c r="M34" s="67" t="n">
        <f aca="false">F34*2.511711692</f>
        <v>259192.987459527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15693275.421007</v>
      </c>
      <c r="F35" s="157" t="n">
        <f aca="false">central_SIPA_income!I28</f>
        <v>106063.775853393</v>
      </c>
      <c r="G35" s="67" t="n">
        <f aca="false">E35-F35*0.7</f>
        <v>15619030.7779097</v>
      </c>
      <c r="H35" s="67"/>
      <c r="I35" s="67"/>
      <c r="J35" s="67" t="n">
        <f aca="false">G35*3.8235866717</f>
        <v>59720717.9072875</v>
      </c>
      <c r="K35" s="9"/>
      <c r="L35" s="67"/>
      <c r="M35" s="67" t="n">
        <f aca="false">F35*2.511711692</f>
        <v>266401.625908634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18904479.1127075</v>
      </c>
      <c r="F36" s="157" t="n">
        <f aca="false">central_SIPA_income!I29</f>
        <v>107748.092602847</v>
      </c>
      <c r="G36" s="67" t="n">
        <f aca="false">E36-F36*0.7</f>
        <v>18829055.4478855</v>
      </c>
      <c r="H36" s="67"/>
      <c r="I36" s="67"/>
      <c r="J36" s="67" t="n">
        <f aca="false">G36*3.8235866717</f>
        <v>71994525.4512354</v>
      </c>
      <c r="K36" s="9"/>
      <c r="L36" s="67"/>
      <c r="M36" s="67" t="n">
        <f aca="false">F36*2.511711692</f>
        <v>270632.143981269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15420622.6521567</v>
      </c>
      <c r="F37" s="155" t="n">
        <f aca="false">central_SIPA_income!I30</f>
        <v>108191.39954216</v>
      </c>
      <c r="G37" s="8" t="n">
        <f aca="false">E37-F37*0.7</f>
        <v>15344888.6724772</v>
      </c>
      <c r="H37" s="8"/>
      <c r="I37" s="8"/>
      <c r="J37" s="8" t="n">
        <f aca="false">G37*3.8235866717</f>
        <v>58672511.8068041</v>
      </c>
      <c r="K37" s="6"/>
      <c r="L37" s="8"/>
      <c r="M37" s="8" t="n">
        <f aca="false">F37*2.511711692</f>
        <v>271745.603203886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18470062.0329351</v>
      </c>
      <c r="F38" s="157" t="n">
        <f aca="false">central_SIPA_income!I31</f>
        <v>111204.277797547</v>
      </c>
      <c r="G38" s="67" t="n">
        <f aca="false">E38-F38*0.7</f>
        <v>18392219.0384768</v>
      </c>
      <c r="H38" s="67"/>
      <c r="I38" s="67"/>
      <c r="J38" s="67" t="n">
        <f aca="false">G38*3.8235866717</f>
        <v>70324243.578507</v>
      </c>
      <c r="K38" s="9"/>
      <c r="L38" s="67"/>
      <c r="M38" s="67" t="n">
        <f aca="false">F38*2.511711692</f>
        <v>279313.084744516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16087645.6667014</v>
      </c>
      <c r="F39" s="157" t="n">
        <f aca="false">central_SIPA_income!I32</f>
        <v>110109.32247226</v>
      </c>
      <c r="G39" s="67" t="n">
        <f aca="false">E39-F39*0.7</f>
        <v>16010569.1409709</v>
      </c>
      <c r="H39" s="67"/>
      <c r="I39" s="67"/>
      <c r="J39" s="67" t="n">
        <f aca="false">G39*3.8235866717</f>
        <v>61217798.7737475</v>
      </c>
      <c r="K39" s="9"/>
      <c r="L39" s="67"/>
      <c r="M39" s="67" t="n">
        <f aca="false">F39*2.511711692</f>
        <v>276562.872651774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19371151.5263806</v>
      </c>
      <c r="F40" s="157" t="n">
        <f aca="false">central_SIPA_income!I33</f>
        <v>111517.070482796</v>
      </c>
      <c r="G40" s="67" t="n">
        <f aca="false">E40-F40*0.7</f>
        <v>19293089.5770426</v>
      </c>
      <c r="H40" s="67"/>
      <c r="I40" s="67"/>
      <c r="J40" s="67" t="n">
        <f aca="false">G40*3.8235866717</f>
        <v>73768800.1626943</v>
      </c>
      <c r="K40" s="9"/>
      <c r="L40" s="67"/>
      <c r="M40" s="67" t="n">
        <f aca="false">F40*2.511711692</f>
        <v>280098.729789226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16244509.5085876</v>
      </c>
      <c r="F41" s="155" t="n">
        <f aca="false">central_SIPA_income!I34</f>
        <v>113116.101684162</v>
      </c>
      <c r="G41" s="8" t="n">
        <f aca="false">E41-F41*0.7</f>
        <v>16165328.2374087</v>
      </c>
      <c r="H41" s="8"/>
      <c r="I41" s="8"/>
      <c r="J41" s="8" t="n">
        <f aca="false">G41*3.8235866717</f>
        <v>61809533.5922115</v>
      </c>
      <c r="K41" s="6"/>
      <c r="L41" s="8"/>
      <c r="M41" s="8" t="n">
        <f aca="false">F41*2.511711692</f>
        <v>284115.03515357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19417751.8413646</v>
      </c>
      <c r="F42" s="157" t="n">
        <f aca="false">central_SIPA_income!I35</f>
        <v>114676.382133259</v>
      </c>
      <c r="G42" s="67" t="n">
        <f aca="false">E42-F42*0.7</f>
        <v>19337478.3738713</v>
      </c>
      <c r="H42" s="67"/>
      <c r="I42" s="67"/>
      <c r="J42" s="67" t="n">
        <f aca="false">G42*3.8235866717</f>
        <v>73938524.5746214</v>
      </c>
      <c r="K42" s="9"/>
      <c r="L42" s="67"/>
      <c r="M42" s="67" t="n">
        <f aca="false">F42*2.511711692</f>
        <v>288034.009800366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16864763.6624088</v>
      </c>
      <c r="F43" s="157" t="n">
        <f aca="false">central_SIPA_income!I36</f>
        <v>122426.571433647</v>
      </c>
      <c r="G43" s="67" t="n">
        <f aca="false">E43-F43*0.7</f>
        <v>16779065.0624053</v>
      </c>
      <c r="H43" s="67"/>
      <c r="I43" s="67"/>
      <c r="J43" s="67" t="n">
        <f aca="false">G43*3.8235866717</f>
        <v>64156209.5362</v>
      </c>
      <c r="K43" s="9"/>
      <c r="L43" s="67"/>
      <c r="M43" s="67" t="n">
        <f aca="false">F43*2.511711692</f>
        <v>307500.250881365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20221042.9545118</v>
      </c>
      <c r="F44" s="157" t="n">
        <f aca="false">central_SIPA_income!I37</f>
        <v>122323.542278399</v>
      </c>
      <c r="G44" s="67" t="n">
        <f aca="false">E44-F44*0.7</f>
        <v>20135416.474917</v>
      </c>
      <c r="H44" s="67"/>
      <c r="I44" s="67"/>
      <c r="J44" s="67" t="n">
        <f aca="false">G44*3.8235866717</f>
        <v>76989510.0626211</v>
      </c>
      <c r="K44" s="9"/>
      <c r="L44" s="67"/>
      <c r="M44" s="67" t="n">
        <f aca="false">F44*2.511711692</f>
        <v>307241.471347511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17194764.9001549</v>
      </c>
      <c r="F45" s="155" t="n">
        <f aca="false">central_SIPA_income!I38</f>
        <v>122040.925654536</v>
      </c>
      <c r="G45" s="8" t="n">
        <f aca="false">E45-F45*0.7</f>
        <v>17109336.2521968</v>
      </c>
      <c r="H45" s="8"/>
      <c r="I45" s="8"/>
      <c r="J45" s="8" t="n">
        <f aca="false">G45*3.8235866717</f>
        <v>65419030.0555332</v>
      </c>
      <c r="K45" s="6"/>
      <c r="L45" s="8"/>
      <c r="M45" s="8" t="n">
        <f aca="false">F45*2.511711692</f>
        <v>306531.619869002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20598802.8718164</v>
      </c>
      <c r="F46" s="157" t="n">
        <f aca="false">central_SIPA_income!I39</f>
        <v>116067.573079055</v>
      </c>
      <c r="G46" s="67" t="n">
        <f aca="false">E46-F46*0.7</f>
        <v>20517555.5706611</v>
      </c>
      <c r="H46" s="67"/>
      <c r="I46" s="67"/>
      <c r="J46" s="67" t="n">
        <f aca="false">G46*3.8235866717</f>
        <v>78450652.0158439</v>
      </c>
      <c r="K46" s="9"/>
      <c r="L46" s="67"/>
      <c r="M46" s="67" t="n">
        <f aca="false">F46*2.511711692</f>
        <v>291528.280364727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17721046.8547391</v>
      </c>
      <c r="F47" s="157" t="n">
        <f aca="false">central_SIPA_income!I40</f>
        <v>119647.74619479</v>
      </c>
      <c r="G47" s="67" t="n">
        <f aca="false">E47-F47*0.7</f>
        <v>17637293.4324028</v>
      </c>
      <c r="H47" s="67"/>
      <c r="I47" s="67"/>
      <c r="J47" s="67" t="n">
        <f aca="false">G47*3.8235866717</f>
        <v>67437720.0929972</v>
      </c>
      <c r="K47" s="9"/>
      <c r="L47" s="67"/>
      <c r="M47" s="67" t="n">
        <f aca="false">F47*2.511711692</f>
        <v>300520.643038903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21117340.7735842</v>
      </c>
      <c r="F48" s="157" t="n">
        <f aca="false">central_SIPA_income!I41</f>
        <v>122394.6888915</v>
      </c>
      <c r="G48" s="67" t="n">
        <f aca="false">E48-F48*0.7</f>
        <v>21031664.4913602</v>
      </c>
      <c r="H48" s="67"/>
      <c r="I48" s="67"/>
      <c r="J48" s="67" t="n">
        <f aca="false">G48*3.8235866717</f>
        <v>80416392.0328309</v>
      </c>
      <c r="K48" s="9"/>
      <c r="L48" s="67"/>
      <c r="M48" s="67" t="n">
        <f aca="false">F48*2.511711692</f>
        <v>307420.171127484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17892821.1984879</v>
      </c>
      <c r="F49" s="155" t="n">
        <f aca="false">central_SIPA_income!I42</f>
        <v>127281.762119022</v>
      </c>
      <c r="G49" s="8" t="n">
        <f aca="false">E49-F49*0.7</f>
        <v>17803723.9650046</v>
      </c>
      <c r="H49" s="8"/>
      <c r="I49" s="8"/>
      <c r="J49" s="8" t="n">
        <f aca="false">G49*3.8235866717</f>
        <v>68074081.6592173</v>
      </c>
      <c r="K49" s="6"/>
      <c r="L49" s="8"/>
      <c r="M49" s="8" t="n">
        <f aca="false">F49*2.511711692</f>
        <v>319695.090092711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21309411.0619761</v>
      </c>
      <c r="F50" s="157" t="n">
        <f aca="false">central_SIPA_income!I43</f>
        <v>125860.552125117</v>
      </c>
      <c r="G50" s="67" t="n">
        <f aca="false">E50-F50*0.7</f>
        <v>21221308.6754885</v>
      </c>
      <c r="H50" s="67"/>
      <c r="I50" s="67"/>
      <c r="J50" s="67" t="n">
        <f aca="false">G50*3.8235866717</f>
        <v>81141513.0076295</v>
      </c>
      <c r="K50" s="9"/>
      <c r="L50" s="67"/>
      <c r="M50" s="67" t="n">
        <f aca="false">F50*2.511711692</f>
        <v>316125.420334231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18474746.9472696</v>
      </c>
      <c r="F51" s="157" t="n">
        <f aca="false">central_SIPA_income!I44</f>
        <v>128221.081631438</v>
      </c>
      <c r="G51" s="67" t="n">
        <f aca="false">E51-F51*0.7</f>
        <v>18384992.1901275</v>
      </c>
      <c r="H51" s="67"/>
      <c r="I51" s="67"/>
      <c r="J51" s="67" t="n">
        <f aca="false">G51*3.8235866717</f>
        <v>70296611.0974803</v>
      </c>
      <c r="K51" s="9"/>
      <c r="L51" s="67"/>
      <c r="M51" s="67" t="n">
        <f aca="false">F51*2.511711692</f>
        <v>322054.38989457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21935939.8600975</v>
      </c>
      <c r="F52" s="157" t="n">
        <f aca="false">central_SIPA_income!I45</f>
        <v>126630.267603562</v>
      </c>
      <c r="G52" s="67" t="n">
        <f aca="false">E52-F52*0.7</f>
        <v>21847298.672775</v>
      </c>
      <c r="H52" s="67"/>
      <c r="I52" s="67"/>
      <c r="J52" s="67" t="n">
        <f aca="false">G52*3.8235866717</f>
        <v>83535040.0178714</v>
      </c>
      <c r="K52" s="9"/>
      <c r="L52" s="67"/>
      <c r="M52" s="67" t="n">
        <f aca="false">F52*2.511711692</f>
        <v>318058.723700955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18612698.7814723</v>
      </c>
      <c r="F53" s="155" t="n">
        <f aca="false">central_SIPA_income!I46</f>
        <v>129004.122699864</v>
      </c>
      <c r="G53" s="8" t="n">
        <f aca="false">E53-F53*0.7</f>
        <v>18522395.8955824</v>
      </c>
      <c r="H53" s="8"/>
      <c r="I53" s="8"/>
      <c r="J53" s="8" t="n">
        <f aca="false">G53*3.8235866717</f>
        <v>70821986.0742998</v>
      </c>
      <c r="K53" s="6"/>
      <c r="L53" s="8"/>
      <c r="M53" s="8" t="n">
        <f aca="false">F53*2.511711692</f>
        <v>324021.16330145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22058670.2823218</v>
      </c>
      <c r="F54" s="157" t="n">
        <f aca="false">central_SIPA_income!I47</f>
        <v>126578.560466679</v>
      </c>
      <c r="G54" s="67" t="n">
        <f aca="false">E54-F54*0.7</f>
        <v>21970065.2899951</v>
      </c>
      <c r="H54" s="67"/>
      <c r="I54" s="67"/>
      <c r="J54" s="67" t="n">
        <f aca="false">G54*3.8235866717</f>
        <v>84004448.8192042</v>
      </c>
      <c r="K54" s="9"/>
      <c r="L54" s="67"/>
      <c r="M54" s="67" t="n">
        <f aca="false">F54*2.511711692</f>
        <v>317928.850280687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19103323.4324952</v>
      </c>
      <c r="F55" s="157" t="n">
        <f aca="false">central_SIPA_income!I48</f>
        <v>129099.690621992</v>
      </c>
      <c r="G55" s="67" t="n">
        <f aca="false">E55-F55*0.7</f>
        <v>19012953.6490598</v>
      </c>
      <c r="H55" s="67"/>
      <c r="I55" s="67"/>
      <c r="J55" s="67" t="n">
        <f aca="false">G55*3.8235866717</f>
        <v>72697676.1621951</v>
      </c>
      <c r="K55" s="9"/>
      <c r="L55" s="67"/>
      <c r="M55" s="67" t="n">
        <f aca="false">F55*2.511711692</f>
        <v>324261.20236884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22839021.9357277</v>
      </c>
      <c r="F56" s="157" t="n">
        <f aca="false">central_SIPA_income!I49</f>
        <v>130278.768011782</v>
      </c>
      <c r="G56" s="67" t="n">
        <f aca="false">E56-F56*0.7</f>
        <v>22747826.7981194</v>
      </c>
      <c r="H56" s="67"/>
      <c r="I56" s="67"/>
      <c r="J56" s="67" t="n">
        <f aca="false">G56*3.8235866717</f>
        <v>86978287.3554296</v>
      </c>
      <c r="K56" s="9"/>
      <c r="L56" s="67"/>
      <c r="M56" s="67" t="n">
        <f aca="false">F56*2.511711692</f>
        <v>327222.704834549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19402247.1664685</v>
      </c>
      <c r="F57" s="155" t="n">
        <f aca="false">central_SIPA_income!I50</f>
        <v>133353.445717757</v>
      </c>
      <c r="G57" s="8" t="n">
        <f aca="false">E57-F57*0.7</f>
        <v>19308899.7544661</v>
      </c>
      <c r="H57" s="8"/>
      <c r="I57" s="8"/>
      <c r="J57" s="8" t="n">
        <f aca="false">G57*3.8235866717</f>
        <v>73829251.7463679</v>
      </c>
      <c r="K57" s="6"/>
      <c r="L57" s="8"/>
      <c r="M57" s="8" t="n">
        <f aca="false">F57*2.511711692</f>
        <v>334945.408777777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22842668.904407</v>
      </c>
      <c r="F58" s="157" t="n">
        <f aca="false">central_SIPA_income!I51</f>
        <v>128806.49859852</v>
      </c>
      <c r="G58" s="67" t="n">
        <f aca="false">E58-F58*0.7</f>
        <v>22752504.355388</v>
      </c>
      <c r="H58" s="67"/>
      <c r="I58" s="67"/>
      <c r="J58" s="67" t="n">
        <f aca="false">G58*3.8235866717</f>
        <v>86996172.4010577</v>
      </c>
      <c r="K58" s="9"/>
      <c r="L58" s="67"/>
      <c r="M58" s="67" t="n">
        <f aca="false">F58*2.511711692</f>
        <v>323524.788535485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19715248.8943384</v>
      </c>
      <c r="F59" s="157" t="n">
        <f aca="false">central_SIPA_income!I52</f>
        <v>134585.070326235</v>
      </c>
      <c r="G59" s="67" t="n">
        <f aca="false">E59-F59*0.7</f>
        <v>19621039.3451101</v>
      </c>
      <c r="H59" s="67"/>
      <c r="I59" s="67"/>
      <c r="J59" s="67" t="n">
        <f aca="false">G59*3.8235866717</f>
        <v>75022744.5248642</v>
      </c>
      <c r="K59" s="9"/>
      <c r="L59" s="67"/>
      <c r="M59" s="67" t="n">
        <f aca="false">F59*2.511711692</f>
        <v>338038.894707047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23136342.6443387</v>
      </c>
      <c r="F60" s="157" t="n">
        <f aca="false">central_SIPA_income!I53</f>
        <v>134504.764995811</v>
      </c>
      <c r="G60" s="67" t="n">
        <f aca="false">E60-F60*0.7</f>
        <v>23042189.3088416</v>
      </c>
      <c r="H60" s="67"/>
      <c r="I60" s="67"/>
      <c r="J60" s="67" t="n">
        <f aca="false">G60*3.8235866717</f>
        <v>88103807.9280751</v>
      </c>
      <c r="K60" s="9"/>
      <c r="L60" s="67"/>
      <c r="M60" s="67" t="n">
        <f aca="false">F60*2.511711692</f>
        <v>337837.190869691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19825381.2122371</v>
      </c>
      <c r="F61" s="155" t="n">
        <f aca="false">central_SIPA_income!I54</f>
        <v>139192.573212468</v>
      </c>
      <c r="G61" s="8" t="n">
        <f aca="false">E61-F61*0.7</f>
        <v>19727946.4109883</v>
      </c>
      <c r="H61" s="8"/>
      <c r="I61" s="8"/>
      <c r="J61" s="8" t="n">
        <f aca="false">G61*3.8235866717</f>
        <v>75431512.9570669</v>
      </c>
      <c r="K61" s="6"/>
      <c r="L61" s="8"/>
      <c r="M61" s="8" t="n">
        <f aca="false">F61*2.511711692</f>
        <v>349611.613577322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23524641.2547683</v>
      </c>
      <c r="F62" s="157" t="n">
        <f aca="false">central_SIPA_income!I55</f>
        <v>137793.070623988</v>
      </c>
      <c r="G62" s="67" t="n">
        <f aca="false">E62-F62*0.7</f>
        <v>23428186.1053315</v>
      </c>
      <c r="H62" s="67"/>
      <c r="I62" s="67"/>
      <c r="J62" s="67" t="n">
        <f aca="false">G62*3.8235866717</f>
        <v>89579700.1344526</v>
      </c>
      <c r="K62" s="9"/>
      <c r="L62" s="67"/>
      <c r="M62" s="67" t="n">
        <f aca="false">F62*2.511711692</f>
        <v>346096.466562853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20386761.5445926</v>
      </c>
      <c r="F63" s="157" t="n">
        <f aca="false">central_SIPA_income!I56</f>
        <v>133761.171833892</v>
      </c>
      <c r="G63" s="67" t="n">
        <f aca="false">E63-F63*0.7</f>
        <v>20293128.7243089</v>
      </c>
      <c r="H63" s="67"/>
      <c r="I63" s="67"/>
      <c r="J63" s="67" t="n">
        <f aca="false">G63*3.8235866717</f>
        <v>77592536.5173601</v>
      </c>
      <c r="K63" s="9"/>
      <c r="L63" s="67"/>
      <c r="M63" s="67" t="n">
        <f aca="false">F63*2.511711692</f>
        <v>335969.499230809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24180346.6447795</v>
      </c>
      <c r="F64" s="157" t="n">
        <f aca="false">central_SIPA_income!I57</f>
        <v>135648.378252433</v>
      </c>
      <c r="G64" s="67" t="n">
        <f aca="false">E64-F64*0.7</f>
        <v>24085392.7800028</v>
      </c>
      <c r="H64" s="67"/>
      <c r="I64" s="67"/>
      <c r="J64" s="67" t="n">
        <f aca="false">G64*3.8235866717</f>
        <v>92092586.8162781</v>
      </c>
      <c r="K64" s="9"/>
      <c r="L64" s="67"/>
      <c r="M64" s="67" t="n">
        <f aca="false">F64*2.511711692</f>
        <v>340709.617657474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20685774.3927944</v>
      </c>
      <c r="F65" s="155" t="n">
        <f aca="false">central_SIPA_income!I58</f>
        <v>135083.702111543</v>
      </c>
      <c r="G65" s="8" t="n">
        <f aca="false">E65-F65*0.7</f>
        <v>20591215.8013164</v>
      </c>
      <c r="H65" s="8"/>
      <c r="I65" s="8"/>
      <c r="J65" s="8" t="n">
        <f aca="false">G65*3.8235866717</f>
        <v>78732298.2920117</v>
      </c>
      <c r="K65" s="6"/>
      <c r="L65" s="8"/>
      <c r="M65" s="8" t="n">
        <f aca="false">F65*2.511711692</f>
        <v>339291.313992208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24445565.9692655</v>
      </c>
      <c r="F66" s="157" t="n">
        <f aca="false">central_SIPA_income!I59</f>
        <v>140426.411775182</v>
      </c>
      <c r="G66" s="67" t="n">
        <f aca="false">E66-F66*0.7</f>
        <v>24347267.4810229</v>
      </c>
      <c r="H66" s="67"/>
      <c r="I66" s="67"/>
      <c r="J66" s="67" t="n">
        <f aca="false">G66*3.8235866717</f>
        <v>93093887.4327539</v>
      </c>
      <c r="K66" s="9"/>
      <c r="L66" s="67"/>
      <c r="M66" s="67" t="n">
        <f aca="false">F66*2.511711692</f>
        <v>352710.66032133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21128419.5731782</v>
      </c>
      <c r="F67" s="157" t="n">
        <f aca="false">central_SIPA_income!I60</f>
        <v>139367.91024597</v>
      </c>
      <c r="G67" s="67" t="n">
        <f aca="false">E67-F67*0.7</f>
        <v>21030862.036006</v>
      </c>
      <c r="H67" s="67"/>
      <c r="I67" s="67"/>
      <c r="J67" s="67" t="n">
        <f aca="false">G67*3.8235866717</f>
        <v>80413323.7752342</v>
      </c>
      <c r="K67" s="9"/>
      <c r="L67" s="67"/>
      <c r="M67" s="67" t="n">
        <f aca="false">F67*2.511711692</f>
        <v>350052.009654409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24892173.4906782</v>
      </c>
      <c r="F68" s="157" t="n">
        <f aca="false">central_SIPA_income!I61</f>
        <v>138943.524506943</v>
      </c>
      <c r="G68" s="67" t="n">
        <f aca="false">E68-F68*0.7</f>
        <v>24794913.0235233</v>
      </c>
      <c r="H68" s="67"/>
      <c r="I68" s="67"/>
      <c r="J68" s="67" t="n">
        <f aca="false">G68*3.8235866717</f>
        <v>94805498.9627045</v>
      </c>
      <c r="K68" s="9"/>
      <c r="L68" s="67"/>
      <c r="M68" s="67" t="n">
        <f aca="false">F68*2.511711692</f>
        <v>348986.075031778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21293930.0686501</v>
      </c>
      <c r="F69" s="155" t="n">
        <f aca="false">central_SIPA_income!I62</f>
        <v>137089.188997423</v>
      </c>
      <c r="G69" s="8" t="n">
        <f aca="false">E69-F69*0.7</f>
        <v>21197967.6363519</v>
      </c>
      <c r="H69" s="8"/>
      <c r="I69" s="8"/>
      <c r="J69" s="8" t="n">
        <f aca="false">G69*3.8235866717</f>
        <v>81052266.5214829</v>
      </c>
      <c r="K69" s="6"/>
      <c r="L69" s="8"/>
      <c r="M69" s="8" t="n">
        <f aca="false">F69*2.511711692</f>
        <v>344328.518851625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25243330.9366178</v>
      </c>
      <c r="F70" s="157" t="n">
        <f aca="false">central_SIPA_income!I63</f>
        <v>138498.094225507</v>
      </c>
      <c r="G70" s="67" t="n">
        <f aca="false">E70-F70*0.7</f>
        <v>25146382.2706599</v>
      </c>
      <c r="H70" s="67"/>
      <c r="I70" s="67"/>
      <c r="J70" s="67" t="n">
        <f aca="false">G70*3.8235866717</f>
        <v>96149372.0915684</v>
      </c>
      <c r="K70" s="9"/>
      <c r="L70" s="67"/>
      <c r="M70" s="67" t="n">
        <f aca="false">F70*2.511711692</f>
        <v>347867.282585922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21772371.654533</v>
      </c>
      <c r="F71" s="157" t="n">
        <f aca="false">central_SIPA_income!I64</f>
        <v>139068.593790457</v>
      </c>
      <c r="G71" s="67" t="n">
        <f aca="false">E71-F71*0.7</f>
        <v>21675023.6388797</v>
      </c>
      <c r="H71" s="67"/>
      <c r="I71" s="67"/>
      <c r="J71" s="67" t="n">
        <f aca="false">G71*3.8235866717</f>
        <v>82876331.4944028</v>
      </c>
      <c r="K71" s="9"/>
      <c r="L71" s="67"/>
      <c r="M71" s="67" t="n">
        <f aca="false">F71*2.511711692</f>
        <v>349300.213013488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25759505.3933972</v>
      </c>
      <c r="F72" s="157" t="n">
        <f aca="false">central_SIPA_income!I65</f>
        <v>144283.276043702</v>
      </c>
      <c r="G72" s="67" t="n">
        <f aca="false">E72-F72*0.7</f>
        <v>25658507.1001667</v>
      </c>
      <c r="H72" s="67"/>
      <c r="I72" s="67"/>
      <c r="J72" s="67" t="n">
        <f aca="false">G72*3.8235866717</f>
        <v>98107525.763917</v>
      </c>
      <c r="K72" s="9"/>
      <c r="L72" s="67"/>
      <c r="M72" s="67" t="n">
        <f aca="false">F72*2.511711692</f>
        <v>362397.99139903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22019489.7724068</v>
      </c>
      <c r="F73" s="155" t="n">
        <f aca="false">central_SIPA_income!I66</f>
        <v>144667.486118034</v>
      </c>
      <c r="G73" s="8" t="n">
        <f aca="false">E73-F73*0.7</f>
        <v>21918222.5321242</v>
      </c>
      <c r="H73" s="8"/>
      <c r="I73" s="8"/>
      <c r="J73" s="8" t="n">
        <f aca="false">G73*3.8235866717</f>
        <v>83806223.5411848</v>
      </c>
      <c r="K73" s="6"/>
      <c r="L73" s="8"/>
      <c r="M73" s="8" t="n">
        <f aca="false">F73*2.511711692</f>
        <v>363363.016334913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26286902.9018631</v>
      </c>
      <c r="F74" s="157" t="n">
        <f aca="false">central_SIPA_income!I67</f>
        <v>136850.972090735</v>
      </c>
      <c r="G74" s="67" t="n">
        <f aca="false">E74-F74*0.7</f>
        <v>26191107.2213996</v>
      </c>
      <c r="H74" s="67"/>
      <c r="I74" s="67"/>
      <c r="J74" s="67" t="n">
        <f aca="false">G74*3.8235866717</f>
        <v>100143968.488809</v>
      </c>
      <c r="K74" s="9"/>
      <c r="L74" s="67"/>
      <c r="M74" s="67" t="n">
        <f aca="false">F74*2.511711692</f>
        <v>343730.186661864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22606651.7648137</v>
      </c>
      <c r="F75" s="157" t="n">
        <f aca="false">central_SIPA_income!I68</f>
        <v>137273.959134517</v>
      </c>
      <c r="G75" s="67" t="n">
        <f aca="false">E75-F75*0.7</f>
        <v>22510559.9934195</v>
      </c>
      <c r="H75" s="67"/>
      <c r="I75" s="67"/>
      <c r="J75" s="67" t="n">
        <f aca="false">G75*3.8235866717</f>
        <v>86071077.1633421</v>
      </c>
      <c r="K75" s="9"/>
      <c r="L75" s="67"/>
      <c r="M75" s="67" t="n">
        <f aca="false">F75*2.511711692</f>
        <v>344792.608165296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26771497.0358222</v>
      </c>
      <c r="F76" s="157" t="n">
        <f aca="false">central_SIPA_income!I69</f>
        <v>134145.949545358</v>
      </c>
      <c r="G76" s="67" t="n">
        <f aca="false">E76-F76*0.7</f>
        <v>26677594.8711405</v>
      </c>
      <c r="H76" s="67"/>
      <c r="I76" s="67"/>
      <c r="J76" s="67" t="n">
        <f aca="false">G76*3.8235866717</f>
        <v>102004096.182305</v>
      </c>
      <c r="K76" s="9"/>
      <c r="L76" s="67"/>
      <c r="M76" s="67" t="n">
        <f aca="false">F76*2.511711692</f>
        <v>336935.949907518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22863750.3652356</v>
      </c>
      <c r="F77" s="155" t="n">
        <f aca="false">central_SIPA_income!I70</f>
        <v>136124.686517952</v>
      </c>
      <c r="G77" s="8" t="n">
        <f aca="false">E77-F77*0.7</f>
        <v>22768463.084673</v>
      </c>
      <c r="H77" s="8"/>
      <c r="I77" s="8"/>
      <c r="J77" s="8" t="n">
        <f aca="false">G77*3.8235866717</f>
        <v>87057191.9856492</v>
      </c>
      <c r="K77" s="6"/>
      <c r="L77" s="8"/>
      <c r="M77" s="8" t="n">
        <f aca="false">F77*2.511711692</f>
        <v>341905.966696976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26939093.2501202</v>
      </c>
      <c r="F78" s="157" t="n">
        <f aca="false">central_SIPA_income!I71</f>
        <v>140460.609520037</v>
      </c>
      <c r="G78" s="67" t="n">
        <f aca="false">E78-F78*0.7</f>
        <v>26840770.8234562</v>
      </c>
      <c r="H78" s="67"/>
      <c r="I78" s="67"/>
      <c r="J78" s="67" t="n">
        <f aca="false">G78*3.8235866717</f>
        <v>102628013.578721</v>
      </c>
      <c r="K78" s="9"/>
      <c r="L78" s="67"/>
      <c r="M78" s="67" t="n">
        <f aca="false">F78*2.511711692</f>
        <v>352796.555196922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23074911.3655745</v>
      </c>
      <c r="F79" s="157" t="n">
        <f aca="false">central_SIPA_income!I72</f>
        <v>141910.800251817</v>
      </c>
      <c r="G79" s="67" t="n">
        <f aca="false">E79-F79*0.7</f>
        <v>22975573.8053983</v>
      </c>
      <c r="H79" s="67"/>
      <c r="I79" s="67"/>
      <c r="J79" s="67" t="n">
        <f aca="false">G79*3.8235866717</f>
        <v>87849097.7769804</v>
      </c>
      <c r="K79" s="9"/>
      <c r="L79" s="67"/>
      <c r="M79" s="67" t="n">
        <f aca="false">F79*2.511711692</f>
        <v>356439.016213564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27415275.2814839</v>
      </c>
      <c r="F80" s="157" t="n">
        <f aca="false">central_SIPA_income!I73</f>
        <v>137092.776853675</v>
      </c>
      <c r="G80" s="67" t="n">
        <f aca="false">E80-F80*0.7</f>
        <v>27319310.3376863</v>
      </c>
      <c r="H80" s="67"/>
      <c r="I80" s="67"/>
      <c r="J80" s="67" t="n">
        <f aca="false">G80*3.8235866717</f>
        <v>104457750.887214</v>
      </c>
      <c r="K80" s="9"/>
      <c r="L80" s="67"/>
      <c r="M80" s="67" t="n">
        <f aca="false">F80*2.511711692</f>
        <v>344337.530512121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23243117.1967743</v>
      </c>
      <c r="F81" s="155" t="n">
        <f aca="false">central_SIPA_income!I74</f>
        <v>141724.709974377</v>
      </c>
      <c r="G81" s="8" t="n">
        <f aca="false">E81-F81*0.7</f>
        <v>23143909.8997923</v>
      </c>
      <c r="H81" s="8"/>
      <c r="I81" s="8"/>
      <c r="J81" s="8" t="n">
        <f aca="false">G81*3.8235866717</f>
        <v>88492745.4238714</v>
      </c>
      <c r="K81" s="6"/>
      <c r="L81" s="8"/>
      <c r="M81" s="8" t="n">
        <f aca="false">F81*2.511711692</f>
        <v>355971.611087951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27389028.9826082</v>
      </c>
      <c r="F82" s="157" t="n">
        <f aca="false">central_SIPA_income!I75</f>
        <v>142963.746894118</v>
      </c>
      <c r="G82" s="67" t="n">
        <f aca="false">E82-F82*0.7</f>
        <v>27288954.3597823</v>
      </c>
      <c r="H82" s="67"/>
      <c r="I82" s="67"/>
      <c r="J82" s="67" t="n">
        <f aca="false">G82*3.8235866717</f>
        <v>104341682.174693</v>
      </c>
      <c r="K82" s="9"/>
      <c r="L82" s="67"/>
      <c r="M82" s="67" t="n">
        <f aca="false">F82*2.511711692</f>
        <v>359083.714606086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23484551.0071223</v>
      </c>
      <c r="F83" s="157" t="n">
        <f aca="false">central_SIPA_income!I76</f>
        <v>150150.533933628</v>
      </c>
      <c r="G83" s="67" t="n">
        <f aca="false">E83-F83*0.7</f>
        <v>23379445.6333688</v>
      </c>
      <c r="H83" s="67"/>
      <c r="I83" s="67"/>
      <c r="J83" s="67" t="n">
        <f aca="false">G83*3.8235866717</f>
        <v>89393336.7154836</v>
      </c>
      <c r="K83" s="9"/>
      <c r="L83" s="67"/>
      <c r="M83" s="67" t="n">
        <f aca="false">F83*2.511711692</f>
        <v>377134.851641137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27741516.533491</v>
      </c>
      <c r="F84" s="157" t="n">
        <f aca="false">central_SIPA_income!I77</f>
        <v>148954.881006602</v>
      </c>
      <c r="G84" s="67" t="n">
        <f aca="false">E84-F84*0.7</f>
        <v>27637248.1167864</v>
      </c>
      <c r="H84" s="67"/>
      <c r="I84" s="67"/>
      <c r="J84" s="67" t="n">
        <f aca="false">G84*3.8235866717</f>
        <v>105673413.54181</v>
      </c>
      <c r="K84" s="9"/>
      <c r="L84" s="67"/>
      <c r="M84" s="67" t="n">
        <f aca="false">F84*2.511711692</f>
        <v>374131.71620475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23865519.3590688</v>
      </c>
      <c r="F85" s="155" t="n">
        <f aca="false">central_SIPA_income!I78</f>
        <v>150234.518732853</v>
      </c>
      <c r="G85" s="8" t="n">
        <f aca="false">E85-F85*0.7</f>
        <v>23760355.1959558</v>
      </c>
      <c r="H85" s="8"/>
      <c r="I85" s="8"/>
      <c r="J85" s="8" t="n">
        <f aca="false">G85*3.8235866717</f>
        <v>90849777.4421144</v>
      </c>
      <c r="K85" s="6"/>
      <c r="L85" s="8"/>
      <c r="M85" s="8" t="n">
        <f aca="false">F85*2.511711692</f>
        <v>377345.7972433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28306753.0687142</v>
      </c>
      <c r="F86" s="157" t="n">
        <f aca="false">central_SIPA_income!I79</f>
        <v>146945.997940683</v>
      </c>
      <c r="G86" s="67" t="n">
        <f aca="false">E86-F86*0.7</f>
        <v>28203890.8701557</v>
      </c>
      <c r="H86" s="67"/>
      <c r="I86" s="67"/>
      <c r="J86" s="67" t="n">
        <f aca="false">G86*3.8235866717</f>
        <v>107840021.221209</v>
      </c>
      <c r="K86" s="9"/>
      <c r="L86" s="67"/>
      <c r="M86" s="67" t="n">
        <f aca="false">F86*2.511711692</f>
        <v>369085.98112022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24318933.5037402</v>
      </c>
      <c r="F87" s="157" t="n">
        <f aca="false">central_SIPA_income!I80</f>
        <v>145501.136750764</v>
      </c>
      <c r="G87" s="67" t="n">
        <f aca="false">E87-F87*0.7</f>
        <v>24217082.7080147</v>
      </c>
      <c r="H87" s="67"/>
      <c r="I87" s="67"/>
      <c r="J87" s="67" t="n">
        <f aca="false">G87*3.8235866717</f>
        <v>92596114.6698215</v>
      </c>
      <c r="K87" s="9"/>
      <c r="L87" s="67"/>
      <c r="M87" s="67" t="n">
        <f aca="false">F87*2.511711692</f>
        <v>365456.906376185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28769063.1354316</v>
      </c>
      <c r="F88" s="157" t="n">
        <f aca="false">central_SIPA_income!I81</f>
        <v>141632.602139625</v>
      </c>
      <c r="G88" s="67" t="n">
        <f aca="false">E88-F88*0.7</f>
        <v>28669920.3139338</v>
      </c>
      <c r="H88" s="67"/>
      <c r="I88" s="67"/>
      <c r="J88" s="67" t="n">
        <f aca="false">G88*3.8235866717</f>
        <v>109621925.191058</v>
      </c>
      <c r="K88" s="9"/>
      <c r="L88" s="67"/>
      <c r="M88" s="67" t="n">
        <f aca="false">F88*2.511711692</f>
        <v>355740.262762481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24488132.1452378</v>
      </c>
      <c r="F89" s="155" t="n">
        <f aca="false">central_SIPA_income!I82</f>
        <v>149252.158538575</v>
      </c>
      <c r="G89" s="8" t="n">
        <f aca="false">E89-F89*0.7</f>
        <v>24383655.6342608</v>
      </c>
      <c r="H89" s="8"/>
      <c r="I89" s="8"/>
      <c r="J89" s="8" t="n">
        <f aca="false">G89*3.8235866717</f>
        <v>93233020.6904822</v>
      </c>
      <c r="K89" s="6"/>
      <c r="L89" s="8"/>
      <c r="M89" s="8" t="n">
        <f aca="false">F89*2.511711692</f>
        <v>374878.391657576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29128013.1327193</v>
      </c>
      <c r="F90" s="157" t="n">
        <f aca="false">central_SIPA_income!I83</f>
        <v>153148.460559119</v>
      </c>
      <c r="G90" s="67" t="n">
        <f aca="false">E90-F90*0.7</f>
        <v>29020809.2103279</v>
      </c>
      <c r="H90" s="67"/>
      <c r="I90" s="67"/>
      <c r="J90" s="67" t="n">
        <f aca="false">G90*3.8235866717</f>
        <v>110963579.298558</v>
      </c>
      <c r="K90" s="9"/>
      <c r="L90" s="67"/>
      <c r="M90" s="67" t="n">
        <f aca="false">F90*2.511711692</f>
        <v>384664.77899814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24994688.7933075</v>
      </c>
      <c r="F91" s="157" t="n">
        <f aca="false">central_SIPA_income!I84</f>
        <v>148453.165358288</v>
      </c>
      <c r="G91" s="67" t="n">
        <f aca="false">E91-F91*0.7</f>
        <v>24890771.5775567</v>
      </c>
      <c r="H91" s="67"/>
      <c r="I91" s="67"/>
      <c r="J91" s="67" t="n">
        <f aca="false">G91*3.8235866717</f>
        <v>95172022.4522751</v>
      </c>
      <c r="K91" s="9"/>
      <c r="L91" s="67"/>
      <c r="M91" s="67" t="n">
        <f aca="false">F91*2.511711692</f>
        <v>372871.551144821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29618837.304669</v>
      </c>
      <c r="F92" s="157" t="n">
        <f aca="false">central_SIPA_income!I85</f>
        <v>153241.246231741</v>
      </c>
      <c r="G92" s="67" t="n">
        <f aca="false">E92-F92*0.7</f>
        <v>29511568.4323068</v>
      </c>
      <c r="H92" s="67"/>
      <c r="I92" s="67"/>
      <c r="J92" s="67" t="n">
        <f aca="false">G92*3.8235866717</f>
        <v>112840039.718731</v>
      </c>
      <c r="K92" s="9"/>
      <c r="L92" s="67"/>
      <c r="M92" s="67" t="n">
        <f aca="false">F92*2.511711692</f>
        <v>384897.829856916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25255644.8563591</v>
      </c>
      <c r="F93" s="155" t="n">
        <f aca="false">central_SIPA_income!I86</f>
        <v>149598.437103046</v>
      </c>
      <c r="G93" s="8" t="n">
        <f aca="false">E93-F93*0.7</f>
        <v>25150925.950387</v>
      </c>
      <c r="H93" s="8"/>
      <c r="I93" s="8"/>
      <c r="J93" s="8" t="n">
        <f aca="false">G93*3.8235866717</f>
        <v>96166745.2448133</v>
      </c>
      <c r="K93" s="6"/>
      <c r="L93" s="8"/>
      <c r="M93" s="8" t="n">
        <f aca="false">F93*2.511711692</f>
        <v>375748.143576647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29921525.1894545</v>
      </c>
      <c r="F94" s="157" t="n">
        <f aca="false">central_SIPA_income!I87</f>
        <v>150039.113680357</v>
      </c>
      <c r="G94" s="67" t="n">
        <f aca="false">E94-F94*0.7</f>
        <v>29816497.8098782</v>
      </c>
      <c r="H94" s="67"/>
      <c r="I94" s="67"/>
      <c r="J94" s="67" t="n">
        <f aca="false">G94*3.8235866717</f>
        <v>114005963.622623</v>
      </c>
      <c r="K94" s="9"/>
      <c r="L94" s="67"/>
      <c r="M94" s="67" t="n">
        <f aca="false">F94*2.511711692</f>
        <v>376854.99608827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25601076.2423472</v>
      </c>
      <c r="F95" s="157" t="n">
        <f aca="false">central_SIPA_income!I88</f>
        <v>149372.445586909</v>
      </c>
      <c r="G95" s="67" t="n">
        <f aca="false">E95-F95*0.7</f>
        <v>25496515.5304363</v>
      </c>
      <c r="H95" s="67"/>
      <c r="I95" s="67"/>
      <c r="J95" s="67" t="n">
        <f aca="false">G95*3.8235866717</f>
        <v>97488136.9569685</v>
      </c>
      <c r="K95" s="9"/>
      <c r="L95" s="67"/>
      <c r="M95" s="67" t="n">
        <f aca="false">F95*2.511711692</f>
        <v>375180.518043274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30351542.7005103</v>
      </c>
      <c r="F96" s="157" t="n">
        <f aca="false">central_SIPA_income!I89</f>
        <v>148421.938456992</v>
      </c>
      <c r="G96" s="67" t="n">
        <f aca="false">E96-F96*0.7</f>
        <v>30247647.3435904</v>
      </c>
      <c r="H96" s="67"/>
      <c r="I96" s="67"/>
      <c r="J96" s="67" t="n">
        <f aca="false">G96*3.8235866717</f>
        <v>115654501.233234</v>
      </c>
      <c r="K96" s="9"/>
      <c r="L96" s="67"/>
      <c r="M96" s="67" t="n">
        <f aca="false">F96*2.511711692</f>
        <v>372793.11817173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25795224.7798331</v>
      </c>
      <c r="F97" s="155" t="n">
        <f aca="false">central_SIPA_income!I90</f>
        <v>151337.988807525</v>
      </c>
      <c r="G97" s="8" t="n">
        <f aca="false">E97-F97*0.7</f>
        <v>25689288.1876678</v>
      </c>
      <c r="H97" s="8"/>
      <c r="I97" s="8"/>
      <c r="J97" s="8" t="n">
        <f aca="false">G97*3.8235866717</f>
        <v>98225219.919827</v>
      </c>
      <c r="K97" s="6"/>
      <c r="L97" s="8"/>
      <c r="M97" s="8" t="n">
        <f aca="false">F97*2.511711692</f>
        <v>380117.395931625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30392889.2694152</v>
      </c>
      <c r="F98" s="157" t="n">
        <f aca="false">central_SIPA_income!I91</f>
        <v>152935.958154828</v>
      </c>
      <c r="G98" s="67" t="n">
        <f aca="false">E98-F98*0.7</f>
        <v>30285834.0987068</v>
      </c>
      <c r="H98" s="67"/>
      <c r="I98" s="67"/>
      <c r="J98" s="67" t="n">
        <f aca="false">G98*3.8235866717</f>
        <v>115800511.601133</v>
      </c>
      <c r="K98" s="9"/>
      <c r="L98" s="67"/>
      <c r="M98" s="67" t="n">
        <f aca="false">F98*2.511711692</f>
        <v>384131.034224703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26273043.7980583</v>
      </c>
      <c r="F99" s="157" t="n">
        <f aca="false">central_SIPA_income!I92</f>
        <v>149506.948767544</v>
      </c>
      <c r="G99" s="67" t="n">
        <f aca="false">E99-F99*0.7</f>
        <v>26168388.933921</v>
      </c>
      <c r="H99" s="67"/>
      <c r="I99" s="67"/>
      <c r="J99" s="67" t="n">
        <f aca="false">G99*3.8235866717</f>
        <v>100057103.147602</v>
      </c>
      <c r="K99" s="9"/>
      <c r="L99" s="67"/>
      <c r="M99" s="67" t="n">
        <f aca="false">F99*2.511711692</f>
        <v>375518.351254685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31113516.1160693</v>
      </c>
      <c r="F100" s="157" t="n">
        <f aca="false">central_SIPA_income!I93</f>
        <v>151356.506641798</v>
      </c>
      <c r="G100" s="67" t="n">
        <f aca="false">E100-F100*0.7</f>
        <v>31007566.56142</v>
      </c>
      <c r="H100" s="67"/>
      <c r="I100" s="67"/>
      <c r="J100" s="67" t="n">
        <f aca="false">G100*3.8235866717</f>
        <v>118560118.226096</v>
      </c>
      <c r="K100" s="9"/>
      <c r="L100" s="67"/>
      <c r="M100" s="67" t="n">
        <f aca="false">F100*2.511711692</f>
        <v>380163.907392479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26552586.8214714</v>
      </c>
      <c r="F101" s="155" t="n">
        <f aca="false">central_SIPA_income!I94</f>
        <v>147909.184836889</v>
      </c>
      <c r="G101" s="8" t="n">
        <f aca="false">E101-F101*0.7</f>
        <v>26449050.3920855</v>
      </c>
      <c r="H101" s="8"/>
      <c r="I101" s="8"/>
      <c r="J101" s="8" t="n">
        <f aca="false">G101*3.8235866717</f>
        <v>101130236.5583</v>
      </c>
      <c r="K101" s="6"/>
      <c r="L101" s="8"/>
      <c r="M101" s="8" t="n">
        <f aca="false">F101*2.511711692</f>
        <v>371505.228909004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31234589.4947443</v>
      </c>
      <c r="F102" s="157" t="n">
        <f aca="false">central_SIPA_income!I95</f>
        <v>150697.159128059</v>
      </c>
      <c r="G102" s="67" t="n">
        <f aca="false">E102-F102*0.7</f>
        <v>31129101.4833547</v>
      </c>
      <c r="H102" s="67"/>
      <c r="I102" s="67"/>
      <c r="J102" s="67" t="n">
        <f aca="false">G102*3.8235866717</f>
        <v>119024817.533752</v>
      </c>
      <c r="K102" s="9"/>
      <c r="L102" s="67"/>
      <c r="M102" s="67" t="n">
        <f aca="false">F102*2.511711692</f>
        <v>378507.81653313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26950448.8054899</v>
      </c>
      <c r="F103" s="157" t="n">
        <f aca="false">central_SIPA_income!I96</f>
        <v>149835.055310517</v>
      </c>
      <c r="G103" s="67" t="n">
        <f aca="false">E103-F103*0.7</f>
        <v>26845564.2667725</v>
      </c>
      <c r="H103" s="67"/>
      <c r="I103" s="67"/>
      <c r="J103" s="67" t="n">
        <f aca="false">G103*3.8235866717</f>
        <v>102646341.724697</v>
      </c>
      <c r="K103" s="9"/>
      <c r="L103" s="67"/>
      <c r="M103" s="67" t="n">
        <f aca="false">F103*2.511711692</f>
        <v>376342.460294892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31666704.5644166</v>
      </c>
      <c r="F104" s="157" t="n">
        <f aca="false">central_SIPA_income!I97</f>
        <v>150106.320498233</v>
      </c>
      <c r="G104" s="67" t="n">
        <f aca="false">E104-F104*0.7</f>
        <v>31561630.1400678</v>
      </c>
      <c r="H104" s="67"/>
      <c r="I104" s="67"/>
      <c r="J104" s="67" t="n">
        <f aca="false">G104*3.8235866717</f>
        <v>120678628.340688</v>
      </c>
      <c r="K104" s="9"/>
      <c r="L104" s="67"/>
      <c r="M104" s="67" t="n">
        <f aca="false">F104*2.511711692</f>
        <v>377023.800238512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26943301.3919444</v>
      </c>
      <c r="F105" s="155" t="n">
        <f aca="false">central_SIPA_income!I98</f>
        <v>150386.253416181</v>
      </c>
      <c r="G105" s="8" t="n">
        <f aca="false">E105-F105*0.7</f>
        <v>26838031.0145531</v>
      </c>
      <c r="H105" s="8"/>
      <c r="I105" s="8"/>
      <c r="J105" s="8" t="n">
        <f aca="false">G105*3.8235866717</f>
        <v>102617537.681916</v>
      </c>
      <c r="K105" s="6"/>
      <c r="L105" s="8"/>
      <c r="M105" s="8" t="n">
        <f aca="false">F105*2.511711692</f>
        <v>377726.911021496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31696341.8255839</v>
      </c>
      <c r="F106" s="157" t="n">
        <f aca="false">central_SIPA_income!I99</f>
        <v>157478.002799075</v>
      </c>
      <c r="G106" s="67" t="n">
        <f aca="false">E106-F106*0.7</f>
        <v>31586107.2236246</v>
      </c>
      <c r="H106" s="67"/>
      <c r="I106" s="67"/>
      <c r="J106" s="67" t="n">
        <f aca="false">G106*3.8235866717</f>
        <v>120772218.591138</v>
      </c>
      <c r="K106" s="9"/>
      <c r="L106" s="67"/>
      <c r="M106" s="67" t="n">
        <f aca="false">F106*2.511711692</f>
        <v>395539.340863245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27354449.6812178</v>
      </c>
      <c r="F107" s="157" t="n">
        <f aca="false">central_SIPA_income!I100</f>
        <v>159718.701378819</v>
      </c>
      <c r="G107" s="67" t="n">
        <f aca="false">E107-F107*0.7</f>
        <v>27242646.5902526</v>
      </c>
      <c r="H107" s="67"/>
      <c r="I107" s="67"/>
      <c r="J107" s="67" t="n">
        <f aca="false">G107*3.8235866717</f>
        <v>104164620.404323</v>
      </c>
      <c r="K107" s="9"/>
      <c r="L107" s="67"/>
      <c r="M107" s="67" t="n">
        <f aca="false">F107*2.511711692</f>
        <v>401167.329684237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32118450.9540793</v>
      </c>
      <c r="F108" s="157" t="n">
        <f aca="false">central_SIPA_income!I101</f>
        <v>166372.867967445</v>
      </c>
      <c r="G108" s="67" t="n">
        <f aca="false">E108-F108*0.7</f>
        <v>32001989.9465021</v>
      </c>
      <c r="H108" s="67"/>
      <c r="I108" s="67"/>
      <c r="J108" s="67" t="n">
        <f aca="false">G108*3.8235866717</f>
        <v>122362382.227323</v>
      </c>
      <c r="K108" s="9"/>
      <c r="L108" s="67"/>
      <c r="M108" s="67" t="n">
        <f aca="false">F108*2.511711692</f>
        <v>417880.677705403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27322455.3190883</v>
      </c>
      <c r="F109" s="155" t="n">
        <f aca="false">central_SIPA_income!I102</f>
        <v>164570.619201337</v>
      </c>
      <c r="G109" s="8" t="n">
        <f aca="false">E109-F109*0.7</f>
        <v>27207255.8856474</v>
      </c>
      <c r="H109" s="8"/>
      <c r="I109" s="8"/>
      <c r="J109" s="8" t="n">
        <f aca="false">G109*3.8235866717</f>
        <v>104029300.977893</v>
      </c>
      <c r="K109" s="6"/>
      <c r="L109" s="8"/>
      <c r="M109" s="8" t="n">
        <f aca="false">F109*2.511711692</f>
        <v>413353.948407677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32590689.181135</v>
      </c>
      <c r="F110" s="157" t="n">
        <f aca="false">central_SIPA_income!I103</f>
        <v>168270.894091122</v>
      </c>
      <c r="G110" s="67" t="n">
        <f aca="false">E110-F110*0.7</f>
        <v>32472899.5552712</v>
      </c>
      <c r="H110" s="67"/>
      <c r="I110" s="67"/>
      <c r="J110" s="67" t="n">
        <f aca="false">G110*3.8235866717</f>
        <v>124162945.930988</v>
      </c>
      <c r="K110" s="9"/>
      <c r="L110" s="67"/>
      <c r="M110" s="67" t="n">
        <f aca="false">F110*2.511711692</f>
        <v>422647.972111966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28157937.2590822</v>
      </c>
      <c r="F111" s="157" t="n">
        <f aca="false">central_SIPA_income!I104</f>
        <v>158887.916035502</v>
      </c>
      <c r="G111" s="67" t="n">
        <f aca="false">E111-F111*0.7</f>
        <v>28046715.7178574</v>
      </c>
      <c r="H111" s="67"/>
      <c r="I111" s="67"/>
      <c r="J111" s="67" t="n">
        <f aca="false">G111*3.8235866717</f>
        <v>107239048.403758</v>
      </c>
      <c r="K111" s="9"/>
      <c r="L111" s="67"/>
      <c r="M111" s="67" t="n">
        <f aca="false">F111*2.511711692</f>
        <v>399080.636423884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33243858.1218479</v>
      </c>
      <c r="F112" s="157" t="n">
        <f aca="false">central_SIPA_income!I105</f>
        <v>158038.489118957</v>
      </c>
      <c r="G112" s="67" t="n">
        <f aca="false">E112-F112*0.7</f>
        <v>33133231.1794646</v>
      </c>
      <c r="H112" s="67"/>
      <c r="I112" s="67"/>
      <c r="J112" s="67" t="n">
        <f aca="false">G112*3.8235866717</f>
        <v>126687781.128156</v>
      </c>
      <c r="K112" s="9"/>
      <c r="L112" s="67"/>
      <c r="M112" s="67" t="n">
        <f aca="false">F112*2.511711692</f>
        <v>396947.120906099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9.164062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18004034.2271816</v>
      </c>
      <c r="F9" s="155" t="n">
        <f aca="false">low_SIPA_income!I2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22160667.1184206</v>
      </c>
      <c r="F10" s="157" t="n">
        <f aca="false">low_SIPA_income!I3</f>
        <v>151084.142402353</v>
      </c>
      <c r="G10" s="67" t="n">
        <f aca="false">E10-F10*0.7</f>
        <v>22054908.218739</v>
      </c>
      <c r="H10" s="67" t="s">
        <v>221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20241475.2040363</v>
      </c>
      <c r="F11" s="157" t="n">
        <f aca="false">low_SIPA_income!I4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23722644.8086565</v>
      </c>
      <c r="F12" s="157" t="n">
        <f aca="false">low_SIPA_income!I5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19331318.9269655</v>
      </c>
      <c r="F13" s="155" t="n">
        <f aca="false">low_SIPA_income!I6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22042352.8766765</v>
      </c>
      <c r="F14" s="157" t="n">
        <f aca="false">low_SIPA_income!I7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19232651.4142766</v>
      </c>
      <c r="F15" s="157" t="n">
        <f aca="false">low_SIPA_income!I8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22573512.1008919</v>
      </c>
      <c r="F16" s="157" t="n">
        <f aca="false">low_SIPA_income!I9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19517575.3041269</v>
      </c>
      <c r="F17" s="155" t="n">
        <f aca="false">low_SIPA_income!I10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23345722.4547066</v>
      </c>
      <c r="F18" s="157" t="n">
        <f aca="false">low_SIPA_income!I11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20685758.7576831</v>
      </c>
      <c r="F19" s="157" t="n">
        <f aca="false">low_SIPA_income!I12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24447912.8962081</v>
      </c>
      <c r="F20" s="157" t="n">
        <f aca="false">low_SIPA_income!I13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19429037.4839305</v>
      </c>
      <c r="F21" s="155" t="n">
        <f aca="false">low_SIPA_income!I14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22132191.5725256</v>
      </c>
      <c r="F22" s="157" t="n">
        <f aca="false">low_SIPA_income!I15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18149047.2019723</v>
      </c>
      <c r="F23" s="157" t="n">
        <f aca="false">low_SIPA_income!I16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19841429.2629577</v>
      </c>
      <c r="F24" s="157" t="n">
        <f aca="false">low_SIPA_income!I17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15844822.3562126</v>
      </c>
      <c r="F25" s="155" t="n">
        <f aca="false">low_SIPA_income!I18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18787233.2278504</v>
      </c>
      <c r="F26" s="157" t="n">
        <f aca="false">low_SIPA_income!I19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15864743.8177851</v>
      </c>
      <c r="F27" s="157" t="n">
        <f aca="false">low_SIPA_income!I20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18038556.4824667</v>
      </c>
      <c r="F28" s="157" t="n">
        <f aca="false">low_SIPA_income!I21</f>
        <v>109843.876246888</v>
      </c>
      <c r="G28" s="67" t="n">
        <f aca="false">E28-F28*0.7</f>
        <v>17961665.7690939</v>
      </c>
      <c r="H28" s="67"/>
      <c r="I28" s="67"/>
      <c r="J28" s="67" t="n">
        <f aca="false">G28*3.8235866717</f>
        <v>68677985.8362375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14924457.8878031</v>
      </c>
      <c r="F29" s="155" t="n">
        <f aca="false">low_SIPA_income!I22</f>
        <v>111198.450878821</v>
      </c>
      <c r="G29" s="8" t="n">
        <f aca="false">E29-F29*0.7</f>
        <v>14846618.972188</v>
      </c>
      <c r="H29" s="8"/>
      <c r="I29" s="8"/>
      <c r="J29" s="8" t="n">
        <f aca="false">G29*3.8235866717</f>
        <v>56767334.4218663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17460721.0756843</v>
      </c>
      <c r="F30" s="157" t="n">
        <f aca="false">low_SIPA_income!I23</f>
        <v>102599.406217364</v>
      </c>
      <c r="G30" s="67" t="n">
        <f aca="false">E30-F30*0.7</f>
        <v>17388901.4913322</v>
      </c>
      <c r="H30" s="67"/>
      <c r="I30" s="67"/>
      <c r="J30" s="67" t="n">
        <f aca="false">G30*3.8235866717</f>
        <v>66487971.977762</v>
      </c>
      <c r="K30" s="9"/>
      <c r="L30" s="67"/>
      <c r="M30" s="67" t="n">
        <f aca="false">F30*2.511711692</f>
        <v>257700.128188411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15327693.3405181</v>
      </c>
      <c r="F31" s="157" t="n">
        <f aca="false">low_SIPA_income!I24</f>
        <v>104809.586775917</v>
      </c>
      <c r="G31" s="67" t="n">
        <f aca="false">E31-F31*0.7</f>
        <v>15254326.6297749</v>
      </c>
      <c r="H31" s="67"/>
      <c r="I31" s="67"/>
      <c r="J31" s="67" t="n">
        <f aca="false">G31*3.8235866717</f>
        <v>58326239.9873657</v>
      </c>
      <c r="K31" s="9"/>
      <c r="L31" s="67"/>
      <c r="M31" s="67" t="n">
        <f aca="false">F31*2.511711692</f>
        <v>263251.464538758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18371566.7471614</v>
      </c>
      <c r="F32" s="157" t="n">
        <f aca="false">low_SIPA_income!I25</f>
        <v>107259.400340601</v>
      </c>
      <c r="G32" s="67" t="n">
        <f aca="false">E32-F32*0.7</f>
        <v>18296485.1669229</v>
      </c>
      <c r="H32" s="67"/>
      <c r="I32" s="67"/>
      <c r="J32" s="67" t="n">
        <f aca="false">G32*3.8235866717</f>
        <v>69958196.8232033</v>
      </c>
      <c r="K32" s="9"/>
      <c r="L32" s="67"/>
      <c r="M32" s="67" t="n">
        <f aca="false">F32*2.511711692</f>
        <v>269404.689912396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14687730.7777805</v>
      </c>
      <c r="F33" s="155" t="n">
        <f aca="false">low_SIPA_income!I26</f>
        <v>108137.487562757</v>
      </c>
      <c r="G33" s="8" t="n">
        <f aca="false">E33-F33*0.7</f>
        <v>14612034.5364865</v>
      </c>
      <c r="H33" s="8"/>
      <c r="I33" s="8"/>
      <c r="J33" s="8" t="n">
        <f aca="false">G33*3.8235866717</f>
        <v>55870380.5001301</v>
      </c>
      <c r="K33" s="6"/>
      <c r="L33" s="8"/>
      <c r="M33" s="8" t="n">
        <f aca="false">F33*2.511711692</f>
        <v>271610.191854882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17742596.8388383</v>
      </c>
      <c r="F34" s="157" t="n">
        <f aca="false">low_SIPA_income!I27</f>
        <v>107413.239919494</v>
      </c>
      <c r="G34" s="67" t="n">
        <f aca="false">E34-F34*0.7</f>
        <v>17667407.5708946</v>
      </c>
      <c r="H34" s="67"/>
      <c r="I34" s="67"/>
      <c r="J34" s="67" t="n">
        <f aca="false">G34*3.8235866717</f>
        <v>67552864.1115644</v>
      </c>
      <c r="K34" s="9"/>
      <c r="L34" s="67"/>
      <c r="M34" s="67" t="n">
        <f aca="false">F34*2.511711692</f>
        <v>269791.090581394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15545079.0179551</v>
      </c>
      <c r="F35" s="157" t="n">
        <f aca="false">low_SIPA_income!I28</f>
        <v>104935.260221268</v>
      </c>
      <c r="G35" s="67" t="n">
        <f aca="false">E35-F35*0.7</f>
        <v>15471624.3358003</v>
      </c>
      <c r="H35" s="67"/>
      <c r="I35" s="67"/>
      <c r="J35" s="67" t="n">
        <f aca="false">G35*3.8235866717</f>
        <v>59157096.5999152</v>
      </c>
      <c r="K35" s="9"/>
      <c r="L35" s="67"/>
      <c r="M35" s="67" t="n">
        <f aca="false">F35*2.511711692</f>
        <v>263567.120000822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18795349.4897909</v>
      </c>
      <c r="F36" s="157" t="n">
        <f aca="false">low_SIPA_income!I29</f>
        <v>104107.863700731</v>
      </c>
      <c r="G36" s="67" t="n">
        <f aca="false">E36-F36*0.7</f>
        <v>18722473.9852004</v>
      </c>
      <c r="H36" s="67"/>
      <c r="I36" s="67"/>
      <c r="J36" s="67" t="n">
        <f aca="false">G36*3.8235866717</f>
        <v>71587001.9910622</v>
      </c>
      <c r="K36" s="9"/>
      <c r="L36" s="67"/>
      <c r="M36" s="67" t="n">
        <f aca="false">F36*2.511711692</f>
        <v>261488.938486269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15008290.2311433</v>
      </c>
      <c r="F37" s="155" t="n">
        <f aca="false">low_SIPA_income!I30</f>
        <v>106678.227213591</v>
      </c>
      <c r="G37" s="8" t="n">
        <f aca="false">E37-F37*0.7</f>
        <v>14933615.4720938</v>
      </c>
      <c r="H37" s="8"/>
      <c r="I37" s="8"/>
      <c r="J37" s="8" t="n">
        <f aca="false">G37*3.8235866717</f>
        <v>57099973.0793909</v>
      </c>
      <c r="K37" s="6"/>
      <c r="L37" s="8"/>
      <c r="M37" s="8" t="n">
        <f aca="false">F37*2.511711692</f>
        <v>267944.95057421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17793578.5828512</v>
      </c>
      <c r="F38" s="157" t="n">
        <f aca="false">low_SIPA_income!I31</f>
        <v>111327.350198855</v>
      </c>
      <c r="G38" s="67" t="n">
        <f aca="false">E38-F38*0.7</f>
        <v>17715649.437712</v>
      </c>
      <c r="H38" s="67"/>
      <c r="I38" s="67"/>
      <c r="J38" s="67" t="n">
        <f aca="false">G38*3.8235866717</f>
        <v>67737321.0705452</v>
      </c>
      <c r="K38" s="9"/>
      <c r="L38" s="67"/>
      <c r="M38" s="67" t="n">
        <f aca="false">F38*2.511711692</f>
        <v>279622.207133843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15419244.0315025</v>
      </c>
      <c r="F39" s="157" t="n">
        <f aca="false">low_SIPA_income!I32</f>
        <v>112930.994594769</v>
      </c>
      <c r="G39" s="67" t="n">
        <f aca="false">E39-F39*0.7</f>
        <v>15340192.3352862</v>
      </c>
      <c r="H39" s="67"/>
      <c r="I39" s="67"/>
      <c r="J39" s="67" t="n">
        <f aca="false">G39*3.8235866717</f>
        <v>58654554.9545148</v>
      </c>
      <c r="K39" s="9"/>
      <c r="L39" s="67"/>
      <c r="M39" s="67" t="n">
        <f aca="false">F39*2.511711692</f>
        <v>283650.099512869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18510831.4254598</v>
      </c>
      <c r="F40" s="157" t="n">
        <f aca="false">low_SIPA_income!I33</f>
        <v>114850.750460264</v>
      </c>
      <c r="G40" s="67" t="n">
        <f aca="false">E40-F40*0.7</f>
        <v>18430435.9001377</v>
      </c>
      <c r="H40" s="67"/>
      <c r="I40" s="67"/>
      <c r="J40" s="67" t="n">
        <f aca="false">G40*3.8235866717</f>
        <v>70470369.0613876</v>
      </c>
      <c r="K40" s="9"/>
      <c r="L40" s="67"/>
      <c r="M40" s="67" t="n">
        <f aca="false">F40*2.511711692</f>
        <v>288471.97276602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15328786.0386837</v>
      </c>
      <c r="F41" s="155" t="n">
        <f aca="false">low_SIPA_income!I34</f>
        <v>116149.534363288</v>
      </c>
      <c r="G41" s="8" t="n">
        <f aca="false">E41-F41*0.7</f>
        <v>15247481.3646294</v>
      </c>
      <c r="H41" s="8"/>
      <c r="I41" s="8"/>
      <c r="J41" s="8" t="n">
        <f aca="false">G41*3.8235866717</f>
        <v>58300066.5227912</v>
      </c>
      <c r="K41" s="6"/>
      <c r="L41" s="8"/>
      <c r="M41" s="8" t="n">
        <f aca="false">F41*2.511711692</f>
        <v>291734.143480627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18148687.3969948</v>
      </c>
      <c r="F42" s="157" t="n">
        <f aca="false">low_SIPA_income!I35</f>
        <v>117592.604547696</v>
      </c>
      <c r="G42" s="67" t="n">
        <f aca="false">E42-F42*0.7</f>
        <v>18066372.5738115</v>
      </c>
      <c r="H42" s="67"/>
      <c r="I42" s="67"/>
      <c r="J42" s="67" t="n">
        <f aca="false">G42*3.8235866717</f>
        <v>69078341.3791919</v>
      </c>
      <c r="K42" s="9"/>
      <c r="L42" s="67"/>
      <c r="M42" s="67" t="n">
        <f aca="false">F42*2.511711692</f>
        <v>295358.719735181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15889130.8502552</v>
      </c>
      <c r="F43" s="157" t="n">
        <f aca="false">low_SIPA_income!I36</f>
        <v>117341.768296059</v>
      </c>
      <c r="G43" s="67" t="n">
        <f aca="false">E43-F43*0.7</f>
        <v>15806991.612448</v>
      </c>
      <c r="H43" s="67"/>
      <c r="I43" s="67"/>
      <c r="J43" s="67" t="n">
        <f aca="false">G43*3.8235866717</f>
        <v>60439402.4490298</v>
      </c>
      <c r="K43" s="9"/>
      <c r="L43" s="67"/>
      <c r="M43" s="67" t="n">
        <f aca="false">F43*2.511711692</f>
        <v>294728.691389166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19039747.9880273</v>
      </c>
      <c r="F44" s="157" t="n">
        <f aca="false">low_SIPA_income!I37</f>
        <v>117287.595239266</v>
      </c>
      <c r="G44" s="67" t="n">
        <f aca="false">E44-F44*0.7</f>
        <v>18957646.6713598</v>
      </c>
      <c r="H44" s="67"/>
      <c r="I44" s="67"/>
      <c r="J44" s="67" t="n">
        <f aca="false">G44*3.8235866717</f>
        <v>72486205.1394092</v>
      </c>
      <c r="K44" s="9"/>
      <c r="L44" s="67"/>
      <c r="M44" s="67" t="n">
        <f aca="false">F44*2.511711692</f>
        <v>294592.624289027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15948179.3072334</v>
      </c>
      <c r="F45" s="155" t="n">
        <f aca="false">low_SIPA_income!I38</f>
        <v>115242.881814446</v>
      </c>
      <c r="G45" s="8" t="n">
        <f aca="false">E45-F45*0.7</f>
        <v>15867509.2899633</v>
      </c>
      <c r="H45" s="8"/>
      <c r="I45" s="8"/>
      <c r="J45" s="8" t="n">
        <f aca="false">G45*3.8235866717</f>
        <v>60670797.0341796</v>
      </c>
      <c r="K45" s="6"/>
      <c r="L45" s="8"/>
      <c r="M45" s="8" t="n">
        <f aca="false">F45*2.511711692</f>
        <v>289456.893673117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18892349.8695595</v>
      </c>
      <c r="F46" s="157" t="n">
        <f aca="false">low_SIPA_income!I39</f>
        <v>118776.60116213</v>
      </c>
      <c r="G46" s="67" t="n">
        <f aca="false">E46-F46*0.7</f>
        <v>18809206.248746</v>
      </c>
      <c r="H46" s="67"/>
      <c r="I46" s="67"/>
      <c r="J46" s="67" t="n">
        <f aca="false">G46*3.8235866717</f>
        <v>71918630.3179615</v>
      </c>
      <c r="K46" s="9"/>
      <c r="L46" s="67"/>
      <c r="M46" s="67" t="n">
        <f aca="false">F46*2.511711692</f>
        <v>298332.577874943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16368623.8960295</v>
      </c>
      <c r="F47" s="157" t="n">
        <f aca="false">low_SIPA_income!I40</f>
        <v>118336.018888435</v>
      </c>
      <c r="G47" s="67" t="n">
        <f aca="false">E47-F47*0.7</f>
        <v>16285788.6828076</v>
      </c>
      <c r="H47" s="67"/>
      <c r="I47" s="67"/>
      <c r="J47" s="67" t="n">
        <f aca="false">G47*3.8235866717</f>
        <v>62270124.5457058</v>
      </c>
      <c r="K47" s="9"/>
      <c r="L47" s="67"/>
      <c r="M47" s="67" t="n">
        <f aca="false">F47*2.511711692</f>
        <v>297225.962226814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19569020.2910569</v>
      </c>
      <c r="F48" s="157" t="n">
        <f aca="false">low_SIPA_income!I41</f>
        <v>124803.217961599</v>
      </c>
      <c r="G48" s="67" t="n">
        <f aca="false">E48-F48*0.7</f>
        <v>19481658.0384837</v>
      </c>
      <c r="H48" s="67"/>
      <c r="I48" s="67"/>
      <c r="J48" s="67" t="n">
        <f aca="false">G48*3.8235866717</f>
        <v>74489808.0185636</v>
      </c>
      <c r="K48" s="9"/>
      <c r="L48" s="67"/>
      <c r="M48" s="67" t="n">
        <f aca="false">F48*2.511711692</f>
        <v>313469.701753373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16566024.5919954</v>
      </c>
      <c r="F49" s="155" t="n">
        <f aca="false">low_SIPA_income!I42</f>
        <v>127483.840551381</v>
      </c>
      <c r="G49" s="8" t="n">
        <f aca="false">E49-F49*0.7</f>
        <v>16476785.9036095</v>
      </c>
      <c r="H49" s="8"/>
      <c r="I49" s="8"/>
      <c r="J49" s="8" t="n">
        <f aca="false">G49*3.8235866717</f>
        <v>63000418.9734956</v>
      </c>
      <c r="K49" s="6"/>
      <c r="L49" s="8"/>
      <c r="M49" s="8" t="n">
        <f aca="false">F49*2.511711692</f>
        <v>320202.652853968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19696080.2791551</v>
      </c>
      <c r="F50" s="157" t="n">
        <f aca="false">low_SIPA_income!I43</f>
        <v>127786.254318773</v>
      </c>
      <c r="G50" s="67" t="n">
        <f aca="false">E50-F50*0.7</f>
        <v>19606629.901132</v>
      </c>
      <c r="H50" s="67"/>
      <c r="I50" s="67"/>
      <c r="J50" s="67" t="n">
        <f aca="false">G50*3.8235866717</f>
        <v>74967648.7669228</v>
      </c>
      <c r="K50" s="9"/>
      <c r="L50" s="67"/>
      <c r="M50" s="67" t="n">
        <f aca="false">F50*2.511711692</f>
        <v>320962.229049348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17126038.2969117</v>
      </c>
      <c r="F51" s="157" t="n">
        <f aca="false">low_SIPA_income!I44</f>
        <v>126595.345745978</v>
      </c>
      <c r="G51" s="67" t="n">
        <f aca="false">E51-F51*0.7</f>
        <v>17037421.5548895</v>
      </c>
      <c r="H51" s="67"/>
      <c r="I51" s="67"/>
      <c r="J51" s="67" t="n">
        <f aca="false">G51*3.8235866717</f>
        <v>65144057.9774099</v>
      </c>
      <c r="K51" s="9"/>
      <c r="L51" s="67"/>
      <c r="M51" s="67" t="n">
        <f aca="false">F51*2.511711692</f>
        <v>317971.010062955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20225366.9352659</v>
      </c>
      <c r="F52" s="157" t="n">
        <f aca="false">low_SIPA_income!I45</f>
        <v>129926.989281981</v>
      </c>
      <c r="G52" s="67" t="n">
        <f aca="false">E52-F52*0.7</f>
        <v>20134418.0427685</v>
      </c>
      <c r="H52" s="67"/>
      <c r="I52" s="67"/>
      <c r="J52" s="67" t="n">
        <f aca="false">G52*3.8235866717</f>
        <v>76985692.4707657</v>
      </c>
      <c r="K52" s="9"/>
      <c r="L52" s="67"/>
      <c r="M52" s="67" t="n">
        <f aca="false">F52*2.511711692</f>
        <v>326339.13808591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17043068.6262214</v>
      </c>
      <c r="F53" s="155" t="n">
        <f aca="false">low_SIPA_income!I46</f>
        <v>126560.832293251</v>
      </c>
      <c r="G53" s="8" t="n">
        <f aca="false">E53-F53*0.7</f>
        <v>16954476.0436161</v>
      </c>
      <c r="H53" s="8"/>
      <c r="I53" s="8"/>
      <c r="J53" s="8" t="n">
        <f aca="false">G53*3.8235866717</f>
        <v>64826908.6260275</v>
      </c>
      <c r="K53" s="6"/>
      <c r="L53" s="8"/>
      <c r="M53" s="8" t="n">
        <f aca="false">F53*2.511711692</f>
        <v>317884.32222021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20199085.8983493</v>
      </c>
      <c r="F54" s="157" t="n">
        <f aca="false">low_SIPA_income!I47</f>
        <v>127458.173486131</v>
      </c>
      <c r="G54" s="67" t="n">
        <f aca="false">E54-F54*0.7</f>
        <v>20109865.176909</v>
      </c>
      <c r="H54" s="67"/>
      <c r="I54" s="67"/>
      <c r="J54" s="67" t="n">
        <f aca="false">G54*3.8235866717</f>
        <v>76891812.4601133</v>
      </c>
      <c r="K54" s="9"/>
      <c r="L54" s="67"/>
      <c r="M54" s="67" t="n">
        <f aca="false">F54*2.511711692</f>
        <v>320138.18458608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17416473.0247989</v>
      </c>
      <c r="F55" s="157" t="n">
        <f aca="false">low_SIPA_income!I48</f>
        <v>129583.04228001</v>
      </c>
      <c r="G55" s="67" t="n">
        <f aca="false">E55-F55*0.7</f>
        <v>17325764.8952028</v>
      </c>
      <c r="H55" s="67"/>
      <c r="I55" s="67"/>
      <c r="J55" s="67" t="n">
        <f aca="false">G55*3.8235866717</f>
        <v>66246563.7303054</v>
      </c>
      <c r="K55" s="9"/>
      <c r="L55" s="67"/>
      <c r="M55" s="67" t="n">
        <f aca="false">F55*2.511711692</f>
        <v>325475.242379632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20549781.8796737</v>
      </c>
      <c r="F56" s="157" t="n">
        <f aca="false">low_SIPA_income!I49</f>
        <v>126479.000869551</v>
      </c>
      <c r="G56" s="67" t="n">
        <f aca="false">E56-F56*0.7</f>
        <v>20461246.579065</v>
      </c>
      <c r="H56" s="67"/>
      <c r="I56" s="67"/>
      <c r="J56" s="67" t="n">
        <f aca="false">G56*3.8235866717</f>
        <v>78235349.7060803</v>
      </c>
      <c r="K56" s="9"/>
      <c r="L56" s="67"/>
      <c r="M56" s="67" t="n">
        <f aca="false">F56*2.511711692</f>
        <v>317678.785276528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17572944.354129</v>
      </c>
      <c r="F57" s="155" t="n">
        <f aca="false">low_SIPA_income!I50</f>
        <v>129365.076949077</v>
      </c>
      <c r="G57" s="8" t="n">
        <f aca="false">E57-F57*0.7</f>
        <v>17482388.8002647</v>
      </c>
      <c r="H57" s="8"/>
      <c r="I57" s="8"/>
      <c r="J57" s="8" t="n">
        <f aca="false">G57*3.8235866717</f>
        <v>66845428.8061693</v>
      </c>
      <c r="K57" s="6"/>
      <c r="L57" s="8"/>
      <c r="M57" s="8" t="n">
        <f aca="false">F57*2.511711692</f>
        <v>324927.776309477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20625819.6383244</v>
      </c>
      <c r="F58" s="157" t="n">
        <f aca="false">low_SIPA_income!I51</f>
        <v>130952.247348836</v>
      </c>
      <c r="G58" s="67" t="n">
        <f aca="false">E58-F58*0.7</f>
        <v>20534153.0651802</v>
      </c>
      <c r="H58" s="67"/>
      <c r="I58" s="67"/>
      <c r="J58" s="67" t="n">
        <f aca="false">G58*3.8235866717</f>
        <v>78514113.9746708</v>
      </c>
      <c r="K58" s="9"/>
      <c r="L58" s="67"/>
      <c r="M58" s="67" t="n">
        <f aca="false">F58*2.511711692</f>
        <v>328914.290759747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17831938.3276619</v>
      </c>
      <c r="F59" s="157" t="n">
        <f aca="false">low_SIPA_income!I52</f>
        <v>128882.408714477</v>
      </c>
      <c r="G59" s="67" t="n">
        <f aca="false">E59-F59*0.7</f>
        <v>17741720.6415618</v>
      </c>
      <c r="H59" s="67"/>
      <c r="I59" s="67"/>
      <c r="J59" s="67" t="n">
        <f aca="false">G59*3.8235866717</f>
        <v>67837006.5781003</v>
      </c>
      <c r="K59" s="9"/>
      <c r="L59" s="67"/>
      <c r="M59" s="67" t="n">
        <f aca="false">F59*2.511711692</f>
        <v>323715.452861275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21009242.5050444</v>
      </c>
      <c r="F60" s="157" t="n">
        <f aca="false">low_SIPA_income!I53</f>
        <v>131964.064803636</v>
      </c>
      <c r="G60" s="67" t="n">
        <f aca="false">E60-F60*0.7</f>
        <v>20916867.6596818</v>
      </c>
      <c r="H60" s="67"/>
      <c r="I60" s="67"/>
      <c r="J60" s="67" t="n">
        <f aca="false">G60*3.8235866717</f>
        <v>79977456.3972722</v>
      </c>
      <c r="K60" s="9"/>
      <c r="L60" s="67"/>
      <c r="M60" s="67" t="n">
        <f aca="false">F60*2.511711692</f>
        <v>331455.684491138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18013279.2614855</v>
      </c>
      <c r="F61" s="155" t="n">
        <f aca="false">low_SIPA_income!I54</f>
        <v>130409.704842067</v>
      </c>
      <c r="G61" s="8" t="n">
        <f aca="false">E61-F61*0.7</f>
        <v>17921992.468096</v>
      </c>
      <c r="H61" s="8"/>
      <c r="I61" s="8"/>
      <c r="J61" s="8" t="n">
        <f aca="false">G61*3.8235866717</f>
        <v>68526291.5313198</v>
      </c>
      <c r="K61" s="6"/>
      <c r="L61" s="8"/>
      <c r="M61" s="8" t="n">
        <f aca="false">F61*2.511711692</f>
        <v>327551.58040209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21362690.0976431</v>
      </c>
      <c r="F62" s="157" t="n">
        <f aca="false">low_SIPA_income!I55</f>
        <v>130241.243637359</v>
      </c>
      <c r="G62" s="67" t="n">
        <f aca="false">E62-F62*0.7</f>
        <v>21271521.227097</v>
      </c>
      <c r="H62" s="67"/>
      <c r="I62" s="67"/>
      <c r="J62" s="67" t="n">
        <f aca="false">G62*3.8235866717</f>
        <v>81333505.0507117</v>
      </c>
      <c r="K62" s="9"/>
      <c r="L62" s="67"/>
      <c r="M62" s="67" t="n">
        <f aca="false">F62*2.511711692</f>
        <v>327128.454424574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18379538.3943999</v>
      </c>
      <c r="F63" s="157" t="n">
        <f aca="false">low_SIPA_income!I56</f>
        <v>133184.57194051</v>
      </c>
      <c r="G63" s="67" t="n">
        <f aca="false">E63-F63*0.7</f>
        <v>18286309.1940416</v>
      </c>
      <c r="H63" s="67"/>
      <c r="I63" s="67"/>
      <c r="J63" s="67" t="n">
        <f aca="false">G63*3.8235866717</f>
        <v>69919288.1089225</v>
      </c>
      <c r="K63" s="9"/>
      <c r="L63" s="67"/>
      <c r="M63" s="67" t="n">
        <f aca="false">F63*2.511711692</f>
        <v>334521.246536993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21993081.1614501</v>
      </c>
      <c r="F64" s="157" t="n">
        <f aca="false">low_SIPA_income!I57</f>
        <v>130496.492270438</v>
      </c>
      <c r="G64" s="67" t="n">
        <f aca="false">E64-F64*0.7</f>
        <v>21901733.6168608</v>
      </c>
      <c r="H64" s="67"/>
      <c r="I64" s="67"/>
      <c r="J64" s="67" t="n">
        <f aca="false">G64*3.8235866717</f>
        <v>83743176.7445528</v>
      </c>
      <c r="K64" s="9"/>
      <c r="L64" s="67"/>
      <c r="M64" s="67" t="n">
        <f aca="false">F64*2.511711692</f>
        <v>327769.565400647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18575725.1288123</v>
      </c>
      <c r="F65" s="155" t="n">
        <f aca="false">low_SIPA_income!I58</f>
        <v>131355.276016498</v>
      </c>
      <c r="G65" s="8" t="n">
        <f aca="false">E65-F65*0.7</f>
        <v>18483776.4356007</v>
      </c>
      <c r="H65" s="8"/>
      <c r="I65" s="8"/>
      <c r="J65" s="8" t="n">
        <f aca="false">G65*3.8235866717</f>
        <v>70674321.2218455</v>
      </c>
      <c r="K65" s="6"/>
      <c r="L65" s="8"/>
      <c r="M65" s="8" t="n">
        <f aca="false">F65*2.511711692</f>
        <v>329926.582576526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21859567.1158686</v>
      </c>
      <c r="F66" s="157" t="n">
        <f aca="false">low_SIPA_income!I59</f>
        <v>135711.980147883</v>
      </c>
      <c r="G66" s="67" t="n">
        <f aca="false">E66-F66*0.7</f>
        <v>21764568.729765</v>
      </c>
      <c r="H66" s="67"/>
      <c r="I66" s="67"/>
      <c r="J66" s="67" t="n">
        <f aca="false">G66*3.8235866717</f>
        <v>83218714.9104283</v>
      </c>
      <c r="K66" s="9"/>
      <c r="L66" s="67"/>
      <c r="M66" s="67" t="n">
        <f aca="false">F66*2.511711692</f>
        <v>340869.367281911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18888073.3479153</v>
      </c>
      <c r="F67" s="157" t="n">
        <f aca="false">low_SIPA_income!I60</f>
        <v>132499.668315071</v>
      </c>
      <c r="G67" s="67" t="n">
        <f aca="false">E67-F67*0.7</f>
        <v>18795323.5800948</v>
      </c>
      <c r="H67" s="67"/>
      <c r="I67" s="67"/>
      <c r="J67" s="67" t="n">
        <f aca="false">G67*3.8235866717</f>
        <v>71865548.7311391</v>
      </c>
      <c r="K67" s="9"/>
      <c r="L67" s="67"/>
      <c r="M67" s="67" t="n">
        <f aca="false">F67*2.511711692</f>
        <v>332800.966093087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22372909.7992974</v>
      </c>
      <c r="F68" s="157" t="n">
        <f aca="false">low_SIPA_income!I61</f>
        <v>130153.343274983</v>
      </c>
      <c r="G68" s="67" t="n">
        <f aca="false">E68-F68*0.7</f>
        <v>22281802.4590049</v>
      </c>
      <c r="H68" s="67"/>
      <c r="I68" s="67"/>
      <c r="J68" s="67" t="n">
        <f aca="false">G68*3.8235866717</f>
        <v>85196402.9037036</v>
      </c>
      <c r="K68" s="9"/>
      <c r="L68" s="67"/>
      <c r="M68" s="67" t="n">
        <f aca="false">F68*2.511711692</f>
        <v>326907.674056665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18946449.5790572</v>
      </c>
      <c r="F69" s="155" t="n">
        <f aca="false">low_SIPA_income!I62</f>
        <v>129628.795375368</v>
      </c>
      <c r="G69" s="8" t="n">
        <f aca="false">E69-F69*0.7</f>
        <v>18855709.4222944</v>
      </c>
      <c r="H69" s="8"/>
      <c r="I69" s="8"/>
      <c r="J69" s="8" t="n">
        <f aca="false">G69*3.8235866717</f>
        <v>72096439.232533</v>
      </c>
      <c r="K69" s="6"/>
      <c r="L69" s="8"/>
      <c r="M69" s="8" t="n">
        <f aca="false">F69*2.511711692</f>
        <v>325590.160964186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22359591.2604648</v>
      </c>
      <c r="F70" s="157" t="n">
        <f aca="false">low_SIPA_income!I63</f>
        <v>134038.774733931</v>
      </c>
      <c r="G70" s="67" t="n">
        <f aca="false">E70-F70*0.7</f>
        <v>22265764.1181511</v>
      </c>
      <c r="H70" s="67"/>
      <c r="I70" s="67"/>
      <c r="J70" s="67" t="n">
        <f aca="false">G70*3.8235866717</f>
        <v>85135078.9173786</v>
      </c>
      <c r="K70" s="9"/>
      <c r="L70" s="67"/>
      <c r="M70" s="67" t="n">
        <f aca="false">F70*2.511711692</f>
        <v>336666.757680568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19296810.3547091</v>
      </c>
      <c r="F71" s="157" t="n">
        <f aca="false">low_SIPA_income!I64</f>
        <v>127295.163112491</v>
      </c>
      <c r="G71" s="67" t="n">
        <f aca="false">E71-F71*0.7</f>
        <v>19207703.7405304</v>
      </c>
      <c r="H71" s="67"/>
      <c r="I71" s="67"/>
      <c r="J71" s="67" t="n">
        <f aca="false">G71*3.8235866717</f>
        <v>73442320.0162541</v>
      </c>
      <c r="K71" s="9"/>
      <c r="L71" s="67"/>
      <c r="M71" s="67" t="n">
        <f aca="false">F71*2.511711692</f>
        <v>319728.74952469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22662513.5955938</v>
      </c>
      <c r="F72" s="157" t="n">
        <f aca="false">low_SIPA_income!I65</f>
        <v>127105.567035483</v>
      </c>
      <c r="G72" s="67" t="n">
        <f aca="false">E72-F72*0.7</f>
        <v>22573539.698669</v>
      </c>
      <c r="H72" s="67"/>
      <c r="I72" s="67"/>
      <c r="J72" s="67" t="n">
        <f aca="false">G72*3.8235866717</f>
        <v>86311885.5249216</v>
      </c>
      <c r="K72" s="9"/>
      <c r="L72" s="67"/>
      <c r="M72" s="67" t="n">
        <f aca="false">F72*2.511711692</f>
        <v>319252.538841312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19213569.3022045</v>
      </c>
      <c r="F73" s="155" t="n">
        <f aca="false">low_SIPA_income!I66</f>
        <v>133002.873986584</v>
      </c>
      <c r="G73" s="8" t="n">
        <f aca="false">E73-F73*0.7</f>
        <v>19120467.2904139</v>
      </c>
      <c r="H73" s="8"/>
      <c r="I73" s="8"/>
      <c r="J73" s="8" t="n">
        <f aca="false">G73*3.8235866717</f>
        <v>73108763.8883023</v>
      </c>
      <c r="K73" s="6"/>
      <c r="L73" s="8"/>
      <c r="M73" s="8" t="n">
        <f aca="false">F73*2.511711692</f>
        <v>334064.873661707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22608589.8433807</v>
      </c>
      <c r="F74" s="157" t="n">
        <f aca="false">low_SIPA_income!I67</f>
        <v>135046.093082974</v>
      </c>
      <c r="G74" s="67" t="n">
        <f aca="false">E74-F74*0.7</f>
        <v>22514057.5782226</v>
      </c>
      <c r="H74" s="67"/>
      <c r="I74" s="67"/>
      <c r="J74" s="67" t="n">
        <f aca="false">G74*3.8235866717</f>
        <v>86084450.4819785</v>
      </c>
      <c r="K74" s="9"/>
      <c r="L74" s="67"/>
      <c r="M74" s="67" t="n">
        <f aca="false">F74*2.511711692</f>
        <v>339196.850955427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19365175.87224</v>
      </c>
      <c r="F75" s="157" t="n">
        <f aca="false">low_SIPA_income!I68</f>
        <v>136679.130421046</v>
      </c>
      <c r="G75" s="67" t="n">
        <f aca="false">E75-F75*0.7</f>
        <v>19269500.4809453</v>
      </c>
      <c r="H75" s="67"/>
      <c r="I75" s="67"/>
      <c r="J75" s="67" t="n">
        <f aca="false">G75*3.8235866717</f>
        <v>73678605.2092592</v>
      </c>
      <c r="K75" s="9"/>
      <c r="L75" s="67"/>
      <c r="M75" s="67" t="n">
        <f aca="false">F75*2.511711692</f>
        <v>343298.569930935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22965899.2713054</v>
      </c>
      <c r="F76" s="157" t="n">
        <f aca="false">low_SIPA_income!I69</f>
        <v>136081.684997196</v>
      </c>
      <c r="G76" s="67" t="n">
        <f aca="false">E76-F76*0.7</f>
        <v>22870642.0918073</v>
      </c>
      <c r="H76" s="67"/>
      <c r="I76" s="67"/>
      <c r="J76" s="67" t="n">
        <f aca="false">G76*3.8235866717</f>
        <v>87447882.2754555</v>
      </c>
      <c r="K76" s="9"/>
      <c r="L76" s="67"/>
      <c r="M76" s="67" t="n">
        <f aca="false">F76*2.511711692</f>
        <v>341797.959274519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19453326.2694902</v>
      </c>
      <c r="F77" s="155" t="n">
        <f aca="false">low_SIPA_income!I70</f>
        <v>136622.159369892</v>
      </c>
      <c r="G77" s="8" t="n">
        <f aca="false">E77-F77*0.7</f>
        <v>19357690.7579313</v>
      </c>
      <c r="H77" s="8"/>
      <c r="I77" s="8"/>
      <c r="J77" s="8" t="n">
        <f aca="false">G77*3.8235866717</f>
        <v>74015808.3769162</v>
      </c>
      <c r="K77" s="6"/>
      <c r="L77" s="8"/>
      <c r="M77" s="8" t="n">
        <f aca="false">F77*2.511711692</f>
        <v>343155.475075645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23043822.8597933</v>
      </c>
      <c r="F78" s="157" t="n">
        <f aca="false">low_SIPA_income!I71</f>
        <v>139259.551531912</v>
      </c>
      <c r="G78" s="67" t="n">
        <f aca="false">E78-F78*0.7</f>
        <v>22946341.1737209</v>
      </c>
      <c r="H78" s="67"/>
      <c r="I78" s="67"/>
      <c r="J78" s="67" t="n">
        <f aca="false">G78*3.8235866717</f>
        <v>87737324.2761203</v>
      </c>
      <c r="K78" s="9"/>
      <c r="L78" s="67"/>
      <c r="M78" s="67" t="n">
        <f aca="false">F78*2.511711692</f>
        <v>349779.843805381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19924175.1414785</v>
      </c>
      <c r="F79" s="157" t="n">
        <f aca="false">low_SIPA_income!I72</f>
        <v>137313.447438903</v>
      </c>
      <c r="G79" s="67" t="n">
        <f aca="false">E79-F79*0.7</f>
        <v>19828055.7282713</v>
      </c>
      <c r="H79" s="67"/>
      <c r="I79" s="67"/>
      <c r="J79" s="67" t="n">
        <f aca="false">G79*3.8235866717</f>
        <v>75814289.6083428</v>
      </c>
      <c r="K79" s="9"/>
      <c r="L79" s="67"/>
      <c r="M79" s="67" t="n">
        <f aca="false">F79*2.511711692</f>
        <v>344891.791401119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23519809.1466401</v>
      </c>
      <c r="F80" s="157" t="n">
        <f aca="false">low_SIPA_income!I73</f>
        <v>135551.697208081</v>
      </c>
      <c r="G80" s="67" t="n">
        <f aca="false">E80-F80*0.7</f>
        <v>23424922.9585944</v>
      </c>
      <c r="H80" s="67"/>
      <c r="I80" s="67"/>
      <c r="J80" s="67" t="n">
        <f aca="false">G80*3.8235866717</f>
        <v>89567223.2100809</v>
      </c>
      <c r="K80" s="9"/>
      <c r="L80" s="67"/>
      <c r="M80" s="67" t="n">
        <f aca="false">F80*2.511711692</f>
        <v>340466.782747982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19853582.3520837</v>
      </c>
      <c r="F81" s="155" t="n">
        <f aca="false">low_SIPA_income!I74</f>
        <v>138606.224810588</v>
      </c>
      <c r="G81" s="8" t="n">
        <f aca="false">E81-F81*0.7</f>
        <v>19756557.9947163</v>
      </c>
      <c r="H81" s="8"/>
      <c r="I81" s="8"/>
      <c r="J81" s="8" t="n">
        <f aca="false">G81*3.8235866717</f>
        <v>75540911.8272652</v>
      </c>
      <c r="K81" s="6"/>
      <c r="L81" s="8"/>
      <c r="M81" s="8" t="n">
        <f aca="false">F81*2.511711692</f>
        <v>348138.875440735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23377011.9941382</v>
      </c>
      <c r="F82" s="157" t="n">
        <f aca="false">low_SIPA_income!I75</f>
        <v>141390.451248514</v>
      </c>
      <c r="G82" s="67" t="n">
        <f aca="false">E82-F82*0.7</f>
        <v>23278038.6782643</v>
      </c>
      <c r="H82" s="67"/>
      <c r="I82" s="67"/>
      <c r="J82" s="67" t="n">
        <f aca="false">G82*3.8235866717</f>
        <v>89005598.4335283</v>
      </c>
      <c r="K82" s="9"/>
      <c r="L82" s="67"/>
      <c r="M82" s="67" t="n">
        <f aca="false">F82*2.511711692</f>
        <v>355132.049538049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20071622.9935224</v>
      </c>
      <c r="F83" s="157" t="n">
        <f aca="false">low_SIPA_income!I76</f>
        <v>142881.653652994</v>
      </c>
      <c r="G83" s="67" t="n">
        <f aca="false">E83-F83*0.7</f>
        <v>19971605.8359653</v>
      </c>
      <c r="H83" s="67"/>
      <c r="I83" s="67"/>
      <c r="J83" s="67" t="n">
        <f aca="false">G83*3.8235866717</f>
        <v>76363165.886843</v>
      </c>
      <c r="K83" s="9"/>
      <c r="L83" s="67"/>
      <c r="M83" s="67" t="n">
        <f aca="false">F83*2.511711692</f>
        <v>358877.520052519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23666737.7370368</v>
      </c>
      <c r="F84" s="157" t="n">
        <f aca="false">low_SIPA_income!I77</f>
        <v>147454.974966364</v>
      </c>
      <c r="G84" s="67" t="n">
        <f aca="false">E84-F84*0.7</f>
        <v>23563519.2545604</v>
      </c>
      <c r="H84" s="67"/>
      <c r="I84" s="67"/>
      <c r="J84" s="67" t="n">
        <f aca="false">G84*3.8235866717</f>
        <v>90097158.1600834</v>
      </c>
      <c r="K84" s="9"/>
      <c r="L84" s="67"/>
      <c r="M84" s="67" t="n">
        <f aca="false">F84*2.511711692</f>
        <v>370364.384666584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20208168.5667356</v>
      </c>
      <c r="F85" s="155" t="n">
        <f aca="false">low_SIPA_income!I78</f>
        <v>143952.218097395</v>
      </c>
      <c r="G85" s="8" t="n">
        <f aca="false">E85-F85*0.7</f>
        <v>20107402.0140674</v>
      </c>
      <c r="H85" s="8"/>
      <c r="I85" s="8"/>
      <c r="J85" s="8" t="n">
        <f aca="false">G85*3.8235866717</f>
        <v>76882394.343502</v>
      </c>
      <c r="K85" s="6"/>
      <c r="L85" s="8"/>
      <c r="M85" s="8" t="n">
        <f aca="false">F85*2.511711692</f>
        <v>361566.469284561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23732051.8588704</v>
      </c>
      <c r="F86" s="157" t="n">
        <f aca="false">low_SIPA_income!I79</f>
        <v>148873.413712443</v>
      </c>
      <c r="G86" s="67" t="n">
        <f aca="false">E86-F86*0.7</f>
        <v>23627840.4692717</v>
      </c>
      <c r="H86" s="67"/>
      <c r="I86" s="67"/>
      <c r="J86" s="67" t="n">
        <f aca="false">G86*3.8235866717</f>
        <v>90343095.8993613</v>
      </c>
      <c r="K86" s="9"/>
      <c r="L86" s="67"/>
      <c r="M86" s="67" t="n">
        <f aca="false">F86*2.511711692</f>
        <v>373927.093849497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20438986.9991603</v>
      </c>
      <c r="F87" s="157" t="n">
        <f aca="false">low_SIPA_income!I80</f>
        <v>146112.016004063</v>
      </c>
      <c r="G87" s="67" t="n">
        <f aca="false">E87-F87*0.7</f>
        <v>20336708.5879575</v>
      </c>
      <c r="H87" s="67"/>
      <c r="I87" s="67"/>
      <c r="J87" s="67" t="n">
        <f aca="false">G87*3.8235866717</f>
        <v>77759167.9031612</v>
      </c>
      <c r="K87" s="9"/>
      <c r="L87" s="67"/>
      <c r="M87" s="67" t="n">
        <f aca="false">F87*2.511711692</f>
        <v>366991.258939097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24023863.1758711</v>
      </c>
      <c r="F88" s="157" t="n">
        <f aca="false">low_SIPA_income!I81</f>
        <v>143706.297438069</v>
      </c>
      <c r="G88" s="67" t="n">
        <f aca="false">E88-F88*0.7</f>
        <v>23923268.7676644</v>
      </c>
      <c r="H88" s="67"/>
      <c r="I88" s="67"/>
      <c r="J88" s="67" t="n">
        <f aca="false">G88*3.8235866717</f>
        <v>91472691.6035385</v>
      </c>
      <c r="K88" s="9"/>
      <c r="L88" s="67"/>
      <c r="M88" s="67" t="n">
        <f aca="false">F88*2.511711692</f>
        <v>360948.787489227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20337363.3484161</v>
      </c>
      <c r="F89" s="155" t="n">
        <f aca="false">low_SIPA_income!I82</f>
        <v>147327.585606044</v>
      </c>
      <c r="G89" s="8" t="n">
        <f aca="false">E89-F89*0.7</f>
        <v>20234234.0384919</v>
      </c>
      <c r="H89" s="8"/>
      <c r="I89" s="8"/>
      <c r="J89" s="8" t="n">
        <f aca="false">G89*3.8235866717</f>
        <v>77367347.5816361</v>
      </c>
      <c r="K89" s="6"/>
      <c r="L89" s="8"/>
      <c r="M89" s="8" t="n">
        <f aca="false">F89*2.511711692</f>
        <v>370044.419320832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24132190.274624</v>
      </c>
      <c r="F90" s="157" t="n">
        <f aca="false">low_SIPA_income!I83</f>
        <v>144266.444042851</v>
      </c>
      <c r="G90" s="67" t="n">
        <f aca="false">E90-F90*0.7</f>
        <v>24031203.763794</v>
      </c>
      <c r="H90" s="67"/>
      <c r="I90" s="67"/>
      <c r="J90" s="67" t="n">
        <f aca="false">G90*3.8235866717</f>
        <v>91885390.4161496</v>
      </c>
      <c r="K90" s="9"/>
      <c r="L90" s="67"/>
      <c r="M90" s="67" t="n">
        <f aca="false">F90*2.511711692</f>
        <v>362355.714265694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20819452.2618954</v>
      </c>
      <c r="F91" s="157" t="n">
        <f aca="false">low_SIPA_income!I84</f>
        <v>145098.243359551</v>
      </c>
      <c r="G91" s="67" t="n">
        <f aca="false">E91-F91*0.7</f>
        <v>20717883.4915438</v>
      </c>
      <c r="H91" s="67"/>
      <c r="I91" s="67"/>
      <c r="J91" s="67" t="n">
        <f aca="false">G91*3.8235866717</f>
        <v>79216623.1841002</v>
      </c>
      <c r="K91" s="9"/>
      <c r="L91" s="67"/>
      <c r="M91" s="67" t="n">
        <f aca="false">F91*2.511711692</f>
        <v>364444.954334845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24491152.4096379</v>
      </c>
      <c r="F92" s="157" t="n">
        <f aca="false">low_SIPA_income!I85</f>
        <v>147008.130770904</v>
      </c>
      <c r="G92" s="67" t="n">
        <f aca="false">E92-F92*0.7</f>
        <v>24388246.7180982</v>
      </c>
      <c r="H92" s="67"/>
      <c r="I92" s="67"/>
      <c r="J92" s="67" t="n">
        <f aca="false">G92*3.8235866717</f>
        <v>93250575.0974516</v>
      </c>
      <c r="K92" s="9"/>
      <c r="L92" s="67"/>
      <c r="M92" s="67" t="n">
        <f aca="false">F92*2.511711692</f>
        <v>369242.040876344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20847927.0480289</v>
      </c>
      <c r="F93" s="155" t="n">
        <f aca="false">low_SIPA_income!I86</f>
        <v>155215.288470325</v>
      </c>
      <c r="G93" s="8" t="n">
        <f aca="false">E93-F93*0.7</f>
        <v>20739276.3460997</v>
      </c>
      <c r="H93" s="8"/>
      <c r="I93" s="8"/>
      <c r="J93" s="8" t="n">
        <f aca="false">G93*3.8235866717</f>
        <v>79298420.61765</v>
      </c>
      <c r="K93" s="6"/>
      <c r="L93" s="8"/>
      <c r="M93" s="8" t="n">
        <f aca="false">F93*2.511711692</f>
        <v>389856.054828068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24806050.6298195</v>
      </c>
      <c r="F94" s="157" t="n">
        <f aca="false">low_SIPA_income!I87</f>
        <v>146158.597954557</v>
      </c>
      <c r="G94" s="67" t="n">
        <f aca="false">E94-F94*0.7</f>
        <v>24703739.6112513</v>
      </c>
      <c r="H94" s="67"/>
      <c r="I94" s="67"/>
      <c r="J94" s="67" t="n">
        <f aca="false">G94*3.8235866717</f>
        <v>94456889.5187279</v>
      </c>
      <c r="K94" s="9"/>
      <c r="L94" s="67"/>
      <c r="M94" s="67" t="n">
        <f aca="false">F94*2.511711692</f>
        <v>367108.259368787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21373106.3151546</v>
      </c>
      <c r="F95" s="157" t="n">
        <f aca="false">low_SIPA_income!I88</f>
        <v>143584.393350888</v>
      </c>
      <c r="G95" s="67" t="n">
        <f aca="false">E95-F95*0.7</f>
        <v>21272597.239809</v>
      </c>
      <c r="H95" s="67"/>
      <c r="I95" s="67"/>
      <c r="J95" s="67" t="n">
        <f aca="false">G95*3.8235866717</f>
        <v>81337619.2785758</v>
      </c>
      <c r="K95" s="9"/>
      <c r="L95" s="67"/>
      <c r="M95" s="67" t="n">
        <f aca="false">F95*2.511711692</f>
        <v>360642.599568153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25252038.2524168</v>
      </c>
      <c r="F96" s="157" t="n">
        <f aca="false">low_SIPA_income!I89</f>
        <v>141160.214995573</v>
      </c>
      <c r="G96" s="67" t="n">
        <f aca="false">E96-F96*0.7</f>
        <v>25153226.1019199</v>
      </c>
      <c r="H96" s="67"/>
      <c r="I96" s="67"/>
      <c r="J96" s="67" t="n">
        <f aca="false">G96*3.8235866717</f>
        <v>96175540.0735575</v>
      </c>
      <c r="K96" s="9"/>
      <c r="L96" s="67"/>
      <c r="M96" s="67" t="n">
        <f aca="false">F96*2.511711692</f>
        <v>354553.762449614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21431098.1816182</v>
      </c>
      <c r="F97" s="155" t="n">
        <f aca="false">low_SIPA_income!I90</f>
        <v>147101.238614848</v>
      </c>
      <c r="G97" s="8" t="n">
        <f aca="false">E97-F97*0.7</f>
        <v>21328127.3145878</v>
      </c>
      <c r="H97" s="8"/>
      <c r="I97" s="8"/>
      <c r="J97" s="8" t="n">
        <f aca="false">G97*3.8235866717</f>
        <v>81549943.3323786</v>
      </c>
      <c r="K97" s="6"/>
      <c r="L97" s="8"/>
      <c r="M97" s="8" t="n">
        <f aca="false">F97*2.511711692</f>
        <v>369475.900936595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25221454.3513882</v>
      </c>
      <c r="F98" s="157" t="n">
        <f aca="false">low_SIPA_income!I91</f>
        <v>148035.830943053</v>
      </c>
      <c r="G98" s="67" t="n">
        <f aca="false">E98-F98*0.7</f>
        <v>25117829.2697281</v>
      </c>
      <c r="H98" s="67"/>
      <c r="I98" s="67"/>
      <c r="J98" s="67" t="n">
        <f aca="false">G98*3.8235866717</f>
        <v>96040197.2177684</v>
      </c>
      <c r="K98" s="9"/>
      <c r="L98" s="67"/>
      <c r="M98" s="67" t="n">
        <f aca="false">F98*2.511711692</f>
        <v>371823.327414603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21614193.5786839</v>
      </c>
      <c r="F99" s="157" t="n">
        <f aca="false">low_SIPA_income!I92</f>
        <v>149817.859686111</v>
      </c>
      <c r="G99" s="67" t="n">
        <f aca="false">E99-F99*0.7</f>
        <v>21509321.0769036</v>
      </c>
      <c r="H99" s="67"/>
      <c r="I99" s="67"/>
      <c r="J99" s="67" t="n">
        <f aca="false">G99*3.8235866717</f>
        <v>82242753.3869647</v>
      </c>
      <c r="K99" s="9"/>
      <c r="L99" s="67"/>
      <c r="M99" s="67" t="n">
        <f aca="false">F99*2.511711692</f>
        <v>376299.269844021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25522230.1335118</v>
      </c>
      <c r="F100" s="157" t="n">
        <f aca="false">low_SIPA_income!I93</f>
        <v>152963.80026701</v>
      </c>
      <c r="G100" s="67" t="n">
        <f aca="false">E100-F100*0.7</f>
        <v>25415155.4733249</v>
      </c>
      <c r="H100" s="67"/>
      <c r="I100" s="67"/>
      <c r="J100" s="67" t="n">
        <f aca="false">G100*3.8235866717</f>
        <v>97177049.7269884</v>
      </c>
      <c r="K100" s="9"/>
      <c r="L100" s="67"/>
      <c r="M100" s="67" t="n">
        <f aca="false">F100*2.511711692</f>
        <v>384200.965583402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21628861.2443815</v>
      </c>
      <c r="F101" s="155" t="n">
        <f aca="false">low_SIPA_income!I94</f>
        <v>152668.011341463</v>
      </c>
      <c r="G101" s="8" t="n">
        <f aca="false">E101-F101*0.7</f>
        <v>21521993.6364425</v>
      </c>
      <c r="H101" s="8"/>
      <c r="I101" s="8"/>
      <c r="J101" s="8" t="n">
        <f aca="false">G101*3.8235866717</f>
        <v>82291208.0167138</v>
      </c>
      <c r="K101" s="6"/>
      <c r="L101" s="8"/>
      <c r="M101" s="8" t="n">
        <f aca="false">F101*2.511711692</f>
        <v>383458.029080742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25541525.7894159</v>
      </c>
      <c r="F102" s="157" t="n">
        <f aca="false">low_SIPA_income!I95</f>
        <v>154172.744059972</v>
      </c>
      <c r="G102" s="67" t="n">
        <f aca="false">E102-F102*0.7</f>
        <v>25433604.8685739</v>
      </c>
      <c r="H102" s="67"/>
      <c r="I102" s="67"/>
      <c r="J102" s="67" t="n">
        <f aca="false">G102*3.8235866717</f>
        <v>97247592.5887635</v>
      </c>
      <c r="K102" s="9"/>
      <c r="L102" s="67"/>
      <c r="M102" s="67" t="n">
        <f aca="false">F102*2.511711692</f>
        <v>387237.483843154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21887038.4358802</v>
      </c>
      <c r="F103" s="157" t="n">
        <f aca="false">low_SIPA_income!I96</f>
        <v>152255.525677551</v>
      </c>
      <c r="G103" s="67" t="n">
        <f aca="false">E103-F103*0.7</f>
        <v>21780459.5679059</v>
      </c>
      <c r="H103" s="67"/>
      <c r="I103" s="67"/>
      <c r="J103" s="67" t="n">
        <f aca="false">G103*3.8235866717</f>
        <v>83279474.9073459</v>
      </c>
      <c r="K103" s="9"/>
      <c r="L103" s="67"/>
      <c r="M103" s="67" t="n">
        <f aca="false">F103*2.511711692</f>
        <v>382421.984015911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25689621.7230887</v>
      </c>
      <c r="F104" s="157" t="n">
        <f aca="false">low_SIPA_income!I97</f>
        <v>157441.245478588</v>
      </c>
      <c r="G104" s="67" t="n">
        <f aca="false">E104-F104*0.7</f>
        <v>25579412.8512536</v>
      </c>
      <c r="H104" s="67"/>
      <c r="I104" s="67"/>
      <c r="J104" s="67" t="n">
        <f aca="false">G104*3.8235866717</f>
        <v>97805102.0479651</v>
      </c>
      <c r="K104" s="9"/>
      <c r="L104" s="67"/>
      <c r="M104" s="67" t="n">
        <f aca="false">F104*2.511711692</f>
        <v>395447.017071611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21795635.9375793</v>
      </c>
      <c r="F105" s="155" t="n">
        <f aca="false">low_SIPA_income!I98</f>
        <v>153139.50527185</v>
      </c>
      <c r="G105" s="8" t="n">
        <f aca="false">E105-F105*0.7</f>
        <v>21688438.283889</v>
      </c>
      <c r="H105" s="8"/>
      <c r="I105" s="8"/>
      <c r="J105" s="8" t="n">
        <f aca="false">G105*3.8235866717</f>
        <v>82927623.5522662</v>
      </c>
      <c r="K105" s="6"/>
      <c r="L105" s="8"/>
      <c r="M105" s="8" t="n">
        <f aca="false">F105*2.511711692</f>
        <v>384642.2858984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25963188.2032128</v>
      </c>
      <c r="F106" s="157" t="n">
        <f aca="false">low_SIPA_income!I99</f>
        <v>151717.327365196</v>
      </c>
      <c r="G106" s="67" t="n">
        <f aca="false">E106-F106*0.7</f>
        <v>25856986.0740571</v>
      </c>
      <c r="H106" s="67"/>
      <c r="I106" s="67"/>
      <c r="J106" s="67" t="n">
        <f aca="false">G106*3.8235866717</f>
        <v>98866427.3230974</v>
      </c>
      <c r="K106" s="9"/>
      <c r="L106" s="67"/>
      <c r="M106" s="67" t="n">
        <f aca="false">F106*2.511711692</f>
        <v>381070.185022153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22202776.1824209</v>
      </c>
      <c r="F107" s="157" t="n">
        <f aca="false">low_SIPA_income!I100</f>
        <v>155091.605885894</v>
      </c>
      <c r="G107" s="67" t="n">
        <f aca="false">E107-F107*0.7</f>
        <v>22094212.0583008</v>
      </c>
      <c r="H107" s="67"/>
      <c r="I107" s="67"/>
      <c r="J107" s="67" t="n">
        <f aca="false">G107*3.8235866717</f>
        <v>84479134.7478324</v>
      </c>
      <c r="K107" s="9"/>
      <c r="L107" s="67"/>
      <c r="M107" s="67" t="n">
        <f aca="false">F107*2.511711692</f>
        <v>389545.399834655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26194475.7877852</v>
      </c>
      <c r="F108" s="157" t="n">
        <f aca="false">low_SIPA_income!I101</f>
        <v>158044.18459183</v>
      </c>
      <c r="G108" s="67" t="n">
        <f aca="false">E108-F108*0.7</f>
        <v>26083844.858571</v>
      </c>
      <c r="H108" s="67"/>
      <c r="I108" s="67"/>
      <c r="J108" s="67" t="n">
        <f aca="false">G108*3.8235866717</f>
        <v>99733841.5479225</v>
      </c>
      <c r="K108" s="9"/>
      <c r="L108" s="67"/>
      <c r="M108" s="67" t="n">
        <f aca="false">F108*2.511711692</f>
        <v>396961.426291905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22082681.6011005</v>
      </c>
      <c r="F109" s="155" t="n">
        <f aca="false">low_SIPA_income!I102</f>
        <v>156320.986333112</v>
      </c>
      <c r="G109" s="8" t="n">
        <f aca="false">E109-F109*0.7</f>
        <v>21973256.9106673</v>
      </c>
      <c r="H109" s="8"/>
      <c r="I109" s="8"/>
      <c r="J109" s="8" t="n">
        <f aca="false">G109*3.8235866717</f>
        <v>84016652.2574674</v>
      </c>
      <c r="K109" s="6"/>
      <c r="L109" s="8"/>
      <c r="M109" s="8" t="n">
        <f aca="false">F109*2.511711692</f>
        <v>392633.249077851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26051377.9332533</v>
      </c>
      <c r="F110" s="157" t="n">
        <f aca="false">low_SIPA_income!I103</f>
        <v>156768.900762693</v>
      </c>
      <c r="G110" s="67" t="n">
        <f aca="false">E110-F110*0.7</f>
        <v>25941639.7027194</v>
      </c>
      <c r="H110" s="67"/>
      <c r="I110" s="67"/>
      <c r="J110" s="67" t="n">
        <f aca="false">G110*3.8235866717</f>
        <v>99190107.8093614</v>
      </c>
      <c r="K110" s="9"/>
      <c r="L110" s="67"/>
      <c r="M110" s="67" t="n">
        <f aca="false">F110*2.511711692</f>
        <v>393758.280987643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22447998.6228995</v>
      </c>
      <c r="F111" s="157" t="n">
        <f aca="false">low_SIPA_income!I104</f>
        <v>154412.836270881</v>
      </c>
      <c r="G111" s="67" t="n">
        <f aca="false">E111-F111*0.7</f>
        <v>22339909.6375099</v>
      </c>
      <c r="H111" s="67"/>
      <c r="I111" s="67"/>
      <c r="J111" s="67" t="n">
        <f aca="false">G111*3.8235866717</f>
        <v>85418580.7369651</v>
      </c>
      <c r="K111" s="9"/>
      <c r="L111" s="67"/>
      <c r="M111" s="67" t="n">
        <f aca="false">F111*2.511711692</f>
        <v>387840.526256453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26372775.6102728</v>
      </c>
      <c r="F112" s="157" t="n">
        <f aca="false">low_SIPA_income!I105</f>
        <v>153194.362535079</v>
      </c>
      <c r="G112" s="67" t="n">
        <f aca="false">E112-F112*0.7</f>
        <v>26265539.5564983</v>
      </c>
      <c r="H112" s="67"/>
      <c r="I112" s="67"/>
      <c r="J112" s="67" t="n">
        <f aca="false">G112*3.8235866717</f>
        <v>100428566.973236</v>
      </c>
      <c r="K112" s="9"/>
      <c r="L112" s="67"/>
      <c r="M112" s="67" t="n">
        <f aca="false">F112*2.511711692</f>
        <v>384780.071527844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64062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207</v>
      </c>
      <c r="F1" s="162" t="s">
        <v>208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209</v>
      </c>
      <c r="B2" s="142" t="s">
        <v>179</v>
      </c>
      <c r="C2" s="142" t="s">
        <v>180</v>
      </c>
      <c r="D2" s="142" t="s">
        <v>210</v>
      </c>
      <c r="E2" s="144" t="s">
        <v>211</v>
      </c>
      <c r="F2" s="144" t="s">
        <v>212</v>
      </c>
      <c r="G2" s="142" t="s">
        <v>213</v>
      </c>
      <c r="H2" s="142" t="s">
        <v>214</v>
      </c>
      <c r="I2" s="142" t="s">
        <v>215</v>
      </c>
      <c r="J2" s="142" t="s">
        <v>216</v>
      </c>
      <c r="K2" s="142" t="s">
        <v>217</v>
      </c>
      <c r="L2" s="142" t="s">
        <v>218</v>
      </c>
      <c r="M2" s="145" t="s">
        <v>219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220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18004034.2271816</v>
      </c>
      <c r="F9" s="155" t="n">
        <f aca="false">high_SIPA_income!I2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22160667.1184206</v>
      </c>
      <c r="F10" s="157" t="n">
        <f aca="false">high_SIPA_income!I3</f>
        <v>151084.142402353</v>
      </c>
      <c r="G10" s="67" t="n">
        <f aca="false">E10-F10*0.7</f>
        <v>22054908.218739</v>
      </c>
      <c r="H10" s="67" t="s">
        <v>221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221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20241475.2040363</v>
      </c>
      <c r="F11" s="157" t="n">
        <f aca="false">high_SIPA_income!I4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23722644.8086565</v>
      </c>
      <c r="F12" s="157" t="n">
        <f aca="false">high_SIPA_income!I5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222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19331318.9269655</v>
      </c>
      <c r="F13" s="155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22042352.8766765</v>
      </c>
      <c r="F14" s="157" t="n">
        <f aca="false">high_SIPA_income!I7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19232651.4142766</v>
      </c>
      <c r="F15" s="157" t="n">
        <f aca="false">high_SIPA_income!I8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22573512.1008919</v>
      </c>
      <c r="F16" s="157" t="n">
        <f aca="false">high_SIPA_income!I9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19517575.3041269</v>
      </c>
      <c r="F17" s="155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23345722.4547066</v>
      </c>
      <c r="F18" s="157" t="n">
        <f aca="false">high_SIPA_income!I11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20685758.7576831</v>
      </c>
      <c r="F19" s="157" t="n">
        <f aca="false">high_SIPA_income!I12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24447912.8962081</v>
      </c>
      <c r="F20" s="157" t="n">
        <f aca="false">high_SIPA_income!I13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19429037.4839305</v>
      </c>
      <c r="F21" s="155" t="n">
        <f aca="false">high_SIPA_income!I14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22132191.5725256</v>
      </c>
      <c r="F22" s="157" t="n">
        <f aca="false">high_SIPA_income!I15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18151237.9898472</v>
      </c>
      <c r="F23" s="157" t="n">
        <f aca="false">high_SIPA_income!I16</f>
        <v>112437.805475858</v>
      </c>
      <c r="G23" s="67" t="n">
        <f aca="false">E23-F23*0.7</f>
        <v>18072531.5260141</v>
      </c>
      <c r="H23" s="67"/>
      <c r="I23" s="67"/>
      <c r="J23" s="67" t="n">
        <f aca="false">G23*3.8235866717</f>
        <v>69101890.6667456</v>
      </c>
      <c r="K23" s="9"/>
      <c r="L23" s="67"/>
      <c r="M23" s="67" t="n">
        <f aca="false">F23*2.511711692</f>
        <v>282411.350636535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19874004.807508</v>
      </c>
      <c r="F24" s="157" t="n">
        <f aca="false">high_SIPA_income!I17</f>
        <v>111506.752176317</v>
      </c>
      <c r="G24" s="67" t="n">
        <f aca="false">E24-F24*0.7</f>
        <v>19795950.0809845</v>
      </c>
      <c r="H24" s="67"/>
      <c r="I24" s="67"/>
      <c r="J24" s="67" t="n">
        <f aca="false">G24*3.8235866717</f>
        <v>75691530.883291</v>
      </c>
      <c r="K24" s="9"/>
      <c r="L24" s="67"/>
      <c r="M24" s="67" t="n">
        <f aca="false">F24*2.511711692</f>
        <v>280072.813178201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15851828.6690586</v>
      </c>
      <c r="F25" s="155" t="n">
        <f aca="false">high_SIPA_income!I18</f>
        <v>110880.502040839</v>
      </c>
      <c r="G25" s="8" t="n">
        <f aca="false">E25-F25*0.7</f>
        <v>15774212.31763</v>
      </c>
      <c r="H25" s="8"/>
      <c r="I25" s="8"/>
      <c r="J25" s="8" t="n">
        <f aca="false">G25*3.8235866717</f>
        <v>60314067.9742559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18791871.0500234</v>
      </c>
      <c r="F26" s="157" t="n">
        <f aca="false">high_SIPA_income!I19</f>
        <v>107138.286006879</v>
      </c>
      <c r="G26" s="67" t="n">
        <f aca="false">E26-F26*0.7</f>
        <v>18716874.2498186</v>
      </c>
      <c r="H26" s="67" t="n">
        <v>1000</v>
      </c>
      <c r="I26" s="67"/>
      <c r="J26" s="67" t="n">
        <f aca="false">G26*3.8235866717</f>
        <v>71565590.9174913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15872782.2042066</v>
      </c>
      <c r="F27" s="157" t="n">
        <f aca="false">high_SIPA_income!I20</f>
        <v>108417.698425433</v>
      </c>
      <c r="G27" s="67" t="n">
        <f aca="false">E27-F27*0.7</f>
        <v>15796889.8153088</v>
      </c>
      <c r="H27" s="67"/>
      <c r="I27" s="67"/>
      <c r="J27" s="67" t="n">
        <f aca="false">G27*3.8235866717</f>
        <v>60400777.3521281</v>
      </c>
      <c r="K27" s="9"/>
      <c r="L27" s="67"/>
      <c r="M27" s="67" t="n">
        <f aca="false">F27*2.511711692</f>
        <v>272314.000754889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17890601.132799</v>
      </c>
      <c r="F28" s="157" t="n">
        <f aca="false">high_SIPA_income!I21</f>
        <v>110746.114118815</v>
      </c>
      <c r="G28" s="67" t="n">
        <f aca="false">E28-F28*0.7</f>
        <v>17813078.8529159</v>
      </c>
      <c r="H28" s="67"/>
      <c r="I28" s="67"/>
      <c r="J28" s="67" t="n">
        <f aca="false">G28*3.8235866717</f>
        <v>68109850.8839502</v>
      </c>
      <c r="K28" s="9"/>
      <c r="L28" s="67"/>
      <c r="M28" s="67" t="n">
        <f aca="false">F28*2.511711692</f>
        <v>278162.309675793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14971598.0039489</v>
      </c>
      <c r="F29" s="155" t="n">
        <f aca="false">high_SIPA_income!I22</f>
        <v>115740.880698923</v>
      </c>
      <c r="G29" s="8" t="n">
        <f aca="false">E29-F29*0.7</f>
        <v>14890579.3874597</v>
      </c>
      <c r="H29" s="8"/>
      <c r="I29" s="8"/>
      <c r="J29" s="8" t="n">
        <f aca="false">G29*3.8235866717</f>
        <v>56935420.8797815</v>
      </c>
      <c r="K29" s="6"/>
      <c r="L29" s="8"/>
      <c r="M29" s="8" t="n">
        <f aca="false">F29*2.511711692</f>
        <v>290707.723293863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17362154.2617918</v>
      </c>
      <c r="F30" s="157" t="n">
        <f aca="false">high_SIPA_income!I23</f>
        <v>102758.167590857</v>
      </c>
      <c r="G30" s="67" t="n">
        <f aca="false">E30-F30*0.7</f>
        <v>17290223.5444782</v>
      </c>
      <c r="H30" s="67"/>
      <c r="I30" s="67"/>
      <c r="J30" s="67" t="n">
        <f aca="false">G30*3.8235866717</f>
        <v>66110668.2953803</v>
      </c>
      <c r="K30" s="9"/>
      <c r="L30" s="67"/>
      <c r="M30" s="67" t="n">
        <f aca="false">F30*2.511711692</f>
        <v>258098.890986452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15624717.5930872</v>
      </c>
      <c r="F31" s="157" t="n">
        <f aca="false">high_SIPA_income!I24</f>
        <v>108503.690379597</v>
      </c>
      <c r="G31" s="67" t="n">
        <f aca="false">E31-F31*0.7</f>
        <v>15548765.0098215</v>
      </c>
      <c r="H31" s="67"/>
      <c r="I31" s="67"/>
      <c r="J31" s="67" t="n">
        <f aca="false">G31*3.8235866717</f>
        <v>59452050.6529489</v>
      </c>
      <c r="K31" s="9"/>
      <c r="L31" s="67"/>
      <c r="M31" s="67" t="n">
        <f aca="false">F31*2.511711692</f>
        <v>272529.987751581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18539728.3385493</v>
      </c>
      <c r="F32" s="157" t="n">
        <f aca="false">high_SIPA_income!I25</f>
        <v>111450.277945367</v>
      </c>
      <c r="G32" s="67" t="n">
        <f aca="false">E32-F32*0.7</f>
        <v>18461713.1439876</v>
      </c>
      <c r="H32" s="67"/>
      <c r="I32" s="67"/>
      <c r="J32" s="67" t="n">
        <f aca="false">G32*3.8235866717</f>
        <v>70589960.3140996</v>
      </c>
      <c r="K32" s="9"/>
      <c r="L32" s="67"/>
      <c r="M32" s="67" t="n">
        <f aca="false">F32*2.511711692</f>
        <v>279930.966192029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14972618.9616541</v>
      </c>
      <c r="F33" s="155" t="n">
        <f aca="false">high_SIPA_income!I26</f>
        <v>111526.703701329</v>
      </c>
      <c r="G33" s="8" t="n">
        <f aca="false">E33-F33*0.7</f>
        <v>14894550.2690632</v>
      </c>
      <c r="H33" s="8"/>
      <c r="I33" s="8"/>
      <c r="J33" s="8" t="n">
        <f aca="false">G33*3.8235866717</f>
        <v>56950603.8897555</v>
      </c>
      <c r="K33" s="6"/>
      <c r="L33" s="8"/>
      <c r="M33" s="8" t="n">
        <f aca="false">F33*2.511711692</f>
        <v>280122.925656849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18130241.4369019</v>
      </c>
      <c r="F34" s="157" t="n">
        <f aca="false">high_SIPA_income!I27</f>
        <v>114130.159851986</v>
      </c>
      <c r="G34" s="67" t="n">
        <f aca="false">E34-F34*0.7</f>
        <v>18050350.3250055</v>
      </c>
      <c r="H34" s="67"/>
      <c r="I34" s="67"/>
      <c r="J34" s="67" t="n">
        <f aca="false">G34*3.8235866717</f>
        <v>69017078.9222067</v>
      </c>
      <c r="K34" s="9"/>
      <c r="L34" s="67"/>
      <c r="M34" s="67" t="n">
        <f aca="false">F34*2.511711692</f>
        <v>286662.056910061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16075614.3321045</v>
      </c>
      <c r="F35" s="157" t="n">
        <f aca="false">high_SIPA_income!I28</f>
        <v>114787.534539617</v>
      </c>
      <c r="G35" s="67" t="n">
        <f aca="false">E35-F35*0.7</f>
        <v>15995263.0579268</v>
      </c>
      <c r="H35" s="67"/>
      <c r="I35" s="67"/>
      <c r="J35" s="67" t="n">
        <f aca="false">G35*3.8235866717</f>
        <v>61159274.6386243</v>
      </c>
      <c r="K35" s="9"/>
      <c r="L35" s="67"/>
      <c r="M35" s="67" t="n">
        <f aca="false">F35*2.511711692</f>
        <v>288313.19259901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19507396.2120329</v>
      </c>
      <c r="F36" s="157" t="n">
        <f aca="false">high_SIPA_income!I29</f>
        <v>119991.395685916</v>
      </c>
      <c r="G36" s="67" t="n">
        <f aca="false">E36-F36*0.7</f>
        <v>19423402.2350527</v>
      </c>
      <c r="H36" s="67"/>
      <c r="I36" s="67"/>
      <c r="J36" s="67" t="n">
        <f aca="false">G36*3.8235866717</f>
        <v>74267061.9050157</v>
      </c>
      <c r="K36" s="9"/>
      <c r="L36" s="67"/>
      <c r="M36" s="67" t="n">
        <f aca="false">F36*2.511711692</f>
        <v>301383.791483713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15859055.061276</v>
      </c>
      <c r="F37" s="155" t="n">
        <f aca="false">high_SIPA_income!I30</f>
        <v>120397.082323814</v>
      </c>
      <c r="G37" s="8" t="n">
        <f aca="false">E37-F37*0.7</f>
        <v>15774777.1036493</v>
      </c>
      <c r="H37" s="8"/>
      <c r="I37" s="8"/>
      <c r="J37" s="8" t="n">
        <f aca="false">G37*3.8235866717</f>
        <v>60316227.4825517</v>
      </c>
      <c r="K37" s="6"/>
      <c r="L37" s="8"/>
      <c r="M37" s="8" t="n">
        <f aca="false">F37*2.511711692</f>
        <v>302402.759355409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19115365.9948384</v>
      </c>
      <c r="F38" s="157" t="n">
        <f aca="false">high_SIPA_income!I31</f>
        <v>118173.809554752</v>
      </c>
      <c r="G38" s="67" t="n">
        <f aca="false">E38-F38*0.7</f>
        <v>19032644.3281501</v>
      </c>
      <c r="H38" s="67"/>
      <c r="I38" s="67"/>
      <c r="J38" s="67" t="n">
        <f aca="false">G38*3.8235866717</f>
        <v>72772965.1803212</v>
      </c>
      <c r="K38" s="9"/>
      <c r="L38" s="67"/>
      <c r="M38" s="67" t="n">
        <f aca="false">F38*2.511711692</f>
        <v>296818.539146852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16600038.0496554</v>
      </c>
      <c r="F39" s="157" t="n">
        <f aca="false">high_SIPA_income!I32</f>
        <v>126802.256860903</v>
      </c>
      <c r="G39" s="67" t="n">
        <f aca="false">E39-F39*0.7</f>
        <v>16511276.4698528</v>
      </c>
      <c r="H39" s="67"/>
      <c r="I39" s="67"/>
      <c r="J39" s="67" t="n">
        <f aca="false">G39*3.8235866717</f>
        <v>63132296.6428829</v>
      </c>
      <c r="K39" s="9"/>
      <c r="L39" s="67"/>
      <c r="M39" s="67" t="n">
        <f aca="false">F39*2.511711692</f>
        <v>318490.711129516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20123803.2752588</v>
      </c>
      <c r="F40" s="157" t="n">
        <f aca="false">high_SIPA_income!I33</f>
        <v>126134.651710472</v>
      </c>
      <c r="G40" s="67" t="n">
        <f aca="false">E40-F40*0.7</f>
        <v>20035509.0190615</v>
      </c>
      <c r="H40" s="67"/>
      <c r="I40" s="67"/>
      <c r="J40" s="67" t="n">
        <f aca="false">G40*3.8235866717</f>
        <v>76607505.2460086</v>
      </c>
      <c r="K40" s="9"/>
      <c r="L40" s="67"/>
      <c r="M40" s="67" t="n">
        <f aca="false">F40*2.511711692</f>
        <v>316813.87946754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17141844.2348658</v>
      </c>
      <c r="F41" s="155" t="n">
        <f aca="false">high_SIPA_income!I34</f>
        <v>122632.86165163</v>
      </c>
      <c r="G41" s="8" t="n">
        <f aca="false">E41-F41*0.7</f>
        <v>17056001.2317097</v>
      </c>
      <c r="H41" s="8"/>
      <c r="I41" s="8"/>
      <c r="J41" s="8" t="n">
        <f aca="false">G41*3.8235866717</f>
        <v>65215098.9820639</v>
      </c>
      <c r="K41" s="6"/>
      <c r="L41" s="8"/>
      <c r="M41" s="8" t="n">
        <f aca="false">F41*2.511711692</f>
        <v>308018.392433818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20425667.3003417</v>
      </c>
      <c r="F42" s="157" t="n">
        <f aca="false">high_SIPA_income!I35</f>
        <v>127387.494188841</v>
      </c>
      <c r="G42" s="67" t="n">
        <f aca="false">E42-F42*0.7</f>
        <v>20336496.0544095</v>
      </c>
      <c r="H42" s="67"/>
      <c r="I42" s="67"/>
      <c r="J42" s="67" t="n">
        <f aca="false">G42*3.8235866717</f>
        <v>77758355.2627199</v>
      </c>
      <c r="K42" s="9"/>
      <c r="L42" s="67"/>
      <c r="M42" s="67" t="n">
        <f aca="false">F42*2.511711692</f>
        <v>319960.658568695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18023406.0456046</v>
      </c>
      <c r="F43" s="157" t="n">
        <f aca="false">high_SIPA_income!I36</f>
        <v>127377.580406047</v>
      </c>
      <c r="G43" s="67" t="n">
        <f aca="false">E43-F43*0.7</f>
        <v>17934241.7393204</v>
      </c>
      <c r="H43" s="67"/>
      <c r="I43" s="67"/>
      <c r="J43" s="67" t="n">
        <f aca="false">G43*3.8235866717</f>
        <v>68573127.6815111</v>
      </c>
      <c r="K43" s="9"/>
      <c r="L43" s="67"/>
      <c r="M43" s="67" t="n">
        <f aca="false">F43*2.511711692</f>
        <v>319935.758004538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21650422.4028312</v>
      </c>
      <c r="F44" s="157" t="n">
        <f aca="false">high_SIPA_income!I37</f>
        <v>129147.736350314</v>
      </c>
      <c r="G44" s="67" t="n">
        <f aca="false">E44-F44*0.7</f>
        <v>21560018.9873859</v>
      </c>
      <c r="H44" s="67"/>
      <c r="I44" s="67"/>
      <c r="J44" s="67" t="n">
        <f aca="false">G44*3.8235866717</f>
        <v>82436601.2417678</v>
      </c>
      <c r="K44" s="9"/>
      <c r="L44" s="67"/>
      <c r="M44" s="67" t="n">
        <f aca="false">F44*2.511711692</f>
        <v>324381.879386418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18312227.9425798</v>
      </c>
      <c r="F45" s="155" t="n">
        <f aca="false">high_SIPA_income!I38</f>
        <v>131573.124250392</v>
      </c>
      <c r="G45" s="8" t="n">
        <f aca="false">E45-F45*0.7</f>
        <v>18220126.7556045</v>
      </c>
      <c r="H45" s="8"/>
      <c r="I45" s="8"/>
      <c r="J45" s="8" t="n">
        <f aca="false">G45*3.8235866717</f>
        <v>69666233.8194141</v>
      </c>
      <c r="K45" s="6"/>
      <c r="L45" s="8"/>
      <c r="M45" s="8" t="n">
        <f aca="false">F45*2.511711692</f>
        <v>330473.754532679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21942945.6052896</v>
      </c>
      <c r="F46" s="157" t="n">
        <f aca="false">high_SIPA_income!I39</f>
        <v>136401.842352728</v>
      </c>
      <c r="G46" s="67" t="n">
        <f aca="false">E46-F46*0.7</f>
        <v>21847464.3156427</v>
      </c>
      <c r="H46" s="67"/>
      <c r="I46" s="67"/>
      <c r="J46" s="67" t="n">
        <f aca="false">G46*3.8235866717</f>
        <v>83535673.3677327</v>
      </c>
      <c r="K46" s="9"/>
      <c r="L46" s="67"/>
      <c r="M46" s="67" t="n">
        <f aca="false">F46*2.511711692</f>
        <v>342602.102247688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19071020.2820231</v>
      </c>
      <c r="F47" s="157" t="n">
        <f aca="false">high_SIPA_income!I40</f>
        <v>134760.691806991</v>
      </c>
      <c r="G47" s="67" t="n">
        <f aca="false">E47-F47*0.7</f>
        <v>18976687.7977582</v>
      </c>
      <c r="H47" s="67"/>
      <c r="I47" s="67"/>
      <c r="J47" s="67" t="n">
        <f aca="false">G47*3.8235866717</f>
        <v>72559010.5365201</v>
      </c>
      <c r="K47" s="9"/>
      <c r="L47" s="67"/>
      <c r="M47" s="67" t="n">
        <f aca="false">F47*2.511711692</f>
        <v>338480.005233627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22830800.937595</v>
      </c>
      <c r="F48" s="157" t="n">
        <f aca="false">high_SIPA_income!I41</f>
        <v>132762.649135015</v>
      </c>
      <c r="G48" s="67" t="n">
        <f aca="false">E48-F48*0.7</f>
        <v>22737867.0832005</v>
      </c>
      <c r="H48" s="67"/>
      <c r="I48" s="67"/>
      <c r="J48" s="67" t="n">
        <f aca="false">G48*3.8235866717</f>
        <v>86940205.5222115</v>
      </c>
      <c r="K48" s="9"/>
      <c r="L48" s="67"/>
      <c r="M48" s="67" t="n">
        <f aca="false">F48*2.511711692</f>
        <v>333461.49809331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19447303.615884</v>
      </c>
      <c r="F49" s="155" t="n">
        <f aca="false">high_SIPA_income!I42</f>
        <v>134411.274812228</v>
      </c>
      <c r="G49" s="8" t="n">
        <f aca="false">E49-F49*0.7</f>
        <v>19353215.7235154</v>
      </c>
      <c r="H49" s="8"/>
      <c r="I49" s="8"/>
      <c r="J49" s="8" t="n">
        <f aca="false">G49*3.8235866717</f>
        <v>73998697.6949683</v>
      </c>
      <c r="K49" s="6"/>
      <c r="L49" s="8"/>
      <c r="M49" s="8" t="n">
        <f aca="false">F49*2.511711692</f>
        <v>337602.370482499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23111504.6325109</v>
      </c>
      <c r="F50" s="157" t="n">
        <f aca="false">high_SIPA_income!I43</f>
        <v>135436.397730917</v>
      </c>
      <c r="G50" s="67" t="n">
        <f aca="false">E50-F50*0.7</f>
        <v>23016699.1540993</v>
      </c>
      <c r="H50" s="67"/>
      <c r="I50" s="67"/>
      <c r="J50" s="67" t="n">
        <f aca="false">G50*3.8235866717</f>
        <v>88006344.1121426</v>
      </c>
      <c r="K50" s="9"/>
      <c r="L50" s="67"/>
      <c r="M50" s="67" t="n">
        <f aca="false">F50*2.511711692</f>
        <v>340177.183703105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19946927.5005082</v>
      </c>
      <c r="F51" s="157" t="n">
        <f aca="false">high_SIPA_income!I44</f>
        <v>135734.5012051</v>
      </c>
      <c r="G51" s="67" t="n">
        <f aca="false">E51-F51*0.7</f>
        <v>19851913.3496646</v>
      </c>
      <c r="H51" s="67"/>
      <c r="I51" s="67"/>
      <c r="J51" s="67" t="n">
        <f aca="false">G51*3.8235866717</f>
        <v>75905511.2915209</v>
      </c>
      <c r="K51" s="9"/>
      <c r="L51" s="67"/>
      <c r="M51" s="67" t="n">
        <f aca="false">F51*2.511711692</f>
        <v>340925.933684637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23771153.4419969</v>
      </c>
      <c r="F52" s="157" t="n">
        <f aca="false">high_SIPA_income!I45</f>
        <v>133813.660700677</v>
      </c>
      <c r="G52" s="67" t="n">
        <f aca="false">E52-F52*0.7</f>
        <v>23677483.8795064</v>
      </c>
      <c r="H52" s="67"/>
      <c r="I52" s="67"/>
      <c r="J52" s="67" t="n">
        <f aca="false">G52*3.8235866717</f>
        <v>90532911.7810723</v>
      </c>
      <c r="K52" s="9"/>
      <c r="L52" s="67"/>
      <c r="M52" s="67" t="n">
        <f aca="false">F52*2.511711692</f>
        <v>336101.33613121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20170362.9845219</v>
      </c>
      <c r="F53" s="155" t="n">
        <f aca="false">high_SIPA_income!I46</f>
        <v>138007.537429765</v>
      </c>
      <c r="G53" s="8" t="n">
        <f aca="false">E53-F53*0.7</f>
        <v>20073757.7083211</v>
      </c>
      <c r="H53" s="8"/>
      <c r="I53" s="8"/>
      <c r="J53" s="8" t="n">
        <f aca="false">G53*3.8235866717</f>
        <v>76753752.4244718</v>
      </c>
      <c r="K53" s="6"/>
      <c r="L53" s="8"/>
      <c r="M53" s="8" t="n">
        <f aca="false">F53*2.511711692</f>
        <v>346635.145346469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24047284.090913</v>
      </c>
      <c r="F54" s="157" t="n">
        <f aca="false">high_SIPA_income!I47</f>
        <v>141039.078263503</v>
      </c>
      <c r="G54" s="67" t="n">
        <f aca="false">E54-F54*0.7</f>
        <v>23948556.7361286</v>
      </c>
      <c r="H54" s="67"/>
      <c r="I54" s="67"/>
      <c r="J54" s="67" t="n">
        <f aca="false">G54*3.8235866717</f>
        <v>91569382.3427124</v>
      </c>
      <c r="K54" s="9"/>
      <c r="L54" s="67"/>
      <c r="M54" s="67" t="n">
        <f aca="false">F54*2.511711692</f>
        <v>354249.501903342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20856211.5342363</v>
      </c>
      <c r="F55" s="157" t="n">
        <f aca="false">high_SIPA_income!I48</f>
        <v>143841.255236681</v>
      </c>
      <c r="G55" s="67" t="n">
        <f aca="false">E55-F55*0.7</f>
        <v>20755522.6555706</v>
      </c>
      <c r="H55" s="67"/>
      <c r="I55" s="67"/>
      <c r="J55" s="67" t="n">
        <f aca="false">G55*3.8235866717</f>
        <v>79360539.7900072</v>
      </c>
      <c r="K55" s="9"/>
      <c r="L55" s="67"/>
      <c r="M55" s="67" t="n">
        <f aca="false">F55*2.511711692</f>
        <v>361287.762569928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24794753.2440238</v>
      </c>
      <c r="F56" s="157" t="n">
        <f aca="false">high_SIPA_income!I49</f>
        <v>146725.597495407</v>
      </c>
      <c r="G56" s="67" t="n">
        <f aca="false">E56-F56*0.7</f>
        <v>24692045.325777</v>
      </c>
      <c r="H56" s="67"/>
      <c r="I56" s="67"/>
      <c r="J56" s="67" t="n">
        <f aca="false">G56*3.8235866717</f>
        <v>94412175.4046534</v>
      </c>
      <c r="K56" s="9"/>
      <c r="L56" s="67"/>
      <c r="M56" s="67" t="n">
        <f aca="false">F56*2.511711692</f>
        <v>368532.398744899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21527491.6526347</v>
      </c>
      <c r="F57" s="155" t="n">
        <f aca="false">high_SIPA_income!I50</f>
        <v>145018.309518685</v>
      </c>
      <c r="G57" s="8" t="n">
        <f aca="false">E57-F57*0.7</f>
        <v>21425978.8359716</v>
      </c>
      <c r="H57" s="8"/>
      <c r="I57" s="8"/>
      <c r="J57" s="8" t="n">
        <f aca="false">G57*3.8235866717</f>
        <v>81924087.1053473</v>
      </c>
      <c r="K57" s="6"/>
      <c r="L57" s="8"/>
      <c r="M57" s="8" t="n">
        <f aca="false">F57*2.511711692</f>
        <v>364244.183572157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25506277.5148225</v>
      </c>
      <c r="F58" s="157" t="n">
        <f aca="false">high_SIPA_income!I51</f>
        <v>141225.782613342</v>
      </c>
      <c r="G58" s="67" t="n">
        <f aca="false">E58-F58*0.7</f>
        <v>25407419.4669932</v>
      </c>
      <c r="H58" s="67"/>
      <c r="I58" s="67"/>
      <c r="J58" s="67" t="n">
        <f aca="false">G58*3.8235866717</f>
        <v>97147470.4362862</v>
      </c>
      <c r="K58" s="9"/>
      <c r="L58" s="67"/>
      <c r="M58" s="67" t="n">
        <f aca="false">F58*2.511711692</f>
        <v>354718.449401782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22046245.0694324</v>
      </c>
      <c r="F59" s="157" t="n">
        <f aca="false">high_SIPA_income!I52</f>
        <v>142184.549846159</v>
      </c>
      <c r="G59" s="67" t="n">
        <f aca="false">E59-F59*0.7</f>
        <v>21946715.8845401</v>
      </c>
      <c r="H59" s="67"/>
      <c r="I59" s="67"/>
      <c r="J59" s="67" t="n">
        <f aca="false">G59*3.8235866717</f>
        <v>83915170.3437143</v>
      </c>
      <c r="K59" s="9"/>
      <c r="L59" s="67"/>
      <c r="M59" s="67" t="n">
        <f aca="false">F59*2.511711692</f>
        <v>357126.596270353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26040525.9765885</v>
      </c>
      <c r="F60" s="157" t="n">
        <f aca="false">high_SIPA_income!I53</f>
        <v>147633.106951651</v>
      </c>
      <c r="G60" s="67" t="n">
        <f aca="false">E60-F60*0.7</f>
        <v>25937182.8017223</v>
      </c>
      <c r="H60" s="67"/>
      <c r="I60" s="67"/>
      <c r="J60" s="67" t="n">
        <f aca="false">G60*3.8235866717</f>
        <v>99173066.462112</v>
      </c>
      <c r="K60" s="9"/>
      <c r="L60" s="67"/>
      <c r="M60" s="67" t="n">
        <f aca="false">F60*2.511711692</f>
        <v>370811.800856749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22527253.8033788</v>
      </c>
      <c r="F61" s="155" t="n">
        <f aca="false">high_SIPA_income!I54</f>
        <v>141973.060223083</v>
      </c>
      <c r="G61" s="8" t="n">
        <f aca="false">E61-F61*0.7</f>
        <v>22427872.6612226</v>
      </c>
      <c r="H61" s="8"/>
      <c r="I61" s="8"/>
      <c r="J61" s="8" t="n">
        <f aca="false">G61*3.8235866717</f>
        <v>85754914.9820357</v>
      </c>
      <c r="K61" s="6"/>
      <c r="L61" s="8"/>
      <c r="M61" s="8" t="n">
        <f aca="false">F61*2.511711692</f>
        <v>356595.395311338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26599596.0402675</v>
      </c>
      <c r="F62" s="157" t="n">
        <f aca="false">high_SIPA_income!I55</f>
        <v>144475.645805208</v>
      </c>
      <c r="G62" s="67" t="n">
        <f aca="false">E62-F62*0.7</f>
        <v>26498463.0882039</v>
      </c>
      <c r="H62" s="67"/>
      <c r="I62" s="67"/>
      <c r="J62" s="67" t="n">
        <f aca="false">G62*3.8235866717</f>
        <v>101319170.284591</v>
      </c>
      <c r="K62" s="9"/>
      <c r="L62" s="67"/>
      <c r="M62" s="67" t="n">
        <f aca="false">F62*2.511711692</f>
        <v>362881.168778191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23120153.2759864</v>
      </c>
      <c r="F63" s="157" t="n">
        <f aca="false">high_SIPA_income!I56</f>
        <v>147268.011983305</v>
      </c>
      <c r="G63" s="67" t="n">
        <f aca="false">E63-F63*0.7</f>
        <v>23017065.6675981</v>
      </c>
      <c r="H63" s="67"/>
      <c r="I63" s="67"/>
      <c r="J63" s="67" t="n">
        <f aca="false">G63*3.8235866717</f>
        <v>88007745.5082718</v>
      </c>
      <c r="K63" s="9"/>
      <c r="L63" s="67"/>
      <c r="M63" s="67" t="n">
        <f aca="false">F63*2.511711692</f>
        <v>369894.787556062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27627073.6449786</v>
      </c>
      <c r="F64" s="157" t="n">
        <f aca="false">high_SIPA_income!I57</f>
        <v>144318.046995191</v>
      </c>
      <c r="G64" s="67" t="n">
        <f aca="false">E64-F64*0.7</f>
        <v>27526051.012082</v>
      </c>
      <c r="H64" s="67"/>
      <c r="I64" s="67"/>
      <c r="J64" s="67" t="n">
        <f aca="false">G64*3.8235866717</f>
        <v>105248241.774331</v>
      </c>
      <c r="K64" s="9"/>
      <c r="L64" s="67"/>
      <c r="M64" s="67" t="n">
        <f aca="false">F64*2.511711692</f>
        <v>362485.326004426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23839493.6124345</v>
      </c>
      <c r="F65" s="155" t="n">
        <f aca="false">high_SIPA_income!I58</f>
        <v>142871.434804287</v>
      </c>
      <c r="G65" s="8" t="n">
        <f aca="false">E65-F65*0.7</f>
        <v>23739483.6080715</v>
      </c>
      <c r="H65" s="8"/>
      <c r="I65" s="8"/>
      <c r="J65" s="8" t="n">
        <f aca="false">G65*3.8235866717</f>
        <v>90769973.116863</v>
      </c>
      <c r="K65" s="6"/>
      <c r="L65" s="8"/>
      <c r="M65" s="8" t="n">
        <f aca="false">F65*2.511711692</f>
        <v>358851.853250743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28142430.3260271</v>
      </c>
      <c r="F66" s="157" t="n">
        <f aca="false">high_SIPA_income!I59</f>
        <v>145080.477945352</v>
      </c>
      <c r="G66" s="67" t="n">
        <f aca="false">E66-F66*0.7</f>
        <v>28040873.9914654</v>
      </c>
      <c r="H66" s="67"/>
      <c r="I66" s="67"/>
      <c r="J66" s="67" t="n">
        <f aca="false">G66*3.8235866717</f>
        <v>107216712.056586</v>
      </c>
      <c r="K66" s="9"/>
      <c r="L66" s="67"/>
      <c r="M66" s="67" t="n">
        <f aca="false">F66*2.511711692</f>
        <v>364400.33273629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24079665.7639651</v>
      </c>
      <c r="F67" s="157" t="n">
        <f aca="false">high_SIPA_income!I60</f>
        <v>150695.292847036</v>
      </c>
      <c r="G67" s="67" t="n">
        <f aca="false">E67-F67*0.7</f>
        <v>23974179.0589722</v>
      </c>
      <c r="H67" s="67"/>
      <c r="I67" s="67"/>
      <c r="J67" s="67" t="n">
        <f aca="false">G67*3.8235866717</f>
        <v>91667351.5148354</v>
      </c>
      <c r="K67" s="9"/>
      <c r="L67" s="67"/>
      <c r="M67" s="67" t="n">
        <f aca="false">F67*2.511711692</f>
        <v>378503.128973264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28613450.6807133</v>
      </c>
      <c r="F68" s="157" t="n">
        <f aca="false">high_SIPA_income!I61</f>
        <v>146856.530235246</v>
      </c>
      <c r="G68" s="67" t="n">
        <f aca="false">E68-F68*0.7</f>
        <v>28510651.1095487</v>
      </c>
      <c r="H68" s="67"/>
      <c r="I68" s="67"/>
      <c r="J68" s="67" t="n">
        <f aca="false">G68*3.8235866717</f>
        <v>109012945.583959</v>
      </c>
      <c r="K68" s="9"/>
      <c r="L68" s="67"/>
      <c r="M68" s="67" t="n">
        <f aca="false">F68*2.511711692</f>
        <v>368861.264038418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24491922.3812569</v>
      </c>
      <c r="F69" s="155" t="n">
        <f aca="false">high_SIPA_income!I62</f>
        <v>147322.194651096</v>
      </c>
      <c r="G69" s="8" t="n">
        <f aca="false">E69-F69*0.7</f>
        <v>24388796.8450011</v>
      </c>
      <c r="H69" s="8"/>
      <c r="I69" s="8"/>
      <c r="J69" s="8" t="n">
        <f aca="false">G69*3.8235866717</f>
        <v>93252678.5553452</v>
      </c>
      <c r="K69" s="6"/>
      <c r="L69" s="8"/>
      <c r="M69" s="8" t="n">
        <f aca="false">F69*2.511711692</f>
        <v>370030.878796257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29241352.9590905</v>
      </c>
      <c r="F70" s="157" t="n">
        <f aca="false">high_SIPA_income!I63</f>
        <v>147665.647448357</v>
      </c>
      <c r="G70" s="67" t="n">
        <f aca="false">E70-F70*0.7</f>
        <v>29137987.0058767</v>
      </c>
      <c r="H70" s="67"/>
      <c r="I70" s="67"/>
      <c r="J70" s="67" t="n">
        <f aca="false">G70*3.8235866717</f>
        <v>111411618.755838</v>
      </c>
      <c r="K70" s="9"/>
      <c r="L70" s="67"/>
      <c r="M70" s="67" t="n">
        <f aca="false">F70*2.511711692</f>
        <v>370893.533202789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25115698.4611325</v>
      </c>
      <c r="F71" s="157" t="n">
        <f aca="false">high_SIPA_income!I64</f>
        <v>145615.715061444</v>
      </c>
      <c r="G71" s="67" t="n">
        <f aca="false">E71-F71*0.7</f>
        <v>25013767.4605895</v>
      </c>
      <c r="H71" s="67"/>
      <c r="I71" s="67"/>
      <c r="J71" s="67" t="n">
        <f aca="false">G71*3.8235866717</f>
        <v>95642307.8713131</v>
      </c>
      <c r="K71" s="9"/>
      <c r="L71" s="67"/>
      <c r="M71" s="67" t="n">
        <f aca="false">F71*2.511711692</f>
        <v>365744.69405877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29761058.0302112</v>
      </c>
      <c r="F72" s="157" t="n">
        <f aca="false">high_SIPA_income!I65</f>
        <v>146411.429539188</v>
      </c>
      <c r="G72" s="67" t="n">
        <f aca="false">E72-F72*0.7</f>
        <v>29658570.0295338</v>
      </c>
      <c r="H72" s="67"/>
      <c r="I72" s="67"/>
      <c r="J72" s="67" t="n">
        <f aca="false">G72*3.8235866717</f>
        <v>113402113.066606</v>
      </c>
      <c r="K72" s="9"/>
      <c r="L72" s="67"/>
      <c r="M72" s="67" t="n">
        <f aca="false">F72*2.511711692</f>
        <v>367743.299416013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25445445.8360653</v>
      </c>
      <c r="F73" s="155" t="n">
        <f aca="false">high_SIPA_income!I66</f>
        <v>148788.625043906</v>
      </c>
      <c r="G73" s="8" t="n">
        <f aca="false">E73-F73*0.7</f>
        <v>25341293.7985346</v>
      </c>
      <c r="H73" s="8"/>
      <c r="I73" s="8"/>
      <c r="J73" s="8" t="n">
        <f aca="false">G73*3.8235866717</f>
        <v>96894633.2117108</v>
      </c>
      <c r="K73" s="6"/>
      <c r="L73" s="8"/>
      <c r="M73" s="8" t="n">
        <f aca="false">F73*2.511711692</f>
        <v>373714.129159382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30147345.8341901</v>
      </c>
      <c r="F74" s="157" t="n">
        <f aca="false">high_SIPA_income!I67</f>
        <v>151687.652267964</v>
      </c>
      <c r="G74" s="67" t="n">
        <f aca="false">E74-F74*0.7</f>
        <v>30041164.4776025</v>
      </c>
      <c r="H74" s="67"/>
      <c r="I74" s="67"/>
      <c r="J74" s="67" t="n">
        <f aca="false">G74*3.8235866717</f>
        <v>114864996.098908</v>
      </c>
      <c r="K74" s="9"/>
      <c r="L74" s="67"/>
      <c r="M74" s="67" t="n">
        <f aca="false">F74*2.511711692</f>
        <v>380995.649733474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25963659.3746925</v>
      </c>
      <c r="F75" s="157" t="n">
        <f aca="false">high_SIPA_income!I68</f>
        <v>155523.460959824</v>
      </c>
      <c r="G75" s="67" t="n">
        <f aca="false">E75-F75*0.7</f>
        <v>25854792.9520206</v>
      </c>
      <c r="H75" s="67"/>
      <c r="I75" s="67"/>
      <c r="J75" s="67" t="n">
        <f aca="false">G75*3.8235866717</f>
        <v>98858041.730909</v>
      </c>
      <c r="K75" s="9"/>
      <c r="L75" s="67"/>
      <c r="M75" s="67" t="n">
        <f aca="false">F75*2.511711692</f>
        <v>390630.095273096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30862356.3854576</v>
      </c>
      <c r="F76" s="157" t="n">
        <f aca="false">high_SIPA_income!I69</f>
        <v>151537.547051596</v>
      </c>
      <c r="G76" s="67" t="n">
        <f aca="false">E76-F76*0.7</f>
        <v>30756280.1025215</v>
      </c>
      <c r="H76" s="67"/>
      <c r="I76" s="67"/>
      <c r="J76" s="67" t="n">
        <f aca="false">G76*3.8235866717</f>
        <v>117599302.671073</v>
      </c>
      <c r="K76" s="9"/>
      <c r="L76" s="67"/>
      <c r="M76" s="67" t="n">
        <f aca="false">F76*2.511711692</f>
        <v>380618.628706493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26161691.1995147</v>
      </c>
      <c r="F77" s="155" t="n">
        <f aca="false">high_SIPA_income!I70</f>
        <v>155617.508396406</v>
      </c>
      <c r="G77" s="8" t="n">
        <f aca="false">E77-F77*0.7</f>
        <v>26052758.9436372</v>
      </c>
      <c r="H77" s="8"/>
      <c r="I77" s="8"/>
      <c r="J77" s="8" t="n">
        <f aca="false">G77*3.8235866717</f>
        <v>99614981.8579042</v>
      </c>
      <c r="K77" s="6"/>
      <c r="L77" s="8"/>
      <c r="M77" s="8" t="n">
        <f aca="false">F77*2.511711692</f>
        <v>390866.315319162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31101321.7518127</v>
      </c>
      <c r="F78" s="157" t="n">
        <f aca="false">high_SIPA_income!I71</f>
        <v>150920.291257169</v>
      </c>
      <c r="G78" s="67" t="n">
        <f aca="false">E78-F78*0.7</f>
        <v>30995677.5479327</v>
      </c>
      <c r="H78" s="67"/>
      <c r="I78" s="67"/>
      <c r="J78" s="67" t="n">
        <f aca="false">G78*3.8235866717</f>
        <v>118514659.552586</v>
      </c>
      <c r="K78" s="9"/>
      <c r="L78" s="67"/>
      <c r="M78" s="67" t="n">
        <f aca="false">F78*2.511711692</f>
        <v>379068.260110677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26932921.3275272</v>
      </c>
      <c r="F79" s="157" t="n">
        <f aca="false">high_SIPA_income!I72</f>
        <v>147934.749405152</v>
      </c>
      <c r="G79" s="67" t="n">
        <f aca="false">E79-F79*0.7</f>
        <v>26829367.0029436</v>
      </c>
      <c r="H79" s="67"/>
      <c r="I79" s="67"/>
      <c r="J79" s="67" t="n">
        <f aca="false">G79*3.8235866717</f>
        <v>102584410.082603</v>
      </c>
      <c r="K79" s="9"/>
      <c r="L79" s="67"/>
      <c r="M79" s="67" t="n">
        <f aca="false">F79*2.511711692</f>
        <v>371569.439734009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31935002.6540077</v>
      </c>
      <c r="F80" s="157" t="n">
        <f aca="false">high_SIPA_income!I73</f>
        <v>148401.61062804</v>
      </c>
      <c r="G80" s="67" t="n">
        <f aca="false">E80-F80*0.7</f>
        <v>31831121.5265681</v>
      </c>
      <c r="H80" s="67"/>
      <c r="I80" s="67"/>
      <c r="J80" s="67" t="n">
        <f aca="false">G80*3.8235866717</f>
        <v>121709052.014249</v>
      </c>
      <c r="K80" s="9"/>
      <c r="L80" s="67"/>
      <c r="M80" s="67" t="n">
        <f aca="false">F80*2.511711692</f>
        <v>372742.06052608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27163757.8141606</v>
      </c>
      <c r="F81" s="155" t="n">
        <f aca="false">high_SIPA_income!I74</f>
        <v>155362.540006128</v>
      </c>
      <c r="G81" s="8" t="n">
        <f aca="false">E81-F81*0.7</f>
        <v>27055004.0361563</v>
      </c>
      <c r="H81" s="8"/>
      <c r="I81" s="8"/>
      <c r="J81" s="8" t="n">
        <f aca="false">G81*3.8235866717</f>
        <v>103447152.835437</v>
      </c>
      <c r="K81" s="6"/>
      <c r="L81" s="8"/>
      <c r="M81" s="8" t="n">
        <f aca="false">F81*2.511711692</f>
        <v>390225.908232209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32063305.2117598</v>
      </c>
      <c r="F82" s="157" t="n">
        <f aca="false">high_SIPA_income!I75</f>
        <v>156369.492568721</v>
      </c>
      <c r="G82" s="67" t="n">
        <f aca="false">E82-F82*0.7</f>
        <v>31953846.5669617</v>
      </c>
      <c r="H82" s="67"/>
      <c r="I82" s="67"/>
      <c r="J82" s="67" t="n">
        <f aca="false">G82*3.8235866717</f>
        <v>122178301.842982</v>
      </c>
      <c r="K82" s="9"/>
      <c r="L82" s="67"/>
      <c r="M82" s="67" t="n">
        <f aca="false">F82*2.511711692</f>
        <v>392755.082756964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27651045.6113467</v>
      </c>
      <c r="F83" s="157" t="n">
        <f aca="false">high_SIPA_income!I76</f>
        <v>148173.789897746</v>
      </c>
      <c r="G83" s="67" t="n">
        <f aca="false">E83-F83*0.7</f>
        <v>27547323.9584183</v>
      </c>
      <c r="H83" s="67"/>
      <c r="I83" s="67"/>
      <c r="J83" s="67" t="n">
        <f aca="false">G83*3.8235866717</f>
        <v>105329580.72841</v>
      </c>
      <c r="K83" s="9"/>
      <c r="L83" s="67"/>
      <c r="M83" s="67" t="n">
        <f aca="false">F83*2.511711692</f>
        <v>372169.840534121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32760755.308145</v>
      </c>
      <c r="F84" s="157" t="n">
        <f aca="false">high_SIPA_income!I77</f>
        <v>152955.650348397</v>
      </c>
      <c r="G84" s="67" t="n">
        <f aca="false">E84-F84*0.7</f>
        <v>32653686.3529012</v>
      </c>
      <c r="H84" s="67"/>
      <c r="I84" s="67"/>
      <c r="J84" s="67" t="n">
        <f aca="false">G84*3.8235866717</f>
        <v>124854199.920825</v>
      </c>
      <c r="K84" s="9"/>
      <c r="L84" s="67"/>
      <c r="M84" s="67" t="n">
        <f aca="false">F84*2.511711692</f>
        <v>384180.495337533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28183577.2702441</v>
      </c>
      <c r="F85" s="155" t="n">
        <f aca="false">high_SIPA_income!I78</f>
        <v>151206.42555262</v>
      </c>
      <c r="G85" s="8" t="n">
        <f aca="false">E85-F85*0.7</f>
        <v>28077732.7723573</v>
      </c>
      <c r="H85" s="8"/>
      <c r="I85" s="8"/>
      <c r="J85" s="8" t="n">
        <f aca="false">G85*3.8235866717</f>
        <v>107357644.79994</v>
      </c>
      <c r="K85" s="6"/>
      <c r="L85" s="8"/>
      <c r="M85" s="8" t="n">
        <f aca="false">F85*2.511711692</f>
        <v>379786.946966043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33488180.8677087</v>
      </c>
      <c r="F86" s="157" t="n">
        <f aca="false">high_SIPA_income!I79</f>
        <v>154441.820590915</v>
      </c>
      <c r="G86" s="67" t="n">
        <f aca="false">E86-F86*0.7</f>
        <v>33380071.593295</v>
      </c>
      <c r="H86" s="67"/>
      <c r="I86" s="67"/>
      <c r="J86" s="67" t="n">
        <f aca="false">G86*3.8235866717</f>
        <v>127631596.844515</v>
      </c>
      <c r="K86" s="9"/>
      <c r="L86" s="67"/>
      <c r="M86" s="67" t="n">
        <f aca="false">F86*2.511711692</f>
        <v>387913.326511968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28814386.0442289</v>
      </c>
      <c r="F87" s="157" t="n">
        <f aca="false">high_SIPA_income!I80</f>
        <v>153212.99911285</v>
      </c>
      <c r="G87" s="67" t="n">
        <f aca="false">E87-F87*0.7</f>
        <v>28707136.9448499</v>
      </c>
      <c r="H87" s="67"/>
      <c r="I87" s="67"/>
      <c r="J87" s="67" t="n">
        <f aca="false">G87*3.8235866717</f>
        <v>109764226.204995</v>
      </c>
      <c r="K87" s="9"/>
      <c r="L87" s="67"/>
      <c r="M87" s="67" t="n">
        <f aca="false">F87*2.511711692</f>
        <v>384826.881238131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34130258.0385729</v>
      </c>
      <c r="F88" s="157" t="n">
        <f aca="false">high_SIPA_income!I81</f>
        <v>146729.924770125</v>
      </c>
      <c r="G88" s="67" t="n">
        <f aca="false">E88-F88*0.7</f>
        <v>34027547.0912338</v>
      </c>
      <c r="H88" s="67"/>
      <c r="I88" s="67"/>
      <c r="J88" s="67" t="n">
        <f aca="false">G88*3.8235866717</f>
        <v>130107275.528686</v>
      </c>
      <c r="K88" s="9"/>
      <c r="L88" s="67"/>
      <c r="M88" s="67" t="n">
        <f aca="false">F88*2.511711692</f>
        <v>368543.267611403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29077430.287707</v>
      </c>
      <c r="F89" s="155" t="n">
        <f aca="false">high_SIPA_income!I82</f>
        <v>149381.928935154</v>
      </c>
      <c r="G89" s="8" t="n">
        <f aca="false">E89-F89*0.7</f>
        <v>28972862.9374524</v>
      </c>
      <c r="H89" s="8"/>
      <c r="I89" s="8"/>
      <c r="J89" s="8" t="n">
        <f aca="false">G89*3.8235866717</f>
        <v>110780252.568634</v>
      </c>
      <c r="K89" s="6"/>
      <c r="L89" s="8"/>
      <c r="M89" s="8" t="n">
        <f aca="false">F89*2.511711692</f>
        <v>375204.337479938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34401690.6764612</v>
      </c>
      <c r="F90" s="157" t="n">
        <f aca="false">high_SIPA_income!I83</f>
        <v>156262.21407335</v>
      </c>
      <c r="G90" s="67" t="n">
        <f aca="false">E90-F90*0.7</f>
        <v>34292307.1266099</v>
      </c>
      <c r="H90" s="67"/>
      <c r="I90" s="67"/>
      <c r="J90" s="67" t="n">
        <f aca="false">G90*3.8235866717</f>
        <v>131119608.471148</v>
      </c>
      <c r="K90" s="9"/>
      <c r="L90" s="67"/>
      <c r="M90" s="67" t="n">
        <f aca="false">F90*2.511711692</f>
        <v>392485.630105841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29644815.295623</v>
      </c>
      <c r="F91" s="157" t="n">
        <f aca="false">high_SIPA_income!I84</f>
        <v>156985.298362223</v>
      </c>
      <c r="G91" s="67" t="n">
        <f aca="false">E91-F91*0.7</f>
        <v>29534925.5867694</v>
      </c>
      <c r="H91" s="67"/>
      <c r="I91" s="67"/>
      <c r="J91" s="67" t="n">
        <f aca="false">G91*3.8235866717</f>
        <v>112929347.823223</v>
      </c>
      <c r="K91" s="9"/>
      <c r="L91" s="67"/>
      <c r="M91" s="67" t="n">
        <f aca="false">F91*2.511711692</f>
        <v>394301.809368504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35055350.0182319</v>
      </c>
      <c r="F92" s="157" t="n">
        <f aca="false">high_SIPA_income!I85</f>
        <v>155610.227745721</v>
      </c>
      <c r="G92" s="67" t="n">
        <f aca="false">E92-F92*0.7</f>
        <v>34946422.8588099</v>
      </c>
      <c r="H92" s="67"/>
      <c r="I92" s="67"/>
      <c r="J92" s="67" t="n">
        <f aca="false">G92*3.8235866717</f>
        <v>133620676.666538</v>
      </c>
      <c r="K92" s="9"/>
      <c r="L92" s="67"/>
      <c r="M92" s="67" t="n">
        <f aca="false">F92*2.511711692</f>
        <v>390848.028423711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30062507.0582052</v>
      </c>
      <c r="F93" s="155" t="n">
        <f aca="false">high_SIPA_income!I86</f>
        <v>158439.350961285</v>
      </c>
      <c r="G93" s="8" t="n">
        <f aca="false">E93-F93*0.7</f>
        <v>29951599.5125323</v>
      </c>
      <c r="H93" s="8"/>
      <c r="I93" s="8"/>
      <c r="J93" s="8" t="n">
        <f aca="false">G93*3.8235866717</f>
        <v>114522536.692215</v>
      </c>
      <c r="K93" s="6"/>
      <c r="L93" s="8"/>
      <c r="M93" s="8" t="n">
        <f aca="false">F93*2.511711692</f>
        <v>397953.97028235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35675840.3377737</v>
      </c>
      <c r="F94" s="157" t="n">
        <f aca="false">high_SIPA_income!I87</f>
        <v>161336.762927391</v>
      </c>
      <c r="G94" s="67" t="n">
        <f aca="false">E94-F94*0.7</f>
        <v>35562904.6037246</v>
      </c>
      <c r="H94" s="67"/>
      <c r="I94" s="67"/>
      <c r="J94" s="67" t="n">
        <f aca="false">G94*3.8235866717</f>
        <v>135977848.04974</v>
      </c>
      <c r="K94" s="9"/>
      <c r="L94" s="67"/>
      <c r="M94" s="67" t="n">
        <f aca="false">F94*2.511711692</f>
        <v>405231.43379416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30764614.4132033</v>
      </c>
      <c r="F95" s="157" t="n">
        <f aca="false">high_SIPA_income!I88</f>
        <v>154336.626242844</v>
      </c>
      <c r="G95" s="67" t="n">
        <f aca="false">E95-F95*0.7</f>
        <v>30656578.7748333</v>
      </c>
      <c r="H95" s="67"/>
      <c r="I95" s="67"/>
      <c r="J95" s="67" t="n">
        <f aca="false">G95*3.8235866717</f>
        <v>117218086.003374</v>
      </c>
      <c r="K95" s="9"/>
      <c r="L95" s="67"/>
      <c r="M95" s="67" t="n">
        <f aca="false">F95*2.511711692</f>
        <v>387649.108637985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36608215.0852545</v>
      </c>
      <c r="F96" s="157" t="n">
        <f aca="false">high_SIPA_income!I89</f>
        <v>157483.159507877</v>
      </c>
      <c r="G96" s="67" t="n">
        <f aca="false">E96-F96*0.7</f>
        <v>36497976.873599</v>
      </c>
      <c r="H96" s="67"/>
      <c r="I96" s="67"/>
      <c r="J96" s="67" t="n">
        <f aca="false">G96*3.8235866717</f>
        <v>139553177.917908</v>
      </c>
      <c r="K96" s="9"/>
      <c r="L96" s="67"/>
      <c r="M96" s="67" t="n">
        <f aca="false">F96*2.511711692</f>
        <v>395552.293029035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31295301.2930957</v>
      </c>
      <c r="F97" s="155" t="n">
        <f aca="false">high_SIPA_income!I90</f>
        <v>159001.126197746</v>
      </c>
      <c r="G97" s="8" t="n">
        <f aca="false">E97-F97*0.7</f>
        <v>31184000.5047573</v>
      </c>
      <c r="H97" s="8"/>
      <c r="I97" s="8"/>
      <c r="J97" s="8" t="n">
        <f aca="false">G97*3.8235866717</f>
        <v>119234728.700276</v>
      </c>
      <c r="K97" s="6"/>
      <c r="L97" s="8"/>
      <c r="M97" s="8" t="n">
        <f aca="false">F97*2.511711692</f>
        <v>399364.987712046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37178490.6220162</v>
      </c>
      <c r="F98" s="157" t="n">
        <f aca="false">high_SIPA_income!I91</f>
        <v>154168.704748671</v>
      </c>
      <c r="G98" s="67" t="n">
        <f aca="false">E98-F98*0.7</f>
        <v>37070572.5286922</v>
      </c>
      <c r="H98" s="67"/>
      <c r="I98" s="67"/>
      <c r="J98" s="67" t="n">
        <f aca="false">G98*3.8235866717</f>
        <v>141742547.032996</v>
      </c>
      <c r="K98" s="9"/>
      <c r="L98" s="67"/>
      <c r="M98" s="67" t="n">
        <f aca="false">F98*2.511711692</f>
        <v>387227.338257733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31979281.7851448</v>
      </c>
      <c r="F99" s="157" t="n">
        <f aca="false">high_SIPA_income!I92</f>
        <v>154412.491836457</v>
      </c>
      <c r="G99" s="67" t="n">
        <f aca="false">E99-F99*0.7</f>
        <v>31871193.0408593</v>
      </c>
      <c r="H99" s="67"/>
      <c r="I99" s="67"/>
      <c r="J99" s="67" t="n">
        <f aca="false">G99*3.8235866717</f>
        <v>121862268.922207</v>
      </c>
      <c r="K99" s="9"/>
      <c r="L99" s="67"/>
      <c r="M99" s="67" t="n">
        <f aca="false">F99*2.511711692</f>
        <v>387839.661136485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37788224.8509352</v>
      </c>
      <c r="F100" s="157" t="n">
        <f aca="false">high_SIPA_income!I93</f>
        <v>156185.225731783</v>
      </c>
      <c r="G100" s="67" t="n">
        <f aca="false">E100-F100*0.7</f>
        <v>37678895.192923</v>
      </c>
      <c r="H100" s="67"/>
      <c r="I100" s="67"/>
      <c r="J100" s="67" t="n">
        <f aca="false">G100*3.8235866717</f>
        <v>144068521.464041</v>
      </c>
      <c r="K100" s="9"/>
      <c r="L100" s="67"/>
      <c r="M100" s="67" t="n">
        <f aca="false">F100*2.511711692</f>
        <v>392292.257588178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32206077.6438551</v>
      </c>
      <c r="F101" s="155" t="n">
        <f aca="false">high_SIPA_income!I94</f>
        <v>159379.208309774</v>
      </c>
      <c r="G101" s="8" t="n">
        <f aca="false">E101-F101*0.7</f>
        <v>32094512.1980382</v>
      </c>
      <c r="H101" s="8"/>
      <c r="I101" s="8"/>
      <c r="J101" s="8" t="n">
        <f aca="false">G101*3.8235866717</f>
        <v>122716149.075132</v>
      </c>
      <c r="K101" s="6"/>
      <c r="L101" s="8"/>
      <c r="M101" s="8" t="n">
        <f aca="false">F101*2.511711692</f>
        <v>400314.620973363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38162893.4496412</v>
      </c>
      <c r="F102" s="157" t="n">
        <f aca="false">high_SIPA_income!I95</f>
        <v>158122.071655592</v>
      </c>
      <c r="G102" s="67" t="n">
        <f aca="false">E102-F102*0.7</f>
        <v>38052207.9994823</v>
      </c>
      <c r="H102" s="67"/>
      <c r="I102" s="67"/>
      <c r="J102" s="67" t="n">
        <f aca="false">G102*3.8235866717</f>
        <v>145495915.335577</v>
      </c>
      <c r="K102" s="9"/>
      <c r="L102" s="67"/>
      <c r="M102" s="67" t="n">
        <f aca="false">F102*2.511711692</f>
        <v>397157.056140613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32829029.9679152</v>
      </c>
      <c r="F103" s="157" t="n">
        <f aca="false">high_SIPA_income!I96</f>
        <v>153991.008010557</v>
      </c>
      <c r="G103" s="67" t="n">
        <f aca="false">E103-F103*0.7</f>
        <v>32721236.2623078</v>
      </c>
      <c r="H103" s="67"/>
      <c r="I103" s="67"/>
      <c r="J103" s="67" t="n">
        <f aca="false">G103*3.8235866717</f>
        <v>125112482.854107</v>
      </c>
      <c r="K103" s="9"/>
      <c r="L103" s="67"/>
      <c r="M103" s="67" t="n">
        <f aca="false">F103*2.511711692</f>
        <v>386781.015282983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38936617.1860159</v>
      </c>
      <c r="F104" s="157" t="n">
        <f aca="false">high_SIPA_income!I97</f>
        <v>156010.004907584</v>
      </c>
      <c r="G104" s="67" t="n">
        <f aca="false">E104-F104*0.7</f>
        <v>38827410.1825806</v>
      </c>
      <c r="H104" s="67"/>
      <c r="I104" s="67"/>
      <c r="J104" s="67" t="n">
        <f aca="false">G104*3.8235866717</f>
        <v>148459968.070744</v>
      </c>
      <c r="K104" s="9"/>
      <c r="L104" s="67"/>
      <c r="M104" s="67" t="n">
        <f aca="false">F104*2.511711692</f>
        <v>391852.153395357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33067634.0718395</v>
      </c>
      <c r="F105" s="155" t="n">
        <f aca="false">high_SIPA_income!I98</f>
        <v>161201.435909322</v>
      </c>
      <c r="G105" s="8" t="n">
        <f aca="false">E105-F105*0.7</f>
        <v>32954793.066703</v>
      </c>
      <c r="H105" s="8"/>
      <c r="I105" s="8"/>
      <c r="J105" s="8" t="n">
        <f aca="false">G105*3.8235866717</f>
        <v>126005507.538477</v>
      </c>
      <c r="K105" s="6"/>
      <c r="L105" s="8"/>
      <c r="M105" s="8" t="n">
        <f aca="false">F105*2.511711692</f>
        <v>404891.531340632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39198045.1302853</v>
      </c>
      <c r="F106" s="157" t="n">
        <f aca="false">high_SIPA_income!I99</f>
        <v>162083.744401924</v>
      </c>
      <c r="G106" s="67" t="n">
        <f aca="false">E106-F106*0.7</f>
        <v>39084586.509204</v>
      </c>
      <c r="H106" s="67"/>
      <c r="I106" s="67"/>
      <c r="J106" s="67" t="n">
        <f aca="false">G106*3.8235866717</f>
        <v>149443304.045498</v>
      </c>
      <c r="K106" s="9"/>
      <c r="L106" s="67"/>
      <c r="M106" s="67" t="n">
        <f aca="false">F106*2.511711692</f>
        <v>407107.635897451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33744665.6999153</v>
      </c>
      <c r="F107" s="157" t="n">
        <f aca="false">high_SIPA_income!I100</f>
        <v>158265.533760396</v>
      </c>
      <c r="G107" s="67" t="n">
        <f aca="false">E107-F107*0.7</f>
        <v>33633879.826283</v>
      </c>
      <c r="H107" s="67"/>
      <c r="I107" s="67"/>
      <c r="J107" s="67" t="n">
        <f aca="false">G107*3.8235866717</f>
        <v>128602054.621335</v>
      </c>
      <c r="K107" s="9"/>
      <c r="L107" s="67"/>
      <c r="M107" s="67" t="n">
        <f aca="false">F107*2.511711692</f>
        <v>397517.391586607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40180170.307605</v>
      </c>
      <c r="F108" s="157" t="n">
        <f aca="false">high_SIPA_income!I101</f>
        <v>153471.680366288</v>
      </c>
      <c r="G108" s="67" t="n">
        <f aca="false">E108-F108*0.7</f>
        <v>40072740.1313486</v>
      </c>
      <c r="H108" s="67"/>
      <c r="I108" s="67"/>
      <c r="J108" s="67" t="n">
        <f aca="false">G108*3.8235866717</f>
        <v>153221595.064722</v>
      </c>
      <c r="K108" s="9"/>
      <c r="L108" s="67"/>
      <c r="M108" s="67" t="n">
        <f aca="false">F108*2.511711692</f>
        <v>385476.613966893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34329680.1568896</v>
      </c>
      <c r="F109" s="155" t="n">
        <f aca="false">high_SIPA_income!I102</f>
        <v>156112.193818977</v>
      </c>
      <c r="G109" s="8" t="n">
        <f aca="false">E109-F109*0.7</f>
        <v>34220401.6212163</v>
      </c>
      <c r="H109" s="8"/>
      <c r="I109" s="8"/>
      <c r="J109" s="8" t="n">
        <f aca="false">G109*3.8235866717</f>
        <v>130844671.539104</v>
      </c>
      <c r="K109" s="6"/>
      <c r="L109" s="8"/>
      <c r="M109" s="8" t="n">
        <f aca="false">F109*2.511711692</f>
        <v>392108.822478895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40489639.8861025</v>
      </c>
      <c r="F110" s="157" t="n">
        <f aca="false">high_SIPA_income!I103</f>
        <v>156842.155800295</v>
      </c>
      <c r="G110" s="67" t="n">
        <f aca="false">E110-F110*0.7</f>
        <v>40379850.3770423</v>
      </c>
      <c r="H110" s="67"/>
      <c r="I110" s="67"/>
      <c r="J110" s="67" t="n">
        <f aca="false">G110*3.8235866717</f>
        <v>154395857.706899</v>
      </c>
      <c r="K110" s="9"/>
      <c r="L110" s="67"/>
      <c r="M110" s="67" t="n">
        <f aca="false">F110*2.511711692</f>
        <v>393942.276522088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34844376.1507586</v>
      </c>
      <c r="F111" s="157" t="n">
        <f aca="false">high_SIPA_income!I104</f>
        <v>160556.608577219</v>
      </c>
      <c r="G111" s="67" t="n">
        <f aca="false">E111-F111*0.7</f>
        <v>34731986.5247546</v>
      </c>
      <c r="H111" s="67"/>
      <c r="I111" s="67"/>
      <c r="J111" s="67" t="n">
        <f aca="false">G111*3.8235866717</f>
        <v>132800760.757716</v>
      </c>
      <c r="K111" s="9"/>
      <c r="L111" s="67"/>
      <c r="M111" s="67" t="n">
        <f aca="false">F111*2.511711692</f>
        <v>403271.910991269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41077585.0688035</v>
      </c>
      <c r="F112" s="157" t="n">
        <f aca="false">high_SIPA_income!I105</f>
        <v>159014.101586766</v>
      </c>
      <c r="G112" s="67" t="n">
        <f aca="false">E112-F112*0.7</f>
        <v>40966275.1976928</v>
      </c>
      <c r="H112" s="67"/>
      <c r="I112" s="67"/>
      <c r="J112" s="67" t="n">
        <f aca="false">G112*3.8235866717</f>
        <v>156638103.835092</v>
      </c>
      <c r="K112" s="9"/>
      <c r="L112" s="67"/>
      <c r="M112" s="67" t="n">
        <f aca="false">F112*2.511711692</f>
        <v>399397.578148357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6367.31026790179</v>
      </c>
      <c r="C23" s="0" t="n">
        <v>9963137</v>
      </c>
    </row>
    <row r="24" customFormat="false" ht="12.8" hidden="false" customHeight="false" outlineLevel="0" collapsed="false">
      <c r="A24" s="0" t="n">
        <v>71</v>
      </c>
      <c r="B24" s="0" t="n">
        <v>6406.53777697044</v>
      </c>
      <c r="C24" s="0" t="n">
        <v>10071743</v>
      </c>
    </row>
    <row r="25" customFormat="false" ht="12.8" hidden="false" customHeight="false" outlineLevel="0" collapsed="false">
      <c r="A25" s="0" t="n">
        <v>72</v>
      </c>
      <c r="B25" s="0" t="n">
        <v>6333.03107301379</v>
      </c>
      <c r="C25" s="0" t="n">
        <v>10356449</v>
      </c>
    </row>
    <row r="26" customFormat="false" ht="12.8" hidden="false" customHeight="false" outlineLevel="0" collapsed="false">
      <c r="A26" s="0" t="n">
        <v>73</v>
      </c>
      <c r="B26" s="0" t="n">
        <v>6303.7386212833</v>
      </c>
      <c r="C26" s="0" t="n">
        <v>10775107</v>
      </c>
    </row>
    <row r="27" customFormat="false" ht="12.8" hidden="false" customHeight="false" outlineLevel="0" collapsed="false">
      <c r="A27" s="0" t="n">
        <v>74</v>
      </c>
      <c r="B27" s="0" t="n">
        <v>6315.50141002429</v>
      </c>
      <c r="C27" s="0" t="n">
        <v>11076134</v>
      </c>
    </row>
    <row r="28" customFormat="false" ht="12.8" hidden="false" customHeight="false" outlineLevel="0" collapsed="false">
      <c r="A28" s="0" t="n">
        <v>75</v>
      </c>
      <c r="B28" s="0" t="n">
        <v>6300.86701119085</v>
      </c>
      <c r="C28" s="0" t="n">
        <v>11399391</v>
      </c>
    </row>
    <row r="29" customFormat="false" ht="12.8" hidden="false" customHeight="false" outlineLevel="0" collapsed="false">
      <c r="A29" s="0" t="n">
        <v>76</v>
      </c>
      <c r="B29" s="0" t="n">
        <v>6361.05611022599</v>
      </c>
      <c r="C29" s="0" t="n">
        <v>11449023</v>
      </c>
    </row>
    <row r="30" customFormat="false" ht="12.8" hidden="false" customHeight="false" outlineLevel="0" collapsed="false">
      <c r="A30" s="0" t="n">
        <v>77</v>
      </c>
      <c r="B30" s="0" t="n">
        <v>6468.40760801477</v>
      </c>
      <c r="C30" s="0" t="n">
        <v>11492078</v>
      </c>
    </row>
    <row r="31" customFormat="false" ht="12.8" hidden="false" customHeight="false" outlineLevel="0" collapsed="false">
      <c r="A31" s="0" t="n">
        <v>78</v>
      </c>
      <c r="B31" s="0" t="n">
        <v>6507.20766335158</v>
      </c>
      <c r="C31" s="0" t="n">
        <v>11535890</v>
      </c>
    </row>
    <row r="32" customFormat="false" ht="12.8" hidden="false" customHeight="false" outlineLevel="0" collapsed="false">
      <c r="A32" s="0" t="n">
        <v>79</v>
      </c>
      <c r="B32" s="0" t="n">
        <v>6546.64327678454</v>
      </c>
      <c r="C32" s="0" t="n">
        <v>11576455</v>
      </c>
    </row>
    <row r="33" customFormat="false" ht="12.8" hidden="false" customHeight="false" outlineLevel="0" collapsed="false">
      <c r="A33" s="0" t="n">
        <v>80</v>
      </c>
      <c r="B33" s="0" t="n">
        <v>6614.83859634324</v>
      </c>
      <c r="C33" s="0" t="n">
        <v>11636476</v>
      </c>
    </row>
    <row r="34" customFormat="false" ht="12.8" hidden="false" customHeight="false" outlineLevel="0" collapsed="false">
      <c r="A34" s="0" t="n">
        <v>81</v>
      </c>
      <c r="B34" s="0" t="n">
        <v>6690.47824444829</v>
      </c>
      <c r="C34" s="0" t="n">
        <v>11658931</v>
      </c>
    </row>
    <row r="35" customFormat="false" ht="12.8" hidden="false" customHeight="false" outlineLevel="0" collapsed="false">
      <c r="A35" s="0" t="n">
        <v>82</v>
      </c>
      <c r="B35" s="0" t="n">
        <v>6764.02863038832</v>
      </c>
      <c r="C35" s="0" t="n">
        <v>11665766</v>
      </c>
    </row>
    <row r="36" customFormat="false" ht="12.8" hidden="false" customHeight="false" outlineLevel="0" collapsed="false">
      <c r="A36" s="0" t="n">
        <v>83</v>
      </c>
      <c r="B36" s="0" t="n">
        <v>6788.74578088348</v>
      </c>
      <c r="C36" s="0" t="n">
        <v>11750994</v>
      </c>
    </row>
    <row r="37" customFormat="false" ht="12.8" hidden="false" customHeight="false" outlineLevel="0" collapsed="false">
      <c r="A37" s="0" t="n">
        <v>84</v>
      </c>
      <c r="B37" s="0" t="n">
        <v>6877.93250502404</v>
      </c>
      <c r="C37" s="0" t="n">
        <v>11772131</v>
      </c>
    </row>
    <row r="38" customFormat="false" ht="12.8" hidden="false" customHeight="false" outlineLevel="0" collapsed="false">
      <c r="A38" s="0" t="n">
        <v>85</v>
      </c>
      <c r="B38" s="0" t="n">
        <v>6955.48427930854</v>
      </c>
      <c r="C38" s="0" t="n">
        <v>11827706</v>
      </c>
    </row>
    <row r="39" customFormat="false" ht="12.8" hidden="false" customHeight="false" outlineLevel="0" collapsed="false">
      <c r="A39" s="0" t="n">
        <v>86</v>
      </c>
      <c r="B39" s="0" t="n">
        <v>6988.53383892926</v>
      </c>
      <c r="C39" s="0" t="n">
        <v>11865698</v>
      </c>
    </row>
    <row r="40" customFormat="false" ht="12.8" hidden="false" customHeight="false" outlineLevel="0" collapsed="false">
      <c r="A40" s="0" t="n">
        <v>87</v>
      </c>
      <c r="B40" s="0" t="n">
        <v>6989.7210825954</v>
      </c>
      <c r="C40" s="0" t="n">
        <v>11923303</v>
      </c>
    </row>
    <row r="41" customFormat="false" ht="12.8" hidden="false" customHeight="false" outlineLevel="0" collapsed="false">
      <c r="A41" s="0" t="n">
        <v>88</v>
      </c>
      <c r="B41" s="0" t="n">
        <v>7043.55969627219</v>
      </c>
      <c r="C41" s="0" t="n">
        <v>11956480</v>
      </c>
    </row>
    <row r="42" customFormat="false" ht="12.8" hidden="false" customHeight="false" outlineLevel="0" collapsed="false">
      <c r="A42" s="0" t="n">
        <v>89</v>
      </c>
      <c r="B42" s="0" t="n">
        <v>7087.21745923632</v>
      </c>
      <c r="C42" s="0" t="n">
        <v>11987452</v>
      </c>
    </row>
    <row r="43" customFormat="false" ht="12.8" hidden="false" customHeight="false" outlineLevel="0" collapsed="false">
      <c r="A43" s="0" t="n">
        <v>90</v>
      </c>
      <c r="B43" s="0" t="n">
        <v>7105.49345233453</v>
      </c>
      <c r="C43" s="0" t="n">
        <v>12052444</v>
      </c>
    </row>
    <row r="44" customFormat="false" ht="12.8" hidden="false" customHeight="false" outlineLevel="0" collapsed="false">
      <c r="A44" s="0" t="n">
        <v>91</v>
      </c>
      <c r="B44" s="0" t="n">
        <v>7131.65317561165</v>
      </c>
      <c r="C44" s="0" t="n">
        <v>12129474</v>
      </c>
    </row>
    <row r="45" customFormat="false" ht="12.8" hidden="false" customHeight="false" outlineLevel="0" collapsed="false">
      <c r="A45" s="0" t="n">
        <v>92</v>
      </c>
      <c r="B45" s="0" t="n">
        <v>7135.84194160169</v>
      </c>
      <c r="C45" s="0" t="n">
        <v>12220040</v>
      </c>
    </row>
    <row r="46" customFormat="false" ht="12.8" hidden="false" customHeight="false" outlineLevel="0" collapsed="false">
      <c r="A46" s="0" t="n">
        <v>93</v>
      </c>
      <c r="B46" s="0" t="n">
        <v>7187.40969259288</v>
      </c>
      <c r="C46" s="0" t="n">
        <v>12250902</v>
      </c>
    </row>
    <row r="47" customFormat="false" ht="12.8" hidden="false" customHeight="false" outlineLevel="0" collapsed="false">
      <c r="A47" s="0" t="n">
        <v>94</v>
      </c>
      <c r="B47" s="0" t="n">
        <v>7207.47665210299</v>
      </c>
      <c r="C47" s="0" t="n">
        <v>12270356</v>
      </c>
    </row>
    <row r="48" customFormat="false" ht="12.8" hidden="false" customHeight="false" outlineLevel="0" collapsed="false">
      <c r="A48" s="0" t="n">
        <v>95</v>
      </c>
      <c r="B48" s="0" t="n">
        <v>7221.14882405726</v>
      </c>
      <c r="C48" s="0" t="n">
        <v>12373421</v>
      </c>
    </row>
    <row r="49" customFormat="false" ht="12.8" hidden="false" customHeight="false" outlineLevel="0" collapsed="false">
      <c r="A49" s="0" t="n">
        <v>96</v>
      </c>
      <c r="B49" s="0" t="n">
        <v>7283.65570888272</v>
      </c>
      <c r="C49" s="0" t="n">
        <v>12430772</v>
      </c>
    </row>
    <row r="50" customFormat="false" ht="12.8" hidden="false" customHeight="false" outlineLevel="0" collapsed="false">
      <c r="A50" s="0" t="n">
        <v>97</v>
      </c>
      <c r="B50" s="0" t="n">
        <v>7305.68816616654</v>
      </c>
      <c r="C50" s="0" t="n">
        <v>12446508</v>
      </c>
    </row>
    <row r="51" customFormat="false" ht="12.8" hidden="false" customHeight="false" outlineLevel="0" collapsed="false">
      <c r="A51" s="0" t="n">
        <v>98</v>
      </c>
      <c r="B51" s="0" t="n">
        <v>7305.07551397583</v>
      </c>
      <c r="C51" s="0" t="n">
        <v>12478386</v>
      </c>
    </row>
    <row r="52" customFormat="false" ht="12.8" hidden="false" customHeight="false" outlineLevel="0" collapsed="false">
      <c r="A52" s="0" t="n">
        <v>99</v>
      </c>
      <c r="B52" s="0" t="n">
        <v>7335.05938459368</v>
      </c>
      <c r="C52" s="0" t="n">
        <v>12521512</v>
      </c>
    </row>
    <row r="53" customFormat="false" ht="12.8" hidden="false" customHeight="false" outlineLevel="0" collapsed="false">
      <c r="A53" s="0" t="n">
        <v>100</v>
      </c>
      <c r="B53" s="0" t="n">
        <v>7313.70296964026</v>
      </c>
      <c r="C53" s="0" t="n">
        <v>12566944</v>
      </c>
    </row>
    <row r="54" customFormat="false" ht="12.8" hidden="false" customHeight="false" outlineLevel="0" collapsed="false">
      <c r="A54" s="0" t="n">
        <v>101</v>
      </c>
      <c r="B54" s="0" t="n">
        <v>7347.80518192927</v>
      </c>
      <c r="C54" s="0" t="n">
        <v>12635127</v>
      </c>
    </row>
    <row r="55" customFormat="false" ht="12.8" hidden="false" customHeight="false" outlineLevel="0" collapsed="false">
      <c r="A55" s="0" t="n">
        <v>102</v>
      </c>
      <c r="B55" s="0" t="n">
        <v>7380.63578738303</v>
      </c>
      <c r="C55" s="0" t="n">
        <v>12700940</v>
      </c>
    </row>
    <row r="56" customFormat="false" ht="12.8" hidden="false" customHeight="false" outlineLevel="0" collapsed="false">
      <c r="A56" s="0" t="n">
        <v>103</v>
      </c>
      <c r="B56" s="0" t="n">
        <v>7391.78586980458</v>
      </c>
      <c r="C56" s="0" t="n">
        <v>12771140</v>
      </c>
    </row>
    <row r="57" customFormat="false" ht="12.8" hidden="false" customHeight="false" outlineLevel="0" collapsed="false">
      <c r="A57" s="0" t="n">
        <v>104</v>
      </c>
      <c r="B57" s="0" t="n">
        <v>7457.53635149721</v>
      </c>
      <c r="C57" s="0" t="n">
        <v>12786125</v>
      </c>
    </row>
    <row r="58" customFormat="false" ht="12.8" hidden="false" customHeight="false" outlineLevel="0" collapsed="false">
      <c r="A58" s="0" t="n">
        <v>105</v>
      </c>
      <c r="B58" s="0" t="n">
        <v>7474.67838459212</v>
      </c>
      <c r="C58" s="0" t="n">
        <v>12860141</v>
      </c>
    </row>
    <row r="59" customFormat="false" ht="12.8" hidden="false" customHeight="false" outlineLevel="0" collapsed="false">
      <c r="A59" s="0" t="n">
        <v>106</v>
      </c>
      <c r="B59" s="0" t="n">
        <v>7508.7545874518</v>
      </c>
      <c r="C59" s="0" t="n">
        <v>12891874</v>
      </c>
    </row>
    <row r="60" customFormat="false" ht="12.8" hidden="false" customHeight="false" outlineLevel="0" collapsed="false">
      <c r="A60" s="0" t="n">
        <v>107</v>
      </c>
      <c r="B60" s="0" t="n">
        <v>7535.10152400622</v>
      </c>
      <c r="C60" s="0" t="n">
        <v>12940243</v>
      </c>
    </row>
    <row r="61" customFormat="false" ht="12.8" hidden="false" customHeight="false" outlineLevel="0" collapsed="false">
      <c r="A61" s="0" t="n">
        <v>108</v>
      </c>
      <c r="B61" s="0" t="n">
        <v>7556.21819043042</v>
      </c>
      <c r="C61" s="0" t="n">
        <v>12968420</v>
      </c>
    </row>
    <row r="62" customFormat="false" ht="12.8" hidden="false" customHeight="false" outlineLevel="0" collapsed="false">
      <c r="A62" s="0" t="n">
        <v>109</v>
      </c>
      <c r="B62" s="0" t="n">
        <v>7567.75229502505</v>
      </c>
      <c r="C62" s="0" t="n">
        <v>13009104</v>
      </c>
    </row>
    <row r="63" customFormat="false" ht="12.8" hidden="false" customHeight="false" outlineLevel="0" collapsed="false">
      <c r="A63" s="0" t="n">
        <v>110</v>
      </c>
      <c r="B63" s="0" t="n">
        <v>7599.45682245314</v>
      </c>
      <c r="C63" s="0" t="n">
        <v>13041257</v>
      </c>
    </row>
    <row r="64" customFormat="false" ht="12.8" hidden="false" customHeight="false" outlineLevel="0" collapsed="false">
      <c r="A64" s="0" t="n">
        <v>111</v>
      </c>
      <c r="B64" s="0" t="n">
        <v>7633.25458009877</v>
      </c>
      <c r="C64" s="0" t="n">
        <v>13078059</v>
      </c>
    </row>
    <row r="65" customFormat="false" ht="12.8" hidden="false" customHeight="false" outlineLevel="0" collapsed="false">
      <c r="A65" s="0" t="n">
        <v>112</v>
      </c>
      <c r="B65" s="0" t="n">
        <v>7670.05909960832</v>
      </c>
      <c r="C65" s="0" t="n">
        <v>13124753</v>
      </c>
    </row>
    <row r="66" customFormat="false" ht="12.8" hidden="false" customHeight="false" outlineLevel="0" collapsed="false">
      <c r="A66" s="0" t="n">
        <v>113</v>
      </c>
      <c r="B66" s="0" t="n">
        <v>7708.49009289716</v>
      </c>
      <c r="C66" s="0" t="n">
        <v>13145240</v>
      </c>
    </row>
    <row r="67" customFormat="false" ht="12.8" hidden="false" customHeight="false" outlineLevel="0" collapsed="false">
      <c r="A67" s="0" t="n">
        <v>114</v>
      </c>
      <c r="B67" s="0" t="n">
        <v>7754.72985926659</v>
      </c>
      <c r="C67" s="0" t="n">
        <v>13176275</v>
      </c>
    </row>
    <row r="68" customFormat="false" ht="12.8" hidden="false" customHeight="false" outlineLevel="0" collapsed="false">
      <c r="A68" s="0" t="n">
        <v>115</v>
      </c>
      <c r="B68" s="0" t="n">
        <v>7765.48072678946</v>
      </c>
      <c r="C68" s="0" t="n">
        <v>13227377</v>
      </c>
    </row>
    <row r="69" customFormat="false" ht="12.8" hidden="false" customHeight="false" outlineLevel="0" collapsed="false">
      <c r="A69" s="0" t="n">
        <v>116</v>
      </c>
      <c r="B69" s="0" t="n">
        <v>7777.39088271845</v>
      </c>
      <c r="C69" s="0" t="n">
        <v>13293038</v>
      </c>
    </row>
    <row r="70" customFormat="false" ht="12.8" hidden="false" customHeight="false" outlineLevel="0" collapsed="false">
      <c r="A70" s="0" t="n">
        <v>117</v>
      </c>
      <c r="B70" s="0" t="n">
        <v>7830.50495999275</v>
      </c>
      <c r="C70" s="0" t="n">
        <v>13261765</v>
      </c>
    </row>
    <row r="71" customFormat="false" ht="12.8" hidden="false" customHeight="false" outlineLevel="0" collapsed="false">
      <c r="A71" s="0" t="n">
        <v>118</v>
      </c>
      <c r="B71" s="0" t="n">
        <v>7855.08345410688</v>
      </c>
      <c r="C71" s="0" t="n">
        <v>13271972</v>
      </c>
    </row>
    <row r="72" customFormat="false" ht="12.8" hidden="false" customHeight="false" outlineLevel="0" collapsed="false">
      <c r="A72" s="0" t="n">
        <v>119</v>
      </c>
      <c r="B72" s="0" t="n">
        <v>7859.64278175194</v>
      </c>
      <c r="C72" s="0" t="n">
        <v>13292756</v>
      </c>
    </row>
    <row r="73" customFormat="false" ht="12.8" hidden="false" customHeight="false" outlineLevel="0" collapsed="false">
      <c r="A73" s="0" t="n">
        <v>120</v>
      </c>
      <c r="B73" s="0" t="n">
        <v>7888.80099899217</v>
      </c>
      <c r="C73" s="0" t="n">
        <v>13308886</v>
      </c>
    </row>
    <row r="74" customFormat="false" ht="12.8" hidden="false" customHeight="false" outlineLevel="0" collapsed="false">
      <c r="A74" s="0" t="n">
        <v>121</v>
      </c>
      <c r="B74" s="0" t="n">
        <v>7896.09596472468</v>
      </c>
      <c r="C74" s="0" t="n">
        <v>13324824</v>
      </c>
    </row>
    <row r="75" customFormat="false" ht="12.8" hidden="false" customHeight="false" outlineLevel="0" collapsed="false">
      <c r="A75" s="0" t="n">
        <v>122</v>
      </c>
      <c r="B75" s="0" t="n">
        <v>7905.54277950573</v>
      </c>
      <c r="C75" s="0" t="n">
        <v>13410280</v>
      </c>
    </row>
    <row r="76" customFormat="false" ht="12.8" hidden="false" customHeight="false" outlineLevel="0" collapsed="false">
      <c r="A76" s="0" t="n">
        <v>123</v>
      </c>
      <c r="B76" s="0" t="n">
        <v>7924.65531275856</v>
      </c>
      <c r="C76" s="0" t="n">
        <v>13404961</v>
      </c>
    </row>
    <row r="77" customFormat="false" ht="12.8" hidden="false" customHeight="false" outlineLevel="0" collapsed="false">
      <c r="A77" s="0" t="n">
        <v>124</v>
      </c>
      <c r="B77" s="0" t="n">
        <v>7916.8402238417</v>
      </c>
      <c r="C77" s="0" t="n">
        <v>13450794</v>
      </c>
    </row>
    <row r="78" customFormat="false" ht="12.8" hidden="false" customHeight="false" outlineLevel="0" collapsed="false">
      <c r="A78" s="0" t="n">
        <v>125</v>
      </c>
      <c r="B78" s="0" t="n">
        <v>7996.55220787088</v>
      </c>
      <c r="C78" s="0" t="n">
        <v>13484016</v>
      </c>
    </row>
    <row r="79" customFormat="false" ht="12.8" hidden="false" customHeight="false" outlineLevel="0" collapsed="false">
      <c r="A79" s="0" t="n">
        <v>126</v>
      </c>
      <c r="B79" s="0" t="n">
        <v>8037.51124281082</v>
      </c>
      <c r="C79" s="0" t="n">
        <v>13527682</v>
      </c>
    </row>
    <row r="80" customFormat="false" ht="12.8" hidden="false" customHeight="false" outlineLevel="0" collapsed="false">
      <c r="A80" s="0" t="n">
        <v>127</v>
      </c>
      <c r="B80" s="0" t="n">
        <v>8048.00142296858</v>
      </c>
      <c r="C80" s="0" t="n">
        <v>13562603</v>
      </c>
    </row>
    <row r="81" customFormat="false" ht="12.8" hidden="false" customHeight="false" outlineLevel="0" collapsed="false">
      <c r="A81" s="0" t="n">
        <v>128</v>
      </c>
      <c r="B81" s="0" t="n">
        <v>8086.14644128262</v>
      </c>
      <c r="C81" s="0" t="n">
        <v>13599959</v>
      </c>
    </row>
    <row r="82" customFormat="false" ht="12.8" hidden="false" customHeight="false" outlineLevel="0" collapsed="false">
      <c r="A82" s="0" t="n">
        <v>129</v>
      </c>
      <c r="B82" s="0" t="n">
        <v>8126.86070136122</v>
      </c>
      <c r="C82" s="0" t="n">
        <v>13575775</v>
      </c>
    </row>
    <row r="83" customFormat="false" ht="12.8" hidden="false" customHeight="false" outlineLevel="0" collapsed="false">
      <c r="A83" s="0" t="n">
        <v>130</v>
      </c>
      <c r="B83" s="0" t="n">
        <v>8145.87269566352</v>
      </c>
      <c r="C83" s="0" t="n">
        <v>13677966</v>
      </c>
    </row>
    <row r="84" customFormat="false" ht="12.8" hidden="false" customHeight="false" outlineLevel="0" collapsed="false">
      <c r="A84" s="0" t="n">
        <v>131</v>
      </c>
      <c r="B84" s="0" t="n">
        <v>8159.53246371018</v>
      </c>
      <c r="C84" s="0" t="n">
        <v>13663086</v>
      </c>
    </row>
    <row r="85" customFormat="false" ht="12.8" hidden="false" customHeight="false" outlineLevel="0" collapsed="false">
      <c r="A85" s="0" t="n">
        <v>132</v>
      </c>
      <c r="B85" s="0" t="n">
        <v>8191.97051405106</v>
      </c>
      <c r="C85" s="0" t="n">
        <v>13747454</v>
      </c>
    </row>
    <row r="86" customFormat="false" ht="12.8" hidden="false" customHeight="false" outlineLevel="0" collapsed="false">
      <c r="A86" s="0" t="n">
        <v>133</v>
      </c>
      <c r="B86" s="0" t="n">
        <v>8211.98971705553</v>
      </c>
      <c r="C86" s="0" t="n">
        <v>13765880</v>
      </c>
    </row>
    <row r="87" customFormat="false" ht="12.8" hidden="false" customHeight="false" outlineLevel="0" collapsed="false">
      <c r="A87" s="0" t="n">
        <v>134</v>
      </c>
      <c r="B87" s="0" t="n">
        <v>8237.9391657552</v>
      </c>
      <c r="C87" s="0" t="n">
        <v>13819260</v>
      </c>
    </row>
    <row r="88" customFormat="false" ht="12.8" hidden="false" customHeight="false" outlineLevel="0" collapsed="false">
      <c r="A88" s="0" t="n">
        <v>135</v>
      </c>
      <c r="B88" s="0" t="n">
        <v>8226.11765785225</v>
      </c>
      <c r="C88" s="0" t="n">
        <v>13851745</v>
      </c>
    </row>
    <row r="89" customFormat="false" ht="12.8" hidden="false" customHeight="false" outlineLevel="0" collapsed="false">
      <c r="A89" s="0" t="n">
        <v>136</v>
      </c>
      <c r="B89" s="0" t="n">
        <v>8278.22904445742</v>
      </c>
      <c r="C89" s="0" t="n">
        <v>13836819</v>
      </c>
    </row>
    <row r="90" customFormat="false" ht="12.8" hidden="false" customHeight="false" outlineLevel="0" collapsed="false">
      <c r="A90" s="0" t="n">
        <v>137</v>
      </c>
      <c r="B90" s="0" t="n">
        <v>8290.56034081972</v>
      </c>
      <c r="C90" s="0" t="n">
        <v>13869427</v>
      </c>
    </row>
    <row r="91" customFormat="false" ht="12.8" hidden="false" customHeight="false" outlineLevel="0" collapsed="false">
      <c r="A91" s="0" t="n">
        <v>138</v>
      </c>
      <c r="B91" s="0" t="n">
        <v>8304.68306398233</v>
      </c>
      <c r="C91" s="0" t="n">
        <v>13867825</v>
      </c>
    </row>
    <row r="92" customFormat="false" ht="12.8" hidden="false" customHeight="false" outlineLevel="0" collapsed="false">
      <c r="A92" s="0" t="n">
        <v>139</v>
      </c>
      <c r="B92" s="0" t="n">
        <v>8323.34958073639</v>
      </c>
      <c r="C92" s="0" t="n">
        <v>13936632</v>
      </c>
    </row>
    <row r="93" customFormat="false" ht="12.8" hidden="false" customHeight="false" outlineLevel="0" collapsed="false">
      <c r="A93" s="0" t="n">
        <v>140</v>
      </c>
      <c r="B93" s="0" t="n">
        <v>8349.85194613136</v>
      </c>
      <c r="C93" s="0" t="n">
        <v>13979086</v>
      </c>
    </row>
    <row r="94" customFormat="false" ht="12.8" hidden="false" customHeight="false" outlineLevel="0" collapsed="false">
      <c r="A94" s="0" t="n">
        <v>141</v>
      </c>
      <c r="B94" s="0" t="n">
        <v>8397.55642741837</v>
      </c>
      <c r="C94" s="0" t="n">
        <v>13969936</v>
      </c>
    </row>
    <row r="95" customFormat="false" ht="12.8" hidden="false" customHeight="false" outlineLevel="0" collapsed="false">
      <c r="A95" s="0" t="n">
        <v>142</v>
      </c>
      <c r="B95" s="0" t="n">
        <v>8406.37314829687</v>
      </c>
      <c r="C95" s="0" t="n">
        <v>13999566</v>
      </c>
    </row>
    <row r="96" customFormat="false" ht="12.8" hidden="false" customHeight="false" outlineLevel="0" collapsed="false">
      <c r="A96" s="0" t="n">
        <v>143</v>
      </c>
      <c r="B96" s="0" t="n">
        <v>8439.37965122909</v>
      </c>
      <c r="C96" s="0" t="n">
        <v>14063942</v>
      </c>
    </row>
    <row r="97" customFormat="false" ht="12.8" hidden="false" customHeight="false" outlineLevel="0" collapsed="false">
      <c r="A97" s="0" t="n">
        <v>144</v>
      </c>
      <c r="B97" s="0" t="n">
        <v>8434.66661769256</v>
      </c>
      <c r="C97" s="0" t="n">
        <v>14089011</v>
      </c>
    </row>
    <row r="98" customFormat="false" ht="12.8" hidden="false" customHeight="false" outlineLevel="0" collapsed="false">
      <c r="A98" s="0" t="n">
        <v>145</v>
      </c>
      <c r="B98" s="0" t="n">
        <v>8468.63486046585</v>
      </c>
      <c r="C98" s="0" t="n">
        <v>14048414</v>
      </c>
    </row>
    <row r="99" customFormat="false" ht="12.8" hidden="false" customHeight="false" outlineLevel="0" collapsed="false">
      <c r="A99" s="0" t="n">
        <v>146</v>
      </c>
      <c r="B99" s="0" t="n">
        <v>8471.11370135458</v>
      </c>
      <c r="C99" s="0" t="n">
        <v>14084860</v>
      </c>
    </row>
    <row r="100" customFormat="false" ht="12.8" hidden="false" customHeight="false" outlineLevel="0" collapsed="false">
      <c r="A100" s="0" t="n">
        <v>147</v>
      </c>
      <c r="B100" s="0" t="n">
        <v>8505.85499260758</v>
      </c>
      <c r="C100" s="0" t="n">
        <v>14152004</v>
      </c>
    </row>
    <row r="101" customFormat="false" ht="12.8" hidden="false" customHeight="false" outlineLevel="0" collapsed="false">
      <c r="A101" s="0" t="n">
        <v>148</v>
      </c>
      <c r="B101" s="0" t="n">
        <v>8533.46388353984</v>
      </c>
      <c r="C101" s="0" t="n">
        <v>14122966</v>
      </c>
    </row>
    <row r="102" customFormat="false" ht="12.8" hidden="false" customHeight="false" outlineLevel="0" collapsed="false">
      <c r="A102" s="0" t="n">
        <v>149</v>
      </c>
      <c r="B102" s="0" t="n">
        <v>8530.74592280212</v>
      </c>
      <c r="C102" s="0" t="n">
        <v>14197540</v>
      </c>
    </row>
    <row r="103" customFormat="false" ht="12.8" hidden="false" customHeight="false" outlineLevel="0" collapsed="false">
      <c r="A103" s="0" t="n">
        <v>150</v>
      </c>
      <c r="B103" s="0" t="n">
        <v>8559.31635535054</v>
      </c>
      <c r="C103" s="0" t="n">
        <v>14294460</v>
      </c>
    </row>
    <row r="104" customFormat="false" ht="12.8" hidden="false" customHeight="false" outlineLevel="0" collapsed="false">
      <c r="A104" s="0" t="n">
        <v>151</v>
      </c>
      <c r="B104" s="0" t="n">
        <v>8613.80645382566</v>
      </c>
      <c r="C104" s="0" t="n">
        <v>14246413</v>
      </c>
    </row>
    <row r="105" customFormat="false" ht="12.8" hidden="false" customHeight="false" outlineLevel="0" collapsed="false">
      <c r="A105" s="0" t="n">
        <v>152</v>
      </c>
      <c r="B105" s="0" t="n">
        <v>8627.65371589117</v>
      </c>
      <c r="C105" s="0" t="n">
        <v>14284513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0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0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0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0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0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0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0" t="n">
        <v>5967.74206984022</v>
      </c>
      <c r="C22" s="0" t="n">
        <v>11544047</v>
      </c>
    </row>
    <row r="23" customFormat="false" ht="12.8" hidden="false" customHeight="false" outlineLevel="0" collapsed="false">
      <c r="A23" s="0" t="n">
        <v>70</v>
      </c>
      <c r="B23" s="0" t="n">
        <v>5849.46991634359</v>
      </c>
      <c r="C23" s="0" t="n">
        <v>11466399</v>
      </c>
    </row>
    <row r="24" customFormat="false" ht="12.8" hidden="false" customHeight="false" outlineLevel="0" collapsed="false">
      <c r="A24" s="0" t="n">
        <v>71</v>
      </c>
      <c r="B24" s="0" t="n">
        <v>6039.66913610692</v>
      </c>
      <c r="C24" s="0" t="n">
        <v>11525960</v>
      </c>
    </row>
    <row r="25" customFormat="false" ht="12.8" hidden="false" customHeight="false" outlineLevel="0" collapsed="false">
      <c r="A25" s="0" t="n">
        <v>72</v>
      </c>
      <c r="B25" s="0" t="n">
        <v>6062.28700413066</v>
      </c>
      <c r="C25" s="0" t="n">
        <v>11591754</v>
      </c>
    </row>
    <row r="26" customFormat="false" ht="12.8" hidden="false" customHeight="false" outlineLevel="0" collapsed="false">
      <c r="A26" s="0" t="n">
        <v>73</v>
      </c>
      <c r="B26" s="0" t="n">
        <v>6129.06173034933</v>
      </c>
      <c r="C26" s="0" t="n">
        <v>11691246</v>
      </c>
    </row>
    <row r="27" customFormat="false" ht="12.8" hidden="false" customHeight="false" outlineLevel="0" collapsed="false">
      <c r="A27" s="0" t="n">
        <v>74</v>
      </c>
      <c r="B27" s="0" t="n">
        <v>6218.01274421282</v>
      </c>
      <c r="C27" s="0" t="n">
        <v>11784926</v>
      </c>
    </row>
    <row r="28" customFormat="false" ht="12.8" hidden="false" customHeight="false" outlineLevel="0" collapsed="false">
      <c r="A28" s="0" t="n">
        <v>75</v>
      </c>
      <c r="B28" s="0" t="n">
        <v>6310.89576472017</v>
      </c>
      <c r="C28" s="0" t="n">
        <v>11925450</v>
      </c>
    </row>
    <row r="29" customFormat="false" ht="12.8" hidden="false" customHeight="false" outlineLevel="0" collapsed="false">
      <c r="A29" s="0" t="n">
        <v>76</v>
      </c>
      <c r="B29" s="0" t="n">
        <v>6433.33762430663</v>
      </c>
      <c r="C29" s="0" t="n">
        <v>11984015</v>
      </c>
    </row>
    <row r="30" customFormat="false" ht="12.8" hidden="false" customHeight="false" outlineLevel="0" collapsed="false">
      <c r="A30" s="0" t="n">
        <v>77</v>
      </c>
      <c r="B30" s="0" t="n">
        <v>6494.80794969908</v>
      </c>
      <c r="C30" s="0" t="n">
        <v>12059223</v>
      </c>
    </row>
    <row r="31" customFormat="false" ht="12.8" hidden="false" customHeight="false" outlineLevel="0" collapsed="false">
      <c r="A31" s="0" t="n">
        <v>78</v>
      </c>
      <c r="B31" s="0" t="n">
        <v>6589.30380886532</v>
      </c>
      <c r="C31" s="0" t="n">
        <v>12043538</v>
      </c>
    </row>
    <row r="32" customFormat="false" ht="12.8" hidden="false" customHeight="false" outlineLevel="0" collapsed="false">
      <c r="A32" s="0" t="n">
        <v>79</v>
      </c>
      <c r="B32" s="0" t="n">
        <v>6646.57814329743</v>
      </c>
      <c r="C32" s="0" t="n">
        <v>12111286</v>
      </c>
    </row>
    <row r="33" customFormat="false" ht="12.8" hidden="false" customHeight="false" outlineLevel="0" collapsed="false">
      <c r="A33" s="0" t="n">
        <v>80</v>
      </c>
      <c r="B33" s="0" t="n">
        <v>6755.92355560702</v>
      </c>
      <c r="C33" s="0" t="n">
        <v>12155985</v>
      </c>
    </row>
    <row r="34" customFormat="false" ht="12.8" hidden="false" customHeight="false" outlineLevel="0" collapsed="false">
      <c r="A34" s="0" t="n">
        <v>81</v>
      </c>
      <c r="B34" s="0" t="n">
        <v>6837.05571034163</v>
      </c>
      <c r="C34" s="0" t="n">
        <v>12212777</v>
      </c>
    </row>
    <row r="35" customFormat="false" ht="12.8" hidden="false" customHeight="false" outlineLevel="0" collapsed="false">
      <c r="A35" s="0" t="n">
        <v>82</v>
      </c>
      <c r="B35" s="0" t="n">
        <v>6884.10704743403</v>
      </c>
      <c r="C35" s="0" t="n">
        <v>12247057</v>
      </c>
    </row>
    <row r="36" customFormat="false" ht="12.8" hidden="false" customHeight="false" outlineLevel="0" collapsed="false">
      <c r="A36" s="0" t="n">
        <v>83</v>
      </c>
      <c r="B36" s="0" t="n">
        <v>6973.47920763138</v>
      </c>
      <c r="C36" s="0" t="n">
        <v>12306225</v>
      </c>
    </row>
    <row r="37" customFormat="false" ht="12.8" hidden="false" customHeight="false" outlineLevel="0" collapsed="false">
      <c r="A37" s="0" t="n">
        <v>84</v>
      </c>
      <c r="B37" s="0" t="n">
        <v>7029.27270375229</v>
      </c>
      <c r="C37" s="0" t="n">
        <v>12410846</v>
      </c>
    </row>
    <row r="38" customFormat="false" ht="12.8" hidden="false" customHeight="false" outlineLevel="0" collapsed="false">
      <c r="A38" s="0" t="n">
        <v>85</v>
      </c>
      <c r="B38" s="0" t="n">
        <v>7110.74927586432</v>
      </c>
      <c r="C38" s="0" t="n">
        <v>12377113</v>
      </c>
    </row>
    <row r="39" customFormat="false" ht="12.8" hidden="false" customHeight="false" outlineLevel="0" collapsed="false">
      <c r="A39" s="0" t="n">
        <v>86</v>
      </c>
      <c r="B39" s="0" t="n">
        <v>7165.80746580433</v>
      </c>
      <c r="C39" s="0" t="n">
        <v>12494422</v>
      </c>
    </row>
    <row r="40" customFormat="false" ht="12.8" hidden="false" customHeight="false" outlineLevel="0" collapsed="false">
      <c r="A40" s="0" t="n">
        <v>87</v>
      </c>
      <c r="B40" s="0" t="n">
        <v>7211.56262638659</v>
      </c>
      <c r="C40" s="0" t="n">
        <v>12565116</v>
      </c>
    </row>
    <row r="41" customFormat="false" ht="12.8" hidden="false" customHeight="false" outlineLevel="0" collapsed="false">
      <c r="A41" s="0" t="n">
        <v>88</v>
      </c>
      <c r="B41" s="0" t="n">
        <v>7294.63318353046</v>
      </c>
      <c r="C41" s="0" t="n">
        <v>12562459</v>
      </c>
    </row>
    <row r="42" customFormat="false" ht="12.8" hidden="false" customHeight="false" outlineLevel="0" collapsed="false">
      <c r="A42" s="0" t="n">
        <v>89</v>
      </c>
      <c r="B42" s="0" t="n">
        <v>7316.18678164977</v>
      </c>
      <c r="C42" s="0" t="n">
        <v>12646874</v>
      </c>
    </row>
    <row r="43" customFormat="false" ht="12.8" hidden="false" customHeight="false" outlineLevel="0" collapsed="false">
      <c r="A43" s="0" t="n">
        <v>90</v>
      </c>
      <c r="B43" s="0" t="n">
        <v>7321.74153070858</v>
      </c>
      <c r="C43" s="0" t="n">
        <v>12740797</v>
      </c>
    </row>
    <row r="44" customFormat="false" ht="12.8" hidden="false" customHeight="false" outlineLevel="0" collapsed="false">
      <c r="A44" s="0" t="n">
        <v>91</v>
      </c>
      <c r="B44" s="0" t="n">
        <v>7337.30444832956</v>
      </c>
      <c r="C44" s="0" t="n">
        <v>12781146</v>
      </c>
    </row>
    <row r="45" customFormat="false" ht="12.8" hidden="false" customHeight="false" outlineLevel="0" collapsed="false">
      <c r="A45" s="0" t="n">
        <v>92</v>
      </c>
      <c r="B45" s="0" t="n">
        <v>7388.44536808997</v>
      </c>
      <c r="C45" s="0" t="n">
        <v>12835092</v>
      </c>
    </row>
    <row r="46" customFormat="false" ht="12.8" hidden="false" customHeight="false" outlineLevel="0" collapsed="false">
      <c r="A46" s="0" t="n">
        <v>93</v>
      </c>
      <c r="B46" s="0" t="n">
        <v>7405.33585441343</v>
      </c>
      <c r="C46" s="0" t="n">
        <v>12894794</v>
      </c>
    </row>
    <row r="47" customFormat="false" ht="12.8" hidden="false" customHeight="false" outlineLevel="0" collapsed="false">
      <c r="A47" s="0" t="n">
        <v>94</v>
      </c>
      <c r="B47" s="0" t="n">
        <v>7446.21113323038</v>
      </c>
      <c r="C47" s="0" t="n">
        <v>13010955</v>
      </c>
    </row>
    <row r="48" customFormat="false" ht="12.8" hidden="false" customHeight="false" outlineLevel="0" collapsed="false">
      <c r="A48" s="0" t="n">
        <v>95</v>
      </c>
      <c r="B48" s="0" t="n">
        <v>7492.29955516161</v>
      </c>
      <c r="C48" s="0" t="n">
        <v>13082016</v>
      </c>
    </row>
    <row r="49" customFormat="false" ht="12.8" hidden="false" customHeight="false" outlineLevel="0" collapsed="false">
      <c r="A49" s="0" t="n">
        <v>96</v>
      </c>
      <c r="B49" s="0" t="n">
        <v>7541.28316373197</v>
      </c>
      <c r="C49" s="0" t="n">
        <v>13154250</v>
      </c>
    </row>
    <row r="50" customFormat="false" ht="12.8" hidden="false" customHeight="false" outlineLevel="0" collapsed="false">
      <c r="A50" s="0" t="n">
        <v>97</v>
      </c>
      <c r="B50" s="0" t="n">
        <v>7621.73584442083</v>
      </c>
      <c r="C50" s="0" t="n">
        <v>13229853</v>
      </c>
    </row>
    <row r="51" customFormat="false" ht="12.8" hidden="false" customHeight="false" outlineLevel="0" collapsed="false">
      <c r="A51" s="0" t="n">
        <v>98</v>
      </c>
      <c r="B51" s="0" t="n">
        <v>7639.23917032913</v>
      </c>
      <c r="C51" s="0" t="n">
        <v>13276733</v>
      </c>
    </row>
    <row r="52" customFormat="false" ht="12.8" hidden="false" customHeight="false" outlineLevel="0" collapsed="false">
      <c r="A52" s="0" t="n">
        <v>99</v>
      </c>
      <c r="B52" s="0" t="n">
        <v>7687.22811528706</v>
      </c>
      <c r="C52" s="0" t="n">
        <v>13327862</v>
      </c>
    </row>
    <row r="53" customFormat="false" ht="12.8" hidden="false" customHeight="false" outlineLevel="0" collapsed="false">
      <c r="A53" s="0" t="n">
        <v>100</v>
      </c>
      <c r="B53" s="0" t="n">
        <v>7710.64171674357</v>
      </c>
      <c r="C53" s="0" t="n">
        <v>13374242</v>
      </c>
    </row>
    <row r="54" customFormat="false" ht="12.8" hidden="false" customHeight="false" outlineLevel="0" collapsed="false">
      <c r="A54" s="0" t="n">
        <v>101</v>
      </c>
      <c r="B54" s="0" t="n">
        <v>7756.47660873706</v>
      </c>
      <c r="C54" s="0" t="n">
        <v>13430977</v>
      </c>
    </row>
    <row r="55" customFormat="false" ht="12.8" hidden="false" customHeight="false" outlineLevel="0" collapsed="false">
      <c r="A55" s="0" t="n">
        <v>102</v>
      </c>
      <c r="B55" s="0" t="n">
        <v>7766.74863346457</v>
      </c>
      <c r="C55" s="0" t="n">
        <v>13484979</v>
      </c>
    </row>
    <row r="56" customFormat="false" ht="12.8" hidden="false" customHeight="false" outlineLevel="0" collapsed="false">
      <c r="A56" s="0" t="n">
        <v>103</v>
      </c>
      <c r="B56" s="0" t="n">
        <v>7822.77751925931</v>
      </c>
      <c r="C56" s="0" t="n">
        <v>13574104</v>
      </c>
    </row>
    <row r="57" customFormat="false" ht="12.8" hidden="false" customHeight="false" outlineLevel="0" collapsed="false">
      <c r="A57" s="0" t="n">
        <v>104</v>
      </c>
      <c r="B57" s="0" t="n">
        <v>7871.49917652873</v>
      </c>
      <c r="C57" s="0" t="n">
        <v>13664937</v>
      </c>
    </row>
    <row r="58" customFormat="false" ht="12.8" hidden="false" customHeight="false" outlineLevel="0" collapsed="false">
      <c r="A58" s="0" t="n">
        <v>105</v>
      </c>
      <c r="B58" s="0" t="n">
        <v>7917.86395030794</v>
      </c>
      <c r="C58" s="0" t="n">
        <v>13715076</v>
      </c>
    </row>
    <row r="59" customFormat="false" ht="12.8" hidden="false" customHeight="false" outlineLevel="0" collapsed="false">
      <c r="A59" s="0" t="n">
        <v>106</v>
      </c>
      <c r="B59" s="0" t="n">
        <v>7978.9677297366</v>
      </c>
      <c r="C59" s="0" t="n">
        <v>13698965</v>
      </c>
    </row>
    <row r="60" customFormat="false" ht="12.8" hidden="false" customHeight="false" outlineLevel="0" collapsed="false">
      <c r="A60" s="0" t="n">
        <v>107</v>
      </c>
      <c r="B60" s="0" t="n">
        <v>7970.94652101367</v>
      </c>
      <c r="C60" s="0" t="n">
        <v>13761665</v>
      </c>
    </row>
    <row r="61" customFormat="false" ht="12.8" hidden="false" customHeight="false" outlineLevel="0" collapsed="false">
      <c r="A61" s="0" t="n">
        <v>108</v>
      </c>
      <c r="B61" s="0" t="n">
        <v>8014.61459454085</v>
      </c>
      <c r="C61" s="0" t="n">
        <v>13806357</v>
      </c>
    </row>
    <row r="62" customFormat="false" ht="12.8" hidden="false" customHeight="false" outlineLevel="0" collapsed="false">
      <c r="A62" s="0" t="n">
        <v>109</v>
      </c>
      <c r="B62" s="0" t="n">
        <v>8055.8343496361</v>
      </c>
      <c r="C62" s="0" t="n">
        <v>13857154</v>
      </c>
    </row>
    <row r="63" customFormat="false" ht="12.8" hidden="false" customHeight="false" outlineLevel="0" collapsed="false">
      <c r="A63" s="0" t="n">
        <v>110</v>
      </c>
      <c r="B63" s="0" t="n">
        <v>8098.32751684704</v>
      </c>
      <c r="C63" s="0" t="n">
        <v>13905645</v>
      </c>
    </row>
    <row r="64" customFormat="false" ht="12.8" hidden="false" customHeight="false" outlineLevel="0" collapsed="false">
      <c r="A64" s="0" t="n">
        <v>111</v>
      </c>
      <c r="B64" s="0" t="n">
        <v>8124.47220490264</v>
      </c>
      <c r="C64" s="0" t="n">
        <v>13919640</v>
      </c>
    </row>
    <row r="65" customFormat="false" ht="12.8" hidden="false" customHeight="false" outlineLevel="0" collapsed="false">
      <c r="A65" s="0" t="n">
        <v>112</v>
      </c>
      <c r="B65" s="0" t="n">
        <v>8157.47883952263</v>
      </c>
      <c r="C65" s="0" t="n">
        <v>13971533</v>
      </c>
    </row>
    <row r="66" customFormat="false" ht="12.8" hidden="false" customHeight="false" outlineLevel="0" collapsed="false">
      <c r="A66" s="0" t="n">
        <v>113</v>
      </c>
      <c r="B66" s="0" t="n">
        <v>8169.67457656692</v>
      </c>
      <c r="C66" s="0" t="n">
        <v>14023623</v>
      </c>
    </row>
    <row r="67" customFormat="false" ht="12.8" hidden="false" customHeight="false" outlineLevel="0" collapsed="false">
      <c r="A67" s="0" t="n">
        <v>114</v>
      </c>
      <c r="B67" s="0" t="n">
        <v>8217.52361094904</v>
      </c>
      <c r="C67" s="0" t="n">
        <v>14039155</v>
      </c>
    </row>
    <row r="68" customFormat="false" ht="12.8" hidden="false" customHeight="false" outlineLevel="0" collapsed="false">
      <c r="A68" s="0" t="n">
        <v>115</v>
      </c>
      <c r="B68" s="0" t="n">
        <v>8217.57716622366</v>
      </c>
      <c r="C68" s="0" t="n">
        <v>14146866</v>
      </c>
    </row>
    <row r="69" customFormat="false" ht="12.8" hidden="false" customHeight="false" outlineLevel="0" collapsed="false">
      <c r="A69" s="0" t="n">
        <v>116</v>
      </c>
      <c r="B69" s="0" t="n">
        <v>8278.9498562701</v>
      </c>
      <c r="C69" s="0" t="n">
        <v>14134067</v>
      </c>
    </row>
    <row r="70" customFormat="false" ht="12.8" hidden="false" customHeight="false" outlineLevel="0" collapsed="false">
      <c r="A70" s="0" t="n">
        <v>117</v>
      </c>
      <c r="B70" s="0" t="n">
        <v>8291.6523648246</v>
      </c>
      <c r="C70" s="0" t="n">
        <v>14131078</v>
      </c>
    </row>
    <row r="71" customFormat="false" ht="12.8" hidden="false" customHeight="false" outlineLevel="0" collapsed="false">
      <c r="A71" s="0" t="n">
        <v>118</v>
      </c>
      <c r="B71" s="0" t="n">
        <v>8316.4111612402</v>
      </c>
      <c r="C71" s="0" t="n">
        <v>14199100</v>
      </c>
    </row>
    <row r="72" customFormat="false" ht="12.8" hidden="false" customHeight="false" outlineLevel="0" collapsed="false">
      <c r="A72" s="0" t="n">
        <v>119</v>
      </c>
      <c r="B72" s="0" t="n">
        <v>8399.79144948769</v>
      </c>
      <c r="C72" s="0" t="n">
        <v>14218116</v>
      </c>
    </row>
    <row r="73" customFormat="false" ht="12.8" hidden="false" customHeight="false" outlineLevel="0" collapsed="false">
      <c r="A73" s="0" t="n">
        <v>120</v>
      </c>
      <c r="B73" s="0" t="n">
        <v>8419.69663152019</v>
      </c>
      <c r="C73" s="0" t="n">
        <v>14300237</v>
      </c>
    </row>
    <row r="74" customFormat="false" ht="12.8" hidden="false" customHeight="false" outlineLevel="0" collapsed="false">
      <c r="A74" s="0" t="n">
        <v>121</v>
      </c>
      <c r="B74" s="0" t="n">
        <v>8433.45680719274</v>
      </c>
      <c r="C74" s="0" t="n">
        <v>14337350</v>
      </c>
    </row>
    <row r="75" customFormat="false" ht="12.8" hidden="false" customHeight="false" outlineLevel="0" collapsed="false">
      <c r="A75" s="0" t="n">
        <v>122</v>
      </c>
      <c r="B75" s="0" t="n">
        <v>8462.26324459248</v>
      </c>
      <c r="C75" s="0" t="n">
        <v>14334482</v>
      </c>
    </row>
    <row r="76" customFormat="false" ht="12.8" hidden="false" customHeight="false" outlineLevel="0" collapsed="false">
      <c r="A76" s="0" t="n">
        <v>123</v>
      </c>
      <c r="B76" s="0" t="n">
        <v>8471.79900224506</v>
      </c>
      <c r="C76" s="0" t="n">
        <v>14426036</v>
      </c>
    </row>
    <row r="77" customFormat="false" ht="12.8" hidden="false" customHeight="false" outlineLevel="0" collapsed="false">
      <c r="A77" s="0" t="n">
        <v>124</v>
      </c>
      <c r="B77" s="0" t="n">
        <v>8533.14473030185</v>
      </c>
      <c r="C77" s="0" t="n">
        <v>14423248</v>
      </c>
    </row>
    <row r="78" customFormat="false" ht="12.8" hidden="false" customHeight="false" outlineLevel="0" collapsed="false">
      <c r="A78" s="0" t="n">
        <v>125</v>
      </c>
      <c r="B78" s="0" t="n">
        <v>8566.18842210773</v>
      </c>
      <c r="C78" s="0" t="n">
        <v>14511942</v>
      </c>
    </row>
    <row r="79" customFormat="false" ht="12.8" hidden="false" customHeight="false" outlineLevel="0" collapsed="false">
      <c r="A79" s="0" t="n">
        <v>126</v>
      </c>
      <c r="B79" s="0" t="n">
        <v>8601.10520614184</v>
      </c>
      <c r="C79" s="0" t="n">
        <v>14571944</v>
      </c>
    </row>
    <row r="80" customFormat="false" ht="12.8" hidden="false" customHeight="false" outlineLevel="0" collapsed="false">
      <c r="A80" s="0" t="n">
        <v>127</v>
      </c>
      <c r="B80" s="0" t="n">
        <v>8639.52652102981</v>
      </c>
      <c r="C80" s="0" t="n">
        <v>14582660</v>
      </c>
    </row>
    <row r="81" customFormat="false" ht="12.8" hidden="false" customHeight="false" outlineLevel="0" collapsed="false">
      <c r="A81" s="0" t="n">
        <v>128</v>
      </c>
      <c r="B81" s="0" t="n">
        <v>8677.17601358253</v>
      </c>
      <c r="C81" s="0" t="n">
        <v>14581974</v>
      </c>
    </row>
    <row r="82" customFormat="false" ht="12.8" hidden="false" customHeight="false" outlineLevel="0" collapsed="false">
      <c r="A82" s="0" t="n">
        <v>129</v>
      </c>
      <c r="B82" s="0" t="n">
        <v>8692.18532535136</v>
      </c>
      <c r="C82" s="0" t="n">
        <v>14638858</v>
      </c>
    </row>
    <row r="83" customFormat="false" ht="12.8" hidden="false" customHeight="false" outlineLevel="0" collapsed="false">
      <c r="A83" s="0" t="n">
        <v>130</v>
      </c>
      <c r="B83" s="0" t="n">
        <v>8666.15594033044</v>
      </c>
      <c r="C83" s="0" t="n">
        <v>14807498</v>
      </c>
    </row>
    <row r="84" customFormat="false" ht="12.8" hidden="false" customHeight="false" outlineLevel="0" collapsed="false">
      <c r="A84" s="0" t="n">
        <v>131</v>
      </c>
      <c r="B84" s="0" t="n">
        <v>8730.01690643373</v>
      </c>
      <c r="C84" s="0" t="n">
        <v>14832231</v>
      </c>
    </row>
    <row r="85" customFormat="false" ht="12.8" hidden="false" customHeight="false" outlineLevel="0" collapsed="false">
      <c r="A85" s="0" t="n">
        <v>132</v>
      </c>
      <c r="B85" s="0" t="n">
        <v>8774.6800236741</v>
      </c>
      <c r="C85" s="0" t="n">
        <v>14837885</v>
      </c>
    </row>
    <row r="86" customFormat="false" ht="12.8" hidden="false" customHeight="false" outlineLevel="0" collapsed="false">
      <c r="A86" s="0" t="n">
        <v>133</v>
      </c>
      <c r="B86" s="0" t="n">
        <v>8820.98488556293</v>
      </c>
      <c r="C86" s="0" t="n">
        <v>14885335</v>
      </c>
    </row>
    <row r="87" customFormat="false" ht="12.8" hidden="false" customHeight="false" outlineLevel="0" collapsed="false">
      <c r="A87" s="0" t="n">
        <v>134</v>
      </c>
      <c r="B87" s="0" t="n">
        <v>8866.05987990109</v>
      </c>
      <c r="C87" s="0" t="n">
        <v>14948260</v>
      </c>
    </row>
    <row r="88" customFormat="false" ht="12.8" hidden="false" customHeight="false" outlineLevel="0" collapsed="false">
      <c r="A88" s="0" t="n">
        <v>135</v>
      </c>
      <c r="B88" s="0" t="n">
        <v>8908.86932095804</v>
      </c>
      <c r="C88" s="0" t="n">
        <v>14948972</v>
      </c>
    </row>
    <row r="89" customFormat="false" ht="12.8" hidden="false" customHeight="false" outlineLevel="0" collapsed="false">
      <c r="A89" s="0" t="n">
        <v>136</v>
      </c>
      <c r="B89" s="0" t="n">
        <v>8957.86823639249</v>
      </c>
      <c r="C89" s="0" t="n">
        <v>15036674</v>
      </c>
    </row>
    <row r="90" customFormat="false" ht="12.8" hidden="false" customHeight="false" outlineLevel="0" collapsed="false">
      <c r="A90" s="0" t="n">
        <v>137</v>
      </c>
      <c r="B90" s="0" t="n">
        <v>8993.59723016386</v>
      </c>
      <c r="C90" s="0" t="n">
        <v>15061074</v>
      </c>
    </row>
    <row r="91" customFormat="false" ht="12.8" hidden="false" customHeight="false" outlineLevel="0" collapsed="false">
      <c r="A91" s="0" t="n">
        <v>138</v>
      </c>
      <c r="B91" s="0" t="n">
        <v>9056.79070790073</v>
      </c>
      <c r="C91" s="0" t="n">
        <v>15052136</v>
      </c>
    </row>
    <row r="92" customFormat="false" ht="12.8" hidden="false" customHeight="false" outlineLevel="0" collapsed="false">
      <c r="A92" s="0" t="n">
        <v>139</v>
      </c>
      <c r="B92" s="0" t="n">
        <v>9094.54807785529</v>
      </c>
      <c r="C92" s="0" t="n">
        <v>15090804</v>
      </c>
    </row>
    <row r="93" customFormat="false" ht="12.8" hidden="false" customHeight="false" outlineLevel="0" collapsed="false">
      <c r="A93" s="0" t="n">
        <v>140</v>
      </c>
      <c r="B93" s="0" t="n">
        <v>9136.39206305487</v>
      </c>
      <c r="C93" s="0" t="n">
        <v>15101515</v>
      </c>
    </row>
    <row r="94" customFormat="false" ht="12.8" hidden="false" customHeight="false" outlineLevel="0" collapsed="false">
      <c r="A94" s="0" t="n">
        <v>141</v>
      </c>
      <c r="B94" s="0" t="n">
        <v>9159.79650211071</v>
      </c>
      <c r="C94" s="0" t="n">
        <v>15148090</v>
      </c>
    </row>
    <row r="95" customFormat="false" ht="12.8" hidden="false" customHeight="false" outlineLevel="0" collapsed="false">
      <c r="A95" s="0" t="n">
        <v>142</v>
      </c>
      <c r="B95" s="0" t="n">
        <v>9162.1563707741</v>
      </c>
      <c r="C95" s="0" t="n">
        <v>15235380</v>
      </c>
    </row>
    <row r="96" customFormat="false" ht="12.8" hidden="false" customHeight="false" outlineLevel="0" collapsed="false">
      <c r="A96" s="0" t="n">
        <v>143</v>
      </c>
      <c r="B96" s="0" t="n">
        <v>9201.92836089429</v>
      </c>
      <c r="C96" s="0" t="n">
        <v>15238052</v>
      </c>
    </row>
    <row r="97" customFormat="false" ht="12.8" hidden="false" customHeight="false" outlineLevel="0" collapsed="false">
      <c r="A97" s="0" t="n">
        <v>144</v>
      </c>
      <c r="B97" s="0" t="n">
        <v>9222.96566212722</v>
      </c>
      <c r="C97" s="0" t="n">
        <v>15333013</v>
      </c>
    </row>
    <row r="98" customFormat="false" ht="12.8" hidden="false" customHeight="false" outlineLevel="0" collapsed="false">
      <c r="A98" s="0" t="n">
        <v>145</v>
      </c>
      <c r="B98" s="0" t="n">
        <v>9235.33334516238</v>
      </c>
      <c r="C98" s="0" t="n">
        <v>15340012</v>
      </c>
    </row>
    <row r="99" customFormat="false" ht="12.8" hidden="false" customHeight="false" outlineLevel="0" collapsed="false">
      <c r="A99" s="0" t="n">
        <v>146</v>
      </c>
      <c r="B99" s="0" t="n">
        <v>9271.09883115088</v>
      </c>
      <c r="C99" s="0" t="n">
        <v>15379798</v>
      </c>
    </row>
    <row r="100" customFormat="false" ht="12.8" hidden="false" customHeight="false" outlineLevel="0" collapsed="false">
      <c r="A100" s="0" t="n">
        <v>147</v>
      </c>
      <c r="B100" s="0" t="n">
        <v>9305.57394656914</v>
      </c>
      <c r="C100" s="0" t="n">
        <v>15432461</v>
      </c>
    </row>
    <row r="101" customFormat="false" ht="12.8" hidden="false" customHeight="false" outlineLevel="0" collapsed="false">
      <c r="A101" s="0" t="n">
        <v>148</v>
      </c>
      <c r="B101" s="0" t="n">
        <v>9366.15662257741</v>
      </c>
      <c r="C101" s="0" t="n">
        <v>15461941</v>
      </c>
    </row>
    <row r="102" customFormat="false" ht="12.8" hidden="false" customHeight="false" outlineLevel="0" collapsed="false">
      <c r="A102" s="0" t="n">
        <v>149</v>
      </c>
      <c r="B102" s="0" t="n">
        <v>9408.44763817201</v>
      </c>
      <c r="C102" s="0" t="n">
        <v>15488966</v>
      </c>
    </row>
    <row r="103" customFormat="false" ht="12.8" hidden="false" customHeight="false" outlineLevel="0" collapsed="false">
      <c r="A103" s="0" t="n">
        <v>150</v>
      </c>
      <c r="B103" s="0" t="n">
        <v>9398.48669813074</v>
      </c>
      <c r="C103" s="0" t="n">
        <v>15564479</v>
      </c>
    </row>
    <row r="104" customFormat="false" ht="12.8" hidden="false" customHeight="false" outlineLevel="0" collapsed="false">
      <c r="A104" s="0" t="n">
        <v>151</v>
      </c>
      <c r="B104" s="0" t="n">
        <v>9444.23440960456</v>
      </c>
      <c r="C104" s="0" t="n">
        <v>15589165</v>
      </c>
    </row>
    <row r="105" customFormat="false" ht="12.8" hidden="false" customHeight="false" outlineLevel="0" collapsed="false">
      <c r="A105" s="0" t="n">
        <v>152</v>
      </c>
      <c r="B105" s="0" t="n">
        <v>9444.6666065095</v>
      </c>
      <c r="C105" s="0" t="n">
        <v>15620947</v>
      </c>
    </row>
    <row r="106" customFormat="false" ht="12.8" hidden="false" customHeight="false" outlineLevel="0" collapsed="false">
      <c r="A106" s="0" t="s">
        <v>223</v>
      </c>
      <c r="B106" s="0" t="s">
        <v>224</v>
      </c>
      <c r="C106" s="0" t="s">
        <v>225</v>
      </c>
    </row>
    <row r="107" customFormat="false" ht="12.8" hidden="false" customHeight="false" outlineLevel="0" collapsed="false">
      <c r="A107" s="0" t="n">
        <v>49</v>
      </c>
      <c r="B107" s="0" t="n">
        <v>6414.78904699531</v>
      </c>
      <c r="C107" s="0" t="n">
        <v>10914398</v>
      </c>
    </row>
    <row r="108" customFormat="false" ht="12.8" hidden="false" customHeight="false" outlineLevel="0" collapsed="false">
      <c r="A108" s="0" t="n">
        <v>50</v>
      </c>
      <c r="B108" s="0" t="n">
        <v>6778.90225184158</v>
      </c>
      <c r="C108" s="0" t="n">
        <v>11021763</v>
      </c>
    </row>
    <row r="109" customFormat="false" ht="12.8" hidden="false" customHeight="false" outlineLevel="0" collapsed="false">
      <c r="A109" s="0" t="n">
        <v>51</v>
      </c>
      <c r="B109" s="0" t="n">
        <v>7092.02100217064</v>
      </c>
      <c r="C109" s="0" t="n">
        <v>11059493</v>
      </c>
    </row>
    <row r="110" customFormat="false" ht="12.8" hidden="false" customHeight="false" outlineLevel="0" collapsed="false">
      <c r="A110" s="0" t="n">
        <v>52</v>
      </c>
      <c r="B110" s="0" t="n">
        <v>7113.98164433727</v>
      </c>
      <c r="C110" s="0" t="n">
        <v>11048388</v>
      </c>
    </row>
    <row r="111" customFormat="false" ht="12.8" hidden="false" customHeight="false" outlineLevel="0" collapsed="false">
      <c r="A111" s="0" t="n">
        <v>53</v>
      </c>
      <c r="B111" s="0" t="n">
        <v>6705.54599729676</v>
      </c>
      <c r="C111" s="0" t="n">
        <v>11064497</v>
      </c>
    </row>
    <row r="112" customFormat="false" ht="12.8" hidden="false" customHeight="false" outlineLevel="0" collapsed="false">
      <c r="A112" s="0" t="n">
        <v>54</v>
      </c>
      <c r="B112" s="0" t="n">
        <v>6521.17321865806</v>
      </c>
      <c r="C112" s="0" t="n">
        <v>11128156</v>
      </c>
    </row>
    <row r="113" customFormat="false" ht="12.8" hidden="false" customHeight="false" outlineLevel="0" collapsed="false">
      <c r="A113" s="0" t="n">
        <v>55</v>
      </c>
      <c r="B113" s="0" t="n">
        <v>6554.01964535573</v>
      </c>
      <c r="C113" s="0" t="n">
        <v>11235296</v>
      </c>
    </row>
    <row r="114" customFormat="false" ht="12.8" hidden="false" customHeight="false" outlineLevel="0" collapsed="false">
      <c r="A114" s="0" t="n">
        <v>56</v>
      </c>
      <c r="B114" s="0" t="n">
        <v>6660.1842529205</v>
      </c>
      <c r="C114" s="0" t="n">
        <v>11156745</v>
      </c>
    </row>
    <row r="115" customFormat="false" ht="12.8" hidden="false" customHeight="false" outlineLevel="0" collapsed="false">
      <c r="A115" s="0" t="n">
        <v>57</v>
      </c>
      <c r="B115" s="0" t="n">
        <v>6744.03429129675</v>
      </c>
      <c r="C115" s="0" t="n">
        <v>11057148</v>
      </c>
    </row>
    <row r="116" customFormat="false" ht="12.8" hidden="false" customHeight="false" outlineLevel="0" collapsed="false">
      <c r="A116" s="0" t="n">
        <v>58</v>
      </c>
      <c r="B116" s="0" t="n">
        <v>6741.66175252587</v>
      </c>
      <c r="C116" s="0" t="n">
        <v>11247506</v>
      </c>
    </row>
    <row r="117" customFormat="false" ht="12.8" hidden="false" customHeight="false" outlineLevel="0" collapsed="false">
      <c r="A117" s="0" t="n">
        <v>59</v>
      </c>
      <c r="B117" s="0" t="n">
        <v>6886.42921069284</v>
      </c>
      <c r="C117" s="0" t="n">
        <v>11410134</v>
      </c>
    </row>
    <row r="118" customFormat="false" ht="12.8" hidden="false" customHeight="false" outlineLevel="0" collapsed="false">
      <c r="A118" s="0" t="n">
        <v>60</v>
      </c>
      <c r="B118" s="0" t="n">
        <v>6890.54533395775</v>
      </c>
      <c r="C118" s="0" t="n">
        <v>11521898</v>
      </c>
    </row>
    <row r="119" customFormat="false" ht="12.8" hidden="false" customHeight="false" outlineLevel="0" collapsed="false">
      <c r="A119" s="0" t="n">
        <v>61</v>
      </c>
      <c r="B119" s="0" t="n">
        <v>6808.84926639221</v>
      </c>
      <c r="C119" s="0" t="n">
        <v>11482379</v>
      </c>
    </row>
    <row r="120" customFormat="false" ht="12.8" hidden="false" customHeight="false" outlineLevel="0" collapsed="false">
      <c r="A120" s="0" t="n">
        <v>62</v>
      </c>
      <c r="B120" s="0" t="n">
        <v>6722.87988857401</v>
      </c>
      <c r="C120" s="0" t="n">
        <v>11422089</v>
      </c>
    </row>
    <row r="121" customFormat="false" ht="12.8" hidden="false" customHeight="false" outlineLevel="0" collapsed="false">
      <c r="A121" s="0" t="n">
        <v>63</v>
      </c>
      <c r="B121" s="0" t="n">
        <v>6343.42583946065</v>
      </c>
      <c r="C121" s="0" t="n">
        <v>11521794</v>
      </c>
    </row>
    <row r="122" customFormat="false" ht="12.8" hidden="false" customHeight="false" outlineLevel="0" collapsed="false">
      <c r="A122" s="0" t="n">
        <v>64</v>
      </c>
      <c r="B122" s="0" t="n">
        <v>6007.47172090445</v>
      </c>
      <c r="C122" s="0" t="n">
        <v>11541231</v>
      </c>
    </row>
    <row r="123" customFormat="false" ht="12.8" hidden="false" customHeight="false" outlineLevel="0" collapsed="false">
      <c r="A123" s="0" t="n">
        <v>65</v>
      </c>
      <c r="B123" s="0" t="n">
        <v>5985.30123610738</v>
      </c>
      <c r="C123" s="0" t="n">
        <v>11452454</v>
      </c>
    </row>
    <row r="124" customFormat="false" ht="12.8" hidden="false" customHeight="false" outlineLevel="0" collapsed="false">
      <c r="A124" s="0" t="n">
        <v>66</v>
      </c>
      <c r="B124" s="0" t="n">
        <v>5961.97243607963</v>
      </c>
      <c r="C124" s="0" t="n">
        <v>11485377</v>
      </c>
    </row>
    <row r="125" customFormat="false" ht="12.8" hidden="false" customHeight="false" outlineLevel="0" collapsed="false">
      <c r="A125" s="0" t="n">
        <v>67</v>
      </c>
      <c r="B125" s="0" t="n">
        <v>5869.78477201805</v>
      </c>
      <c r="C125" s="0" t="n">
        <v>11558765</v>
      </c>
    </row>
    <row r="126" customFormat="false" ht="12.8" hidden="false" customHeight="false" outlineLevel="0" collapsed="false">
      <c r="A126" s="0" t="n">
        <v>68</v>
      </c>
      <c r="B126" s="0" t="n">
        <v>5675.71936373082</v>
      </c>
      <c r="C126" s="0" t="n">
        <v>11625202</v>
      </c>
    </row>
    <row r="127" customFormat="false" ht="12.8" hidden="false" customHeight="false" outlineLevel="0" collapsed="false">
      <c r="A127" s="0" t="n">
        <v>69</v>
      </c>
      <c r="B127" s="0" t="n">
        <v>5967.74206984022</v>
      </c>
      <c r="C127" s="0" t="n">
        <v>11544047</v>
      </c>
    </row>
    <row r="128" customFormat="false" ht="12.8" hidden="false" customHeight="false" outlineLevel="0" collapsed="false">
      <c r="A128" s="0" t="n">
        <v>70</v>
      </c>
      <c r="B128" s="0" t="n">
        <v>5849.46991634359</v>
      </c>
      <c r="C128" s="0" t="n">
        <v>11466399</v>
      </c>
    </row>
    <row r="129" customFormat="false" ht="12.8" hidden="false" customHeight="false" outlineLevel="0" collapsed="false">
      <c r="A129" s="0" t="n">
        <v>71</v>
      </c>
      <c r="B129" s="0" t="n">
        <v>6039.66913610692</v>
      </c>
      <c r="C129" s="0" t="n">
        <v>11525960</v>
      </c>
    </row>
    <row r="130" customFormat="false" ht="12.8" hidden="false" customHeight="false" outlineLevel="0" collapsed="false">
      <c r="A130" s="0" t="n">
        <v>72</v>
      </c>
      <c r="B130" s="0" t="n">
        <v>6062.28700413066</v>
      </c>
      <c r="C130" s="0" t="n">
        <v>11591754</v>
      </c>
    </row>
    <row r="131" customFormat="false" ht="12.8" hidden="false" customHeight="false" outlineLevel="0" collapsed="false">
      <c r="A131" s="0" t="n">
        <v>73</v>
      </c>
      <c r="B131" s="0" t="n">
        <v>6129.06173034933</v>
      </c>
      <c r="C131" s="0" t="n">
        <v>11691246</v>
      </c>
    </row>
    <row r="132" customFormat="false" ht="12.8" hidden="false" customHeight="false" outlineLevel="0" collapsed="false">
      <c r="A132" s="0" t="n">
        <v>74</v>
      </c>
      <c r="B132" s="0" t="n">
        <v>6218.01274421282</v>
      </c>
      <c r="C132" s="0" t="n">
        <v>11784926</v>
      </c>
    </row>
    <row r="133" customFormat="false" ht="12.8" hidden="false" customHeight="false" outlineLevel="0" collapsed="false">
      <c r="A133" s="0" t="n">
        <v>75</v>
      </c>
      <c r="B133" s="0" t="n">
        <v>6310.89576472017</v>
      </c>
      <c r="C133" s="0" t="n">
        <v>11925450</v>
      </c>
    </row>
    <row r="134" customFormat="false" ht="12.8" hidden="false" customHeight="false" outlineLevel="0" collapsed="false">
      <c r="A134" s="0" t="n">
        <v>76</v>
      </c>
      <c r="B134" s="0" t="n">
        <v>6433.33762430663</v>
      </c>
      <c r="C134" s="0" t="n">
        <v>11984015</v>
      </c>
    </row>
    <row r="135" customFormat="false" ht="12.8" hidden="false" customHeight="false" outlineLevel="0" collapsed="false">
      <c r="A135" s="0" t="n">
        <v>77</v>
      </c>
      <c r="B135" s="0" t="n">
        <v>6494.80794969908</v>
      </c>
      <c r="C135" s="0" t="n">
        <v>12059223</v>
      </c>
    </row>
    <row r="136" customFormat="false" ht="12.8" hidden="false" customHeight="false" outlineLevel="0" collapsed="false">
      <c r="A136" s="0" t="n">
        <v>78</v>
      </c>
      <c r="B136" s="0" t="n">
        <v>6589.30380886532</v>
      </c>
      <c r="C136" s="0" t="n">
        <v>12043538</v>
      </c>
    </row>
    <row r="137" customFormat="false" ht="12.8" hidden="false" customHeight="false" outlineLevel="0" collapsed="false">
      <c r="A137" s="0" t="n">
        <v>79</v>
      </c>
      <c r="B137" s="0" t="n">
        <v>6646.57814329743</v>
      </c>
      <c r="C137" s="0" t="n">
        <v>12111286</v>
      </c>
    </row>
    <row r="138" customFormat="false" ht="12.8" hidden="false" customHeight="false" outlineLevel="0" collapsed="false">
      <c r="A138" s="0" t="n">
        <v>80</v>
      </c>
      <c r="B138" s="0" t="n">
        <v>6755.92355560702</v>
      </c>
      <c r="C138" s="0" t="n">
        <v>12155985</v>
      </c>
    </row>
    <row r="139" customFormat="false" ht="12.8" hidden="false" customHeight="false" outlineLevel="0" collapsed="false">
      <c r="A139" s="0" t="n">
        <v>81</v>
      </c>
      <c r="B139" s="0" t="n">
        <v>6837.05571034163</v>
      </c>
      <c r="C139" s="0" t="n">
        <v>12212777</v>
      </c>
    </row>
    <row r="140" customFormat="false" ht="12.8" hidden="false" customHeight="false" outlineLevel="0" collapsed="false">
      <c r="A140" s="0" t="n">
        <v>82</v>
      </c>
      <c r="B140" s="0" t="n">
        <v>6884.10704743403</v>
      </c>
      <c r="C140" s="0" t="n">
        <v>12247057</v>
      </c>
    </row>
    <row r="141" customFormat="false" ht="12.8" hidden="false" customHeight="false" outlineLevel="0" collapsed="false">
      <c r="A141" s="0" t="n">
        <v>83</v>
      </c>
      <c r="B141" s="0" t="n">
        <v>6973.47920763138</v>
      </c>
      <c r="C141" s="0" t="n">
        <v>12306225</v>
      </c>
    </row>
    <row r="142" customFormat="false" ht="12.8" hidden="false" customHeight="false" outlineLevel="0" collapsed="false">
      <c r="A142" s="0" t="n">
        <v>84</v>
      </c>
      <c r="B142" s="0" t="n">
        <v>7029.27270375229</v>
      </c>
      <c r="C142" s="0" t="n">
        <v>12410846</v>
      </c>
    </row>
    <row r="143" customFormat="false" ht="12.8" hidden="false" customHeight="false" outlineLevel="0" collapsed="false">
      <c r="A143" s="0" t="n">
        <v>85</v>
      </c>
      <c r="B143" s="0" t="n">
        <v>7110.74927586432</v>
      </c>
      <c r="C143" s="0" t="n">
        <v>12377113</v>
      </c>
    </row>
    <row r="144" customFormat="false" ht="12.8" hidden="false" customHeight="false" outlineLevel="0" collapsed="false">
      <c r="A144" s="0" t="n">
        <v>86</v>
      </c>
      <c r="B144" s="0" t="n">
        <v>7165.80746580433</v>
      </c>
      <c r="C144" s="0" t="n">
        <v>12494422</v>
      </c>
    </row>
    <row r="145" customFormat="false" ht="12.8" hidden="false" customHeight="false" outlineLevel="0" collapsed="false">
      <c r="A145" s="0" t="n">
        <v>87</v>
      </c>
      <c r="B145" s="0" t="n">
        <v>7211.56262638659</v>
      </c>
      <c r="C145" s="0" t="n">
        <v>12565116</v>
      </c>
    </row>
    <row r="146" customFormat="false" ht="12.8" hidden="false" customHeight="false" outlineLevel="0" collapsed="false">
      <c r="A146" s="0" t="n">
        <v>88</v>
      </c>
      <c r="B146" s="0" t="n">
        <v>7294.63318353046</v>
      </c>
      <c r="C146" s="0" t="n">
        <v>12562459</v>
      </c>
    </row>
    <row r="147" customFormat="false" ht="12.8" hidden="false" customHeight="false" outlineLevel="0" collapsed="false">
      <c r="A147" s="0" t="n">
        <v>89</v>
      </c>
      <c r="B147" s="0" t="n">
        <v>7316.18678164977</v>
      </c>
      <c r="C147" s="0" t="n">
        <v>12646874</v>
      </c>
    </row>
    <row r="148" customFormat="false" ht="12.8" hidden="false" customHeight="false" outlineLevel="0" collapsed="false">
      <c r="A148" s="0" t="n">
        <v>90</v>
      </c>
      <c r="B148" s="0" t="n">
        <v>7321.74153070858</v>
      </c>
      <c r="C148" s="0" t="n">
        <v>12740797</v>
      </c>
    </row>
    <row r="149" customFormat="false" ht="12.8" hidden="false" customHeight="false" outlineLevel="0" collapsed="false">
      <c r="A149" s="0" t="n">
        <v>91</v>
      </c>
      <c r="B149" s="0" t="n">
        <v>7337.30444832956</v>
      </c>
      <c r="C149" s="0" t="n">
        <v>12781146</v>
      </c>
    </row>
    <row r="150" customFormat="false" ht="12.8" hidden="false" customHeight="false" outlineLevel="0" collapsed="false">
      <c r="A150" s="0" t="n">
        <v>92</v>
      </c>
      <c r="B150" s="0" t="n">
        <v>7388.44536808997</v>
      </c>
      <c r="C150" s="0" t="n">
        <v>12835092</v>
      </c>
    </row>
    <row r="151" customFormat="false" ht="12.8" hidden="false" customHeight="false" outlineLevel="0" collapsed="false">
      <c r="A151" s="0" t="n">
        <v>93</v>
      </c>
      <c r="B151" s="0" t="n">
        <v>7405.33585441343</v>
      </c>
      <c r="C151" s="0" t="n">
        <v>12894794</v>
      </c>
    </row>
    <row r="152" customFormat="false" ht="12.8" hidden="false" customHeight="false" outlineLevel="0" collapsed="false">
      <c r="A152" s="0" t="n">
        <v>94</v>
      </c>
      <c r="B152" s="0" t="n">
        <v>7446.21113323038</v>
      </c>
      <c r="C152" s="0" t="n">
        <v>13010955</v>
      </c>
    </row>
    <row r="153" customFormat="false" ht="12.8" hidden="false" customHeight="false" outlineLevel="0" collapsed="false">
      <c r="A153" s="0" t="n">
        <v>95</v>
      </c>
      <c r="B153" s="0" t="n">
        <v>7492.29955516161</v>
      </c>
      <c r="C153" s="0" t="n">
        <v>13082016</v>
      </c>
    </row>
    <row r="154" customFormat="false" ht="12.8" hidden="false" customHeight="false" outlineLevel="0" collapsed="false">
      <c r="A154" s="0" t="n">
        <v>96</v>
      </c>
      <c r="B154" s="0" t="n">
        <v>7541.28316373197</v>
      </c>
      <c r="C154" s="0" t="n">
        <v>13154250</v>
      </c>
    </row>
    <row r="155" customFormat="false" ht="12.8" hidden="false" customHeight="false" outlineLevel="0" collapsed="false">
      <c r="A155" s="0" t="n">
        <v>97</v>
      </c>
      <c r="B155" s="0" t="n">
        <v>7621.73584442083</v>
      </c>
      <c r="C155" s="0" t="n">
        <v>13229853</v>
      </c>
    </row>
    <row r="156" customFormat="false" ht="12.8" hidden="false" customHeight="false" outlineLevel="0" collapsed="false">
      <c r="A156" s="0" t="n">
        <v>98</v>
      </c>
      <c r="B156" s="0" t="n">
        <v>7639.23917032913</v>
      </c>
      <c r="C156" s="0" t="n">
        <v>13276733</v>
      </c>
    </row>
    <row r="157" customFormat="false" ht="12.8" hidden="false" customHeight="false" outlineLevel="0" collapsed="false">
      <c r="A157" s="0" t="n">
        <v>99</v>
      </c>
      <c r="B157" s="0" t="n">
        <v>7687.22811528706</v>
      </c>
      <c r="C157" s="0" t="n">
        <v>13327862</v>
      </c>
    </row>
    <row r="158" customFormat="false" ht="12.8" hidden="false" customHeight="false" outlineLevel="0" collapsed="false">
      <c r="A158" s="0" t="n">
        <v>100</v>
      </c>
      <c r="B158" s="0" t="n">
        <v>7710.64171674357</v>
      </c>
      <c r="C158" s="0" t="n">
        <v>13374242</v>
      </c>
    </row>
    <row r="159" customFormat="false" ht="12.8" hidden="false" customHeight="false" outlineLevel="0" collapsed="false">
      <c r="A159" s="0" t="n">
        <v>101</v>
      </c>
      <c r="B159" s="0" t="n">
        <v>7756.47660873706</v>
      </c>
      <c r="C159" s="0" t="n">
        <v>13430977</v>
      </c>
    </row>
    <row r="160" customFormat="false" ht="12.8" hidden="false" customHeight="false" outlineLevel="0" collapsed="false">
      <c r="A160" s="0" t="n">
        <v>102</v>
      </c>
      <c r="B160" s="0" t="n">
        <v>7766.74863346457</v>
      </c>
      <c r="C160" s="0" t="n">
        <v>13484979</v>
      </c>
    </row>
    <row r="161" customFormat="false" ht="12.8" hidden="false" customHeight="false" outlineLevel="0" collapsed="false">
      <c r="A161" s="0" t="n">
        <v>103</v>
      </c>
      <c r="B161" s="0" t="n">
        <v>7822.77751925931</v>
      </c>
      <c r="C161" s="0" t="n">
        <v>13574104</v>
      </c>
    </row>
    <row r="162" customFormat="false" ht="12.8" hidden="false" customHeight="false" outlineLevel="0" collapsed="false">
      <c r="A162" s="0" t="n">
        <v>104</v>
      </c>
      <c r="B162" s="0" t="n">
        <v>7871.49917652873</v>
      </c>
      <c r="C162" s="0" t="n">
        <v>13664937</v>
      </c>
    </row>
    <row r="163" customFormat="false" ht="12.8" hidden="false" customHeight="false" outlineLevel="0" collapsed="false">
      <c r="A163" s="0" t="n">
        <v>105</v>
      </c>
      <c r="B163" s="0" t="n">
        <v>7917.86395030794</v>
      </c>
      <c r="C163" s="0" t="n">
        <v>13715076</v>
      </c>
    </row>
    <row r="164" customFormat="false" ht="12.8" hidden="false" customHeight="false" outlineLevel="0" collapsed="false">
      <c r="A164" s="0" t="n">
        <v>106</v>
      </c>
      <c r="B164" s="0" t="n">
        <v>7978.9677297366</v>
      </c>
      <c r="C164" s="0" t="n">
        <v>13698965</v>
      </c>
    </row>
    <row r="165" customFormat="false" ht="12.8" hidden="false" customHeight="false" outlineLevel="0" collapsed="false">
      <c r="A165" s="0" t="n">
        <v>107</v>
      </c>
      <c r="B165" s="0" t="n">
        <v>7970.94652101367</v>
      </c>
      <c r="C165" s="0" t="n">
        <v>13761665</v>
      </c>
    </row>
    <row r="166" customFormat="false" ht="12.8" hidden="false" customHeight="false" outlineLevel="0" collapsed="false">
      <c r="A166" s="0" t="n">
        <v>108</v>
      </c>
      <c r="B166" s="0" t="n">
        <v>8014.61459454085</v>
      </c>
      <c r="C166" s="0" t="n">
        <v>13806357</v>
      </c>
    </row>
    <row r="167" customFormat="false" ht="12.8" hidden="false" customHeight="false" outlineLevel="0" collapsed="false">
      <c r="A167" s="0" t="n">
        <v>109</v>
      </c>
      <c r="B167" s="0" t="n">
        <v>8055.8343496361</v>
      </c>
      <c r="C167" s="0" t="n">
        <v>13857154</v>
      </c>
    </row>
    <row r="168" customFormat="false" ht="12.8" hidden="false" customHeight="false" outlineLevel="0" collapsed="false">
      <c r="A168" s="0" t="n">
        <v>110</v>
      </c>
      <c r="B168" s="0" t="n">
        <v>8098.32751684704</v>
      </c>
      <c r="C168" s="0" t="n">
        <v>13905645</v>
      </c>
    </row>
    <row r="169" customFormat="false" ht="12.8" hidden="false" customHeight="false" outlineLevel="0" collapsed="false">
      <c r="A169" s="0" t="n">
        <v>111</v>
      </c>
      <c r="B169" s="0" t="n">
        <v>8124.47220490264</v>
      </c>
      <c r="C169" s="0" t="n">
        <v>13919640</v>
      </c>
    </row>
    <row r="170" customFormat="false" ht="12.8" hidden="false" customHeight="false" outlineLevel="0" collapsed="false">
      <c r="A170" s="0" t="n">
        <v>112</v>
      </c>
      <c r="B170" s="0" t="n">
        <v>8157.47883952263</v>
      </c>
      <c r="C170" s="0" t="n">
        <v>13971533</v>
      </c>
    </row>
    <row r="171" customFormat="false" ht="12.8" hidden="false" customHeight="false" outlineLevel="0" collapsed="false">
      <c r="A171" s="0" t="n">
        <v>113</v>
      </c>
      <c r="B171" s="0" t="n">
        <v>8169.67457656692</v>
      </c>
      <c r="C171" s="0" t="n">
        <v>14023623</v>
      </c>
    </row>
    <row r="172" customFormat="false" ht="12.8" hidden="false" customHeight="false" outlineLevel="0" collapsed="false">
      <c r="A172" s="0" t="n">
        <v>114</v>
      </c>
      <c r="B172" s="0" t="n">
        <v>8217.52361094904</v>
      </c>
      <c r="C172" s="0" t="n">
        <v>14039155</v>
      </c>
    </row>
    <row r="173" customFormat="false" ht="12.8" hidden="false" customHeight="false" outlineLevel="0" collapsed="false">
      <c r="A173" s="0" t="n">
        <v>115</v>
      </c>
      <c r="B173" s="0" t="n">
        <v>8217.57716622366</v>
      </c>
      <c r="C173" s="0" t="n">
        <v>14146866</v>
      </c>
    </row>
    <row r="174" customFormat="false" ht="12.8" hidden="false" customHeight="false" outlineLevel="0" collapsed="false">
      <c r="A174" s="0" t="n">
        <v>116</v>
      </c>
      <c r="B174" s="0" t="n">
        <v>8278.9498562701</v>
      </c>
      <c r="C174" s="0" t="n">
        <v>14134067</v>
      </c>
    </row>
    <row r="175" customFormat="false" ht="12.8" hidden="false" customHeight="false" outlineLevel="0" collapsed="false">
      <c r="A175" s="0" t="n">
        <v>117</v>
      </c>
      <c r="B175" s="0" t="n">
        <v>8291.6523648246</v>
      </c>
      <c r="C175" s="0" t="n">
        <v>14131078</v>
      </c>
    </row>
    <row r="176" customFormat="false" ht="12.8" hidden="false" customHeight="false" outlineLevel="0" collapsed="false">
      <c r="A176" s="0" t="n">
        <v>118</v>
      </c>
      <c r="B176" s="0" t="n">
        <v>8316.4111612402</v>
      </c>
      <c r="C176" s="0" t="n">
        <v>14199100</v>
      </c>
    </row>
    <row r="177" customFormat="false" ht="12.8" hidden="false" customHeight="false" outlineLevel="0" collapsed="false">
      <c r="A177" s="0" t="n">
        <v>119</v>
      </c>
      <c r="B177" s="0" t="n">
        <v>8399.79144948769</v>
      </c>
      <c r="C177" s="0" t="n">
        <v>14218116</v>
      </c>
    </row>
    <row r="178" customFormat="false" ht="12.8" hidden="false" customHeight="false" outlineLevel="0" collapsed="false">
      <c r="A178" s="0" t="n">
        <v>120</v>
      </c>
      <c r="B178" s="0" t="n">
        <v>8419.69663152019</v>
      </c>
      <c r="C178" s="0" t="n">
        <v>14300237</v>
      </c>
    </row>
    <row r="179" customFormat="false" ht="12.8" hidden="false" customHeight="false" outlineLevel="0" collapsed="false">
      <c r="A179" s="0" t="n">
        <v>121</v>
      </c>
      <c r="B179" s="0" t="n">
        <v>8433.45680719274</v>
      </c>
      <c r="C179" s="0" t="n">
        <v>14337350</v>
      </c>
    </row>
    <row r="180" customFormat="false" ht="12.8" hidden="false" customHeight="false" outlineLevel="0" collapsed="false">
      <c r="A180" s="0" t="n">
        <v>122</v>
      </c>
      <c r="B180" s="0" t="n">
        <v>8462.26324459248</v>
      </c>
      <c r="C180" s="0" t="n">
        <v>14334482</v>
      </c>
    </row>
    <row r="181" customFormat="false" ht="12.8" hidden="false" customHeight="false" outlineLevel="0" collapsed="false">
      <c r="A181" s="0" t="n">
        <v>123</v>
      </c>
      <c r="B181" s="0" t="n">
        <v>8471.79900224506</v>
      </c>
      <c r="C181" s="0" t="n">
        <v>14426036</v>
      </c>
    </row>
    <row r="182" customFormat="false" ht="12.8" hidden="false" customHeight="false" outlineLevel="0" collapsed="false">
      <c r="A182" s="0" t="n">
        <v>124</v>
      </c>
      <c r="B182" s="0" t="n">
        <v>8533.14473030185</v>
      </c>
      <c r="C182" s="0" t="n">
        <v>14423248</v>
      </c>
    </row>
    <row r="183" customFormat="false" ht="12.8" hidden="false" customHeight="false" outlineLevel="0" collapsed="false">
      <c r="A183" s="0" t="n">
        <v>125</v>
      </c>
      <c r="B183" s="0" t="n">
        <v>8566.18842210773</v>
      </c>
      <c r="C183" s="0" t="n">
        <v>14511942</v>
      </c>
    </row>
    <row r="184" customFormat="false" ht="12.8" hidden="false" customHeight="false" outlineLevel="0" collapsed="false">
      <c r="A184" s="0" t="n">
        <v>126</v>
      </c>
      <c r="B184" s="0" t="n">
        <v>8601.10520614184</v>
      </c>
      <c r="C184" s="0" t="n">
        <v>14571944</v>
      </c>
    </row>
    <row r="185" customFormat="false" ht="12.8" hidden="false" customHeight="false" outlineLevel="0" collapsed="false">
      <c r="A185" s="0" t="n">
        <v>127</v>
      </c>
      <c r="B185" s="0" t="n">
        <v>8639.52652102981</v>
      </c>
      <c r="C185" s="0" t="n">
        <v>14582660</v>
      </c>
    </row>
    <row r="186" customFormat="false" ht="12.8" hidden="false" customHeight="false" outlineLevel="0" collapsed="false">
      <c r="A186" s="0" t="n">
        <v>128</v>
      </c>
      <c r="B186" s="0" t="n">
        <v>8677.17601358253</v>
      </c>
      <c r="C186" s="0" t="n">
        <v>14581974</v>
      </c>
    </row>
    <row r="187" customFormat="false" ht="12.8" hidden="false" customHeight="false" outlineLevel="0" collapsed="false">
      <c r="A187" s="0" t="n">
        <v>129</v>
      </c>
      <c r="B187" s="0" t="n">
        <v>8692.18532535136</v>
      </c>
      <c r="C187" s="0" t="n">
        <v>14638858</v>
      </c>
    </row>
    <row r="188" customFormat="false" ht="12.8" hidden="false" customHeight="false" outlineLevel="0" collapsed="false">
      <c r="A188" s="0" t="n">
        <v>130</v>
      </c>
      <c r="B188" s="0" t="n">
        <v>8666.15594033044</v>
      </c>
      <c r="C188" s="0" t="n">
        <v>14807498</v>
      </c>
    </row>
    <row r="189" customFormat="false" ht="12.8" hidden="false" customHeight="false" outlineLevel="0" collapsed="false">
      <c r="A189" s="0" t="n">
        <v>131</v>
      </c>
      <c r="B189" s="0" t="n">
        <v>8730.01690643373</v>
      </c>
      <c r="C189" s="0" t="n">
        <v>14832231</v>
      </c>
    </row>
    <row r="190" customFormat="false" ht="12.8" hidden="false" customHeight="false" outlineLevel="0" collapsed="false">
      <c r="A190" s="0" t="n">
        <v>132</v>
      </c>
      <c r="B190" s="0" t="n">
        <v>8774.6800236741</v>
      </c>
      <c r="C190" s="0" t="n">
        <v>14837885</v>
      </c>
    </row>
    <row r="191" customFormat="false" ht="12.8" hidden="false" customHeight="false" outlineLevel="0" collapsed="false">
      <c r="A191" s="0" t="n">
        <v>133</v>
      </c>
      <c r="B191" s="0" t="n">
        <v>8820.98488556293</v>
      </c>
      <c r="C191" s="0" t="n">
        <v>14885335</v>
      </c>
    </row>
    <row r="192" customFormat="false" ht="12.8" hidden="false" customHeight="false" outlineLevel="0" collapsed="false">
      <c r="A192" s="0" t="n">
        <v>134</v>
      </c>
      <c r="B192" s="0" t="n">
        <v>8866.05987990109</v>
      </c>
      <c r="C192" s="0" t="n">
        <v>14948260</v>
      </c>
    </row>
    <row r="193" customFormat="false" ht="12.8" hidden="false" customHeight="false" outlineLevel="0" collapsed="false">
      <c r="A193" s="0" t="n">
        <v>135</v>
      </c>
      <c r="B193" s="0" t="n">
        <v>8908.86932095804</v>
      </c>
      <c r="C193" s="0" t="n">
        <v>14948972</v>
      </c>
    </row>
    <row r="194" customFormat="false" ht="12.8" hidden="false" customHeight="false" outlineLevel="0" collapsed="false">
      <c r="A194" s="0" t="n">
        <v>136</v>
      </c>
      <c r="B194" s="0" t="n">
        <v>8957.86823639249</v>
      </c>
      <c r="C194" s="0" t="n">
        <v>15036674</v>
      </c>
    </row>
    <row r="195" customFormat="false" ht="12.8" hidden="false" customHeight="false" outlineLevel="0" collapsed="false">
      <c r="A195" s="0" t="n">
        <v>137</v>
      </c>
      <c r="B195" s="0" t="n">
        <v>8993.59723016386</v>
      </c>
      <c r="C195" s="0" t="n">
        <v>15061074</v>
      </c>
    </row>
    <row r="196" customFormat="false" ht="12.8" hidden="false" customHeight="false" outlineLevel="0" collapsed="false">
      <c r="A196" s="0" t="n">
        <v>138</v>
      </c>
      <c r="B196" s="0" t="n">
        <v>9056.79070790073</v>
      </c>
      <c r="C196" s="0" t="n">
        <v>15052136</v>
      </c>
    </row>
    <row r="197" customFormat="false" ht="12.8" hidden="false" customHeight="false" outlineLevel="0" collapsed="false">
      <c r="A197" s="0" t="n">
        <v>139</v>
      </c>
      <c r="B197" s="0" t="n">
        <v>9094.54807785529</v>
      </c>
      <c r="C197" s="0" t="n">
        <v>15090804</v>
      </c>
    </row>
    <row r="198" customFormat="false" ht="12.8" hidden="false" customHeight="false" outlineLevel="0" collapsed="false">
      <c r="A198" s="0" t="n">
        <v>140</v>
      </c>
      <c r="B198" s="0" t="n">
        <v>9136.39206305487</v>
      </c>
      <c r="C198" s="0" t="n">
        <v>15101515</v>
      </c>
    </row>
    <row r="199" customFormat="false" ht="12.8" hidden="false" customHeight="false" outlineLevel="0" collapsed="false">
      <c r="A199" s="0" t="n">
        <v>141</v>
      </c>
      <c r="B199" s="0" t="n">
        <v>9159.79650211071</v>
      </c>
      <c r="C199" s="0" t="n">
        <v>15148090</v>
      </c>
    </row>
    <row r="200" customFormat="false" ht="12.8" hidden="false" customHeight="false" outlineLevel="0" collapsed="false">
      <c r="A200" s="0" t="n">
        <v>142</v>
      </c>
      <c r="B200" s="0" t="n">
        <v>9162.1563707741</v>
      </c>
      <c r="C200" s="0" t="n">
        <v>15235380</v>
      </c>
    </row>
    <row r="201" customFormat="false" ht="12.8" hidden="false" customHeight="false" outlineLevel="0" collapsed="false">
      <c r="A201" s="0" t="n">
        <v>143</v>
      </c>
      <c r="B201" s="0" t="n">
        <v>9201.92836089429</v>
      </c>
      <c r="C201" s="0" t="n">
        <v>15238052</v>
      </c>
    </row>
    <row r="202" customFormat="false" ht="12.8" hidden="false" customHeight="false" outlineLevel="0" collapsed="false">
      <c r="A202" s="0" t="n">
        <v>144</v>
      </c>
      <c r="B202" s="0" t="n">
        <v>9222.96566212722</v>
      </c>
      <c r="C202" s="0" t="n">
        <v>15333013</v>
      </c>
    </row>
    <row r="203" customFormat="false" ht="12.8" hidden="false" customHeight="false" outlineLevel="0" collapsed="false">
      <c r="A203" s="0" t="n">
        <v>145</v>
      </c>
      <c r="B203" s="0" t="n">
        <v>9235.33334516238</v>
      </c>
      <c r="C203" s="0" t="n">
        <v>15340012</v>
      </c>
    </row>
    <row r="204" customFormat="false" ht="12.8" hidden="false" customHeight="false" outlineLevel="0" collapsed="false">
      <c r="A204" s="0" t="n">
        <v>146</v>
      </c>
      <c r="B204" s="0" t="n">
        <v>9271.09883115088</v>
      </c>
      <c r="C204" s="0" t="n">
        <v>15379798</v>
      </c>
    </row>
    <row r="205" customFormat="false" ht="12.8" hidden="false" customHeight="false" outlineLevel="0" collapsed="false">
      <c r="A205" s="0" t="n">
        <v>147</v>
      </c>
      <c r="B205" s="0" t="n">
        <v>9305.57394656914</v>
      </c>
      <c r="C205" s="0" t="n">
        <v>15432461</v>
      </c>
    </row>
    <row r="206" customFormat="false" ht="12.8" hidden="false" customHeight="false" outlineLevel="0" collapsed="false">
      <c r="A206" s="0" t="n">
        <v>148</v>
      </c>
      <c r="B206" s="0" t="n">
        <v>9366.15662257741</v>
      </c>
      <c r="C206" s="0" t="n">
        <v>15461941</v>
      </c>
    </row>
    <row r="207" customFormat="false" ht="12.8" hidden="false" customHeight="false" outlineLevel="0" collapsed="false">
      <c r="A207" s="0" t="n">
        <v>149</v>
      </c>
      <c r="B207" s="0" t="n">
        <v>9408.44763817201</v>
      </c>
      <c r="C207" s="0" t="n">
        <v>15488966</v>
      </c>
    </row>
    <row r="208" customFormat="false" ht="12.8" hidden="false" customHeight="false" outlineLevel="0" collapsed="false">
      <c r="A208" s="0" t="n">
        <v>150</v>
      </c>
      <c r="B208" s="0" t="n">
        <v>9398.48669813074</v>
      </c>
      <c r="C208" s="0" t="n">
        <v>15564479</v>
      </c>
    </row>
    <row r="209" customFormat="false" ht="12.8" hidden="false" customHeight="false" outlineLevel="0" collapsed="false">
      <c r="A209" s="0" t="n">
        <v>151</v>
      </c>
      <c r="B209" s="0" t="n">
        <v>9444.23440960456</v>
      </c>
      <c r="C209" s="0" t="n">
        <v>15589165</v>
      </c>
    </row>
    <row r="210" customFormat="false" ht="12.8" hidden="false" customHeight="false" outlineLevel="0" collapsed="false">
      <c r="A210" s="0" t="n">
        <v>152</v>
      </c>
      <c r="B210" s="0" t="n">
        <v>9444.6666065095</v>
      </c>
      <c r="C210" s="0" t="n">
        <v>15620947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5864.48545654583</v>
      </c>
      <c r="C23" s="0" t="n">
        <v>11441818</v>
      </c>
    </row>
    <row r="24" customFormat="false" ht="12.8" hidden="false" customHeight="false" outlineLevel="0" collapsed="false">
      <c r="A24" s="0" t="n">
        <v>71</v>
      </c>
      <c r="B24" s="0" t="n">
        <v>5896.3127355502</v>
      </c>
      <c r="C24" s="0" t="n">
        <v>11502021</v>
      </c>
    </row>
    <row r="25" customFormat="false" ht="12.8" hidden="false" customHeight="false" outlineLevel="0" collapsed="false">
      <c r="A25" s="0" t="n">
        <v>72</v>
      </c>
      <c r="B25" s="0" t="n">
        <v>5929.1123905012</v>
      </c>
      <c r="C25" s="0" t="n">
        <v>11601193</v>
      </c>
    </row>
    <row r="26" customFormat="false" ht="12.8" hidden="false" customHeight="false" outlineLevel="0" collapsed="false">
      <c r="A26" s="0" t="n">
        <v>73</v>
      </c>
      <c r="B26" s="0" t="n">
        <v>5953.31350559699</v>
      </c>
      <c r="C26" s="0" t="n">
        <v>11791605</v>
      </c>
    </row>
    <row r="27" customFormat="false" ht="12.8" hidden="false" customHeight="false" outlineLevel="0" collapsed="false">
      <c r="A27" s="0" t="n">
        <v>74</v>
      </c>
      <c r="B27" s="0" t="n">
        <v>6010.8640094138</v>
      </c>
      <c r="C27" s="0" t="n">
        <v>11852540</v>
      </c>
    </row>
    <row r="28" customFormat="false" ht="12.8" hidden="false" customHeight="false" outlineLevel="0" collapsed="false">
      <c r="A28" s="0" t="n">
        <v>75</v>
      </c>
      <c r="B28" s="0" t="n">
        <v>6010.10063309108</v>
      </c>
      <c r="C28" s="0" t="n">
        <v>11974355</v>
      </c>
    </row>
    <row r="29" customFormat="false" ht="12.8" hidden="false" customHeight="false" outlineLevel="0" collapsed="false">
      <c r="A29" s="0" t="n">
        <v>76</v>
      </c>
      <c r="B29" s="0" t="n">
        <v>6098.63907157706</v>
      </c>
      <c r="C29" s="0" t="n">
        <v>12017189</v>
      </c>
    </row>
    <row r="30" customFormat="false" ht="12.8" hidden="false" customHeight="false" outlineLevel="0" collapsed="false">
      <c r="A30" s="0" t="n">
        <v>77</v>
      </c>
      <c r="B30" s="0" t="n">
        <v>6126.16702747357</v>
      </c>
      <c r="C30" s="0" t="n">
        <v>12059675</v>
      </c>
    </row>
    <row r="31" customFormat="false" ht="12.8" hidden="false" customHeight="false" outlineLevel="0" collapsed="false">
      <c r="A31" s="0" t="n">
        <v>78</v>
      </c>
      <c r="B31" s="0" t="n">
        <v>6160.54201911272</v>
      </c>
      <c r="C31" s="0" t="n">
        <v>12064938</v>
      </c>
    </row>
    <row r="32" customFormat="false" ht="12.8" hidden="false" customHeight="false" outlineLevel="0" collapsed="false">
      <c r="A32" s="0" t="n">
        <v>79</v>
      </c>
      <c r="B32" s="0" t="n">
        <v>6159.82667254822</v>
      </c>
      <c r="C32" s="0" t="n">
        <v>12132975</v>
      </c>
    </row>
    <row r="33" customFormat="false" ht="12.8" hidden="false" customHeight="false" outlineLevel="0" collapsed="false">
      <c r="A33" s="0" t="n">
        <v>80</v>
      </c>
      <c r="B33" s="0" t="n">
        <v>6211.21792310519</v>
      </c>
      <c r="C33" s="0" t="n">
        <v>12165101</v>
      </c>
    </row>
    <row r="34" customFormat="false" ht="12.8" hidden="false" customHeight="false" outlineLevel="0" collapsed="false">
      <c r="A34" s="0" t="n">
        <v>81</v>
      </c>
      <c r="B34" s="0" t="n">
        <v>6259.93171608962</v>
      </c>
      <c r="C34" s="0" t="n">
        <v>12146229</v>
      </c>
    </row>
    <row r="35" customFormat="false" ht="12.8" hidden="false" customHeight="false" outlineLevel="0" collapsed="false">
      <c r="A35" s="0" t="n">
        <v>82</v>
      </c>
      <c r="B35" s="0" t="n">
        <v>6257.24877580087</v>
      </c>
      <c r="C35" s="0" t="n">
        <v>12169008</v>
      </c>
    </row>
    <row r="36" customFormat="false" ht="12.8" hidden="false" customHeight="false" outlineLevel="0" collapsed="false">
      <c r="A36" s="0" t="n">
        <v>83</v>
      </c>
      <c r="B36" s="0" t="n">
        <v>6302.91394659511</v>
      </c>
      <c r="C36" s="0" t="n">
        <v>12237195</v>
      </c>
    </row>
    <row r="37" customFormat="false" ht="12.8" hidden="false" customHeight="false" outlineLevel="0" collapsed="false">
      <c r="A37" s="0" t="n">
        <v>84</v>
      </c>
      <c r="B37" s="0" t="n">
        <v>6360.97193266459</v>
      </c>
      <c r="C37" s="0" t="n">
        <v>12255351</v>
      </c>
    </row>
    <row r="38" customFormat="false" ht="12.8" hidden="false" customHeight="false" outlineLevel="0" collapsed="false">
      <c r="A38" s="0" t="n">
        <v>85</v>
      </c>
      <c r="B38" s="0" t="n">
        <v>6382.28536171475</v>
      </c>
      <c r="C38" s="0" t="n">
        <v>12291776</v>
      </c>
    </row>
    <row r="39" customFormat="false" ht="12.8" hidden="false" customHeight="false" outlineLevel="0" collapsed="false">
      <c r="A39" s="0" t="n">
        <v>86</v>
      </c>
      <c r="B39" s="0" t="n">
        <v>6409.78632874587</v>
      </c>
      <c r="C39" s="0" t="n">
        <v>12303811</v>
      </c>
    </row>
    <row r="40" customFormat="false" ht="12.8" hidden="false" customHeight="false" outlineLevel="0" collapsed="false">
      <c r="A40" s="0" t="n">
        <v>87</v>
      </c>
      <c r="B40" s="0" t="n">
        <v>6437.08376777953</v>
      </c>
      <c r="C40" s="0" t="n">
        <v>12298511</v>
      </c>
    </row>
    <row r="41" customFormat="false" ht="12.8" hidden="false" customHeight="false" outlineLevel="0" collapsed="false">
      <c r="A41" s="0" t="n">
        <v>88</v>
      </c>
      <c r="B41" s="0" t="n">
        <v>6491.91163433354</v>
      </c>
      <c r="C41" s="0" t="n">
        <v>12356011</v>
      </c>
    </row>
    <row r="42" customFormat="false" ht="12.8" hidden="false" customHeight="false" outlineLevel="0" collapsed="false">
      <c r="A42" s="0" t="n">
        <v>89</v>
      </c>
      <c r="B42" s="0" t="n">
        <v>6551.24371788561</v>
      </c>
      <c r="C42" s="0" t="n">
        <v>12379834</v>
      </c>
    </row>
    <row r="43" customFormat="false" ht="12.8" hidden="false" customHeight="false" outlineLevel="0" collapsed="false">
      <c r="A43" s="0" t="n">
        <v>90</v>
      </c>
      <c r="B43" s="0" t="n">
        <v>6599.37946120995</v>
      </c>
      <c r="C43" s="0" t="n">
        <v>12390344</v>
      </c>
    </row>
    <row r="44" customFormat="false" ht="12.8" hidden="false" customHeight="false" outlineLevel="0" collapsed="false">
      <c r="A44" s="0" t="n">
        <v>91</v>
      </c>
      <c r="B44" s="0" t="n">
        <v>6624.43842796313</v>
      </c>
      <c r="C44" s="0" t="n">
        <v>12445336</v>
      </c>
    </row>
    <row r="45" customFormat="false" ht="12.8" hidden="false" customHeight="false" outlineLevel="0" collapsed="false">
      <c r="A45" s="0" t="n">
        <v>92</v>
      </c>
      <c r="B45" s="0" t="n">
        <v>6646.68842855855</v>
      </c>
      <c r="C45" s="0" t="n">
        <v>12497566</v>
      </c>
    </row>
    <row r="46" customFormat="false" ht="12.8" hidden="false" customHeight="false" outlineLevel="0" collapsed="false">
      <c r="A46" s="0" t="n">
        <v>93</v>
      </c>
      <c r="B46" s="0" t="n">
        <v>6664.59608746566</v>
      </c>
      <c r="C46" s="0" t="n">
        <v>12480939</v>
      </c>
    </row>
    <row r="47" customFormat="false" ht="12.8" hidden="false" customHeight="false" outlineLevel="0" collapsed="false">
      <c r="A47" s="0" t="n">
        <v>94</v>
      </c>
      <c r="B47" s="0" t="n">
        <v>6687.17420325594</v>
      </c>
      <c r="C47" s="0" t="n">
        <v>12552957</v>
      </c>
    </row>
    <row r="48" customFormat="false" ht="12.8" hidden="false" customHeight="false" outlineLevel="0" collapsed="false">
      <c r="A48" s="0" t="n">
        <v>95</v>
      </c>
      <c r="B48" s="0" t="n">
        <v>6703.64040863161</v>
      </c>
      <c r="C48" s="0" t="n">
        <v>12577759</v>
      </c>
    </row>
    <row r="49" customFormat="false" ht="12.8" hidden="false" customHeight="false" outlineLevel="0" collapsed="false">
      <c r="A49" s="0" t="n">
        <v>96</v>
      </c>
      <c r="B49" s="0" t="n">
        <v>6715.36058065066</v>
      </c>
      <c r="C49" s="0" t="n">
        <v>12592380</v>
      </c>
    </row>
    <row r="50" customFormat="false" ht="12.8" hidden="false" customHeight="false" outlineLevel="0" collapsed="false">
      <c r="A50" s="0" t="n">
        <v>97</v>
      </c>
      <c r="B50" s="0" t="n">
        <v>6748.80160237414</v>
      </c>
      <c r="C50" s="0" t="n">
        <v>12644115</v>
      </c>
    </row>
    <row r="51" customFormat="false" ht="12.8" hidden="false" customHeight="false" outlineLevel="0" collapsed="false">
      <c r="A51" s="0" t="n">
        <v>98</v>
      </c>
      <c r="B51" s="0" t="n">
        <v>6751.58305766243</v>
      </c>
      <c r="C51" s="0" t="n">
        <v>12662173</v>
      </c>
    </row>
    <row r="52" customFormat="false" ht="12.8" hidden="false" customHeight="false" outlineLevel="0" collapsed="false">
      <c r="A52" s="0" t="n">
        <v>99</v>
      </c>
      <c r="B52" s="0" t="n">
        <v>6772.07436247278</v>
      </c>
      <c r="C52" s="0" t="n">
        <v>12673302</v>
      </c>
    </row>
    <row r="53" customFormat="false" ht="12.8" hidden="false" customHeight="false" outlineLevel="0" collapsed="false">
      <c r="A53" s="0" t="n">
        <v>100</v>
      </c>
      <c r="B53" s="0" t="n">
        <v>6766.70763594126</v>
      </c>
      <c r="C53" s="0" t="n">
        <v>12787838</v>
      </c>
    </row>
    <row r="54" customFormat="false" ht="12.8" hidden="false" customHeight="false" outlineLevel="0" collapsed="false">
      <c r="A54" s="0" t="n">
        <v>101</v>
      </c>
      <c r="B54" s="0" t="n">
        <v>6807.94744145273</v>
      </c>
      <c r="C54" s="0" t="n">
        <v>12837043</v>
      </c>
    </row>
    <row r="55" customFormat="false" ht="12.8" hidden="false" customHeight="false" outlineLevel="0" collapsed="false">
      <c r="A55" s="0" t="n">
        <v>102</v>
      </c>
      <c r="B55" s="0" t="n">
        <v>6828.61750033668</v>
      </c>
      <c r="C55" s="0" t="n">
        <v>12909082</v>
      </c>
    </row>
    <row r="56" customFormat="false" ht="12.8" hidden="false" customHeight="false" outlineLevel="0" collapsed="false">
      <c r="A56" s="0" t="n">
        <v>103</v>
      </c>
      <c r="B56" s="0" t="n">
        <v>6832.63456959627</v>
      </c>
      <c r="C56" s="0" t="n">
        <v>12957793</v>
      </c>
    </row>
    <row r="57" customFormat="false" ht="12.8" hidden="false" customHeight="false" outlineLevel="0" collapsed="false">
      <c r="A57" s="0" t="n">
        <v>104</v>
      </c>
      <c r="B57" s="0" t="n">
        <v>6881.9256117233</v>
      </c>
      <c r="C57" s="0" t="n">
        <v>12992106</v>
      </c>
    </row>
    <row r="58" customFormat="false" ht="12.8" hidden="false" customHeight="false" outlineLevel="0" collapsed="false">
      <c r="A58" s="0" t="n">
        <v>105</v>
      </c>
      <c r="B58" s="0" t="n">
        <v>6882.65007265322</v>
      </c>
      <c r="C58" s="0" t="n">
        <v>12972504</v>
      </c>
    </row>
    <row r="59" customFormat="false" ht="12.8" hidden="false" customHeight="false" outlineLevel="0" collapsed="false">
      <c r="A59" s="0" t="n">
        <v>106</v>
      </c>
      <c r="B59" s="0" t="n">
        <v>6887.59116339523</v>
      </c>
      <c r="C59" s="0" t="n">
        <v>12995099</v>
      </c>
    </row>
    <row r="60" customFormat="false" ht="12.8" hidden="false" customHeight="false" outlineLevel="0" collapsed="false">
      <c r="A60" s="0" t="n">
        <v>107</v>
      </c>
      <c r="B60" s="0" t="n">
        <v>6907.43187704154</v>
      </c>
      <c r="C60" s="0" t="n">
        <v>13032340</v>
      </c>
    </row>
    <row r="61" customFormat="false" ht="12.8" hidden="false" customHeight="false" outlineLevel="0" collapsed="false">
      <c r="A61" s="0" t="n">
        <v>108</v>
      </c>
      <c r="B61" s="0" t="n">
        <v>6943.87918189056</v>
      </c>
      <c r="C61" s="0" t="n">
        <v>13047649</v>
      </c>
    </row>
    <row r="62" customFormat="false" ht="12.8" hidden="false" customHeight="false" outlineLevel="0" collapsed="false">
      <c r="A62" s="0" t="n">
        <v>109</v>
      </c>
      <c r="B62" s="0" t="n">
        <v>6950.7613303623</v>
      </c>
      <c r="C62" s="0" t="n">
        <v>13045111</v>
      </c>
    </row>
    <row r="63" customFormat="false" ht="12.8" hidden="false" customHeight="false" outlineLevel="0" collapsed="false">
      <c r="A63" s="0" t="n">
        <v>110</v>
      </c>
      <c r="B63" s="0" t="n">
        <v>6957.47311840449</v>
      </c>
      <c r="C63" s="0" t="n">
        <v>13123541</v>
      </c>
    </row>
    <row r="64" customFormat="false" ht="12.8" hidden="false" customHeight="false" outlineLevel="0" collapsed="false">
      <c r="A64" s="0" t="n">
        <v>111</v>
      </c>
      <c r="B64" s="0" t="n">
        <v>6981.49173763596</v>
      </c>
      <c r="C64" s="0" t="n">
        <v>13086447</v>
      </c>
    </row>
    <row r="65" customFormat="false" ht="12.8" hidden="false" customHeight="false" outlineLevel="0" collapsed="false">
      <c r="A65" s="0" t="n">
        <v>112</v>
      </c>
      <c r="B65" s="0" t="n">
        <v>6999.713256676</v>
      </c>
      <c r="C65" s="0" t="n">
        <v>13043458</v>
      </c>
    </row>
    <row r="66" customFormat="false" ht="12.8" hidden="false" customHeight="false" outlineLevel="0" collapsed="false">
      <c r="A66" s="0" t="n">
        <v>113</v>
      </c>
      <c r="B66" s="0" t="n">
        <v>7034.76016564085</v>
      </c>
      <c r="C66" s="0" t="n">
        <v>13052729</v>
      </c>
    </row>
    <row r="67" customFormat="false" ht="12.8" hidden="false" customHeight="false" outlineLevel="0" collapsed="false">
      <c r="A67" s="0" t="n">
        <v>114</v>
      </c>
      <c r="B67" s="0" t="n">
        <v>7013.94361145336</v>
      </c>
      <c r="C67" s="0" t="n">
        <v>13091743</v>
      </c>
    </row>
    <row r="68" customFormat="false" ht="12.8" hidden="false" customHeight="false" outlineLevel="0" collapsed="false">
      <c r="A68" s="0" t="n">
        <v>115</v>
      </c>
      <c r="B68" s="0" t="n">
        <v>7033.13134249999</v>
      </c>
      <c r="C68" s="0" t="n">
        <v>13051203</v>
      </c>
    </row>
    <row r="69" customFormat="false" ht="12.8" hidden="false" customHeight="false" outlineLevel="0" collapsed="false">
      <c r="A69" s="0" t="n">
        <v>116</v>
      </c>
      <c r="B69" s="0" t="n">
        <v>7055.99389064573</v>
      </c>
      <c r="C69" s="0" t="n">
        <v>13065080</v>
      </c>
    </row>
    <row r="70" customFormat="false" ht="12.8" hidden="false" customHeight="false" outlineLevel="0" collapsed="false">
      <c r="A70" s="0" t="n">
        <v>117</v>
      </c>
      <c r="B70" s="0" t="n">
        <v>7061.19033339694</v>
      </c>
      <c r="C70" s="0" t="n">
        <v>13083869</v>
      </c>
    </row>
    <row r="71" customFormat="false" ht="12.8" hidden="false" customHeight="false" outlineLevel="0" collapsed="false">
      <c r="A71" s="0" t="n">
        <v>118</v>
      </c>
      <c r="B71" s="0" t="n">
        <v>7087.85703323521</v>
      </c>
      <c r="C71" s="0" t="n">
        <v>13161994</v>
      </c>
    </row>
    <row r="72" customFormat="false" ht="12.8" hidden="false" customHeight="false" outlineLevel="0" collapsed="false">
      <c r="A72" s="0" t="n">
        <v>119</v>
      </c>
      <c r="B72" s="0" t="n">
        <v>7153.2672605923</v>
      </c>
      <c r="C72" s="0" t="n">
        <v>13114082</v>
      </c>
    </row>
    <row r="73" customFormat="false" ht="12.8" hidden="false" customHeight="false" outlineLevel="0" collapsed="false">
      <c r="A73" s="0" t="n">
        <v>120</v>
      </c>
      <c r="B73" s="0" t="n">
        <v>7152.99874491926</v>
      </c>
      <c r="C73" s="0" t="n">
        <v>13164599</v>
      </c>
    </row>
    <row r="74" customFormat="false" ht="12.8" hidden="false" customHeight="false" outlineLevel="0" collapsed="false">
      <c r="A74" s="0" t="n">
        <v>121</v>
      </c>
      <c r="B74" s="0" t="n">
        <v>7141.0973080417</v>
      </c>
      <c r="C74" s="0" t="n">
        <v>13186723</v>
      </c>
    </row>
    <row r="75" customFormat="false" ht="12.8" hidden="false" customHeight="false" outlineLevel="0" collapsed="false">
      <c r="A75" s="0" t="n">
        <v>122</v>
      </c>
      <c r="B75" s="0" t="n">
        <v>7168.17800969549</v>
      </c>
      <c r="C75" s="0" t="n">
        <v>13182036</v>
      </c>
    </row>
    <row r="76" customFormat="false" ht="12.8" hidden="false" customHeight="false" outlineLevel="0" collapsed="false">
      <c r="A76" s="0" t="n">
        <v>123</v>
      </c>
      <c r="B76" s="0" t="n">
        <v>7151.23747495463</v>
      </c>
      <c r="C76" s="0" t="n">
        <v>13230983</v>
      </c>
    </row>
    <row r="77" customFormat="false" ht="12.8" hidden="false" customHeight="false" outlineLevel="0" collapsed="false">
      <c r="A77" s="0" t="n">
        <v>124</v>
      </c>
      <c r="B77" s="0" t="n">
        <v>7154.45666891702</v>
      </c>
      <c r="C77" s="0" t="n">
        <v>13252800</v>
      </c>
    </row>
    <row r="78" customFormat="false" ht="12.8" hidden="false" customHeight="false" outlineLevel="0" collapsed="false">
      <c r="A78" s="0" t="n">
        <v>125</v>
      </c>
      <c r="B78" s="0" t="n">
        <v>7178.23062407157</v>
      </c>
      <c r="C78" s="0" t="n">
        <v>13298769</v>
      </c>
    </row>
    <row r="79" customFormat="false" ht="12.8" hidden="false" customHeight="false" outlineLevel="0" collapsed="false">
      <c r="A79" s="0" t="n">
        <v>126</v>
      </c>
      <c r="B79" s="0" t="n">
        <v>7197.07759232363</v>
      </c>
      <c r="C79" s="0" t="n">
        <v>13274706</v>
      </c>
    </row>
    <row r="80" customFormat="false" ht="12.8" hidden="false" customHeight="false" outlineLevel="0" collapsed="false">
      <c r="A80" s="0" t="n">
        <v>127</v>
      </c>
      <c r="B80" s="0" t="n">
        <v>7211.91197865138</v>
      </c>
      <c r="C80" s="0" t="n">
        <v>13308625</v>
      </c>
    </row>
    <row r="81" customFormat="false" ht="12.8" hidden="false" customHeight="false" outlineLevel="0" collapsed="false">
      <c r="A81" s="0" t="n">
        <v>128</v>
      </c>
      <c r="B81" s="0" t="n">
        <v>7220.64548173684</v>
      </c>
      <c r="C81" s="0" t="n">
        <v>13294771</v>
      </c>
    </row>
    <row r="82" customFormat="false" ht="12.8" hidden="false" customHeight="false" outlineLevel="0" collapsed="false">
      <c r="A82" s="0" t="n">
        <v>129</v>
      </c>
      <c r="B82" s="0" t="n">
        <v>7235.56280034178</v>
      </c>
      <c r="C82" s="0" t="n">
        <v>13274021</v>
      </c>
    </row>
    <row r="83" customFormat="false" ht="12.8" hidden="false" customHeight="false" outlineLevel="0" collapsed="false">
      <c r="A83" s="0" t="n">
        <v>130</v>
      </c>
      <c r="B83" s="0" t="n">
        <v>7243.66910680844</v>
      </c>
      <c r="C83" s="0" t="n">
        <v>13330558</v>
      </c>
    </row>
    <row r="84" customFormat="false" ht="12.8" hidden="false" customHeight="false" outlineLevel="0" collapsed="false">
      <c r="A84" s="0" t="n">
        <v>131</v>
      </c>
      <c r="B84" s="0" t="n">
        <v>7274.41028701605</v>
      </c>
      <c r="C84" s="0" t="n">
        <v>13323701</v>
      </c>
    </row>
    <row r="85" customFormat="false" ht="12.8" hidden="false" customHeight="false" outlineLevel="0" collapsed="false">
      <c r="A85" s="0" t="n">
        <v>132</v>
      </c>
      <c r="B85" s="0" t="n">
        <v>7292.49691807439</v>
      </c>
      <c r="C85" s="0" t="n">
        <v>13317718</v>
      </c>
    </row>
    <row r="86" customFormat="false" ht="12.8" hidden="false" customHeight="false" outlineLevel="0" collapsed="false">
      <c r="A86" s="0" t="n">
        <v>133</v>
      </c>
      <c r="B86" s="0" t="n">
        <v>7324.4407921993</v>
      </c>
      <c r="C86" s="0" t="n">
        <v>13345032</v>
      </c>
    </row>
    <row r="87" customFormat="false" ht="12.8" hidden="false" customHeight="false" outlineLevel="0" collapsed="false">
      <c r="A87" s="0" t="n">
        <v>134</v>
      </c>
      <c r="B87" s="0" t="n">
        <v>7357.23842375595</v>
      </c>
      <c r="C87" s="0" t="n">
        <v>13395773</v>
      </c>
    </row>
    <row r="88" customFormat="false" ht="12.8" hidden="false" customHeight="false" outlineLevel="0" collapsed="false">
      <c r="A88" s="0" t="n">
        <v>135</v>
      </c>
      <c r="B88" s="0" t="n">
        <v>7349.96100050881</v>
      </c>
      <c r="C88" s="0" t="n">
        <v>13445600</v>
      </c>
    </row>
    <row r="89" customFormat="false" ht="12.8" hidden="false" customHeight="false" outlineLevel="0" collapsed="false">
      <c r="A89" s="0" t="n">
        <v>136</v>
      </c>
      <c r="B89" s="0" t="n">
        <v>7380.82451599638</v>
      </c>
      <c r="C89" s="0" t="n">
        <v>13438429</v>
      </c>
    </row>
    <row r="90" customFormat="false" ht="12.8" hidden="false" customHeight="false" outlineLevel="0" collapsed="false">
      <c r="A90" s="0" t="n">
        <v>137</v>
      </c>
      <c r="B90" s="0" t="n">
        <v>7401.90482027537</v>
      </c>
      <c r="C90" s="0" t="n">
        <v>13467418</v>
      </c>
    </row>
    <row r="91" customFormat="false" ht="12.8" hidden="false" customHeight="false" outlineLevel="0" collapsed="false">
      <c r="A91" s="0" t="n">
        <v>138</v>
      </c>
      <c r="B91" s="0" t="n">
        <v>7401.41584128945</v>
      </c>
      <c r="C91" s="0" t="n">
        <v>13495627</v>
      </c>
    </row>
    <row r="92" customFormat="false" ht="12.8" hidden="false" customHeight="false" outlineLevel="0" collapsed="false">
      <c r="A92" s="0" t="n">
        <v>139</v>
      </c>
      <c r="B92" s="0" t="n">
        <v>7376.60583064223</v>
      </c>
      <c r="C92" s="0" t="n">
        <v>13570132</v>
      </c>
    </row>
    <row r="93" customFormat="false" ht="12.8" hidden="false" customHeight="false" outlineLevel="0" collapsed="false">
      <c r="A93" s="0" t="n">
        <v>140</v>
      </c>
      <c r="B93" s="0" t="n">
        <v>7395.62054215064</v>
      </c>
      <c r="C93" s="0" t="n">
        <v>13617218</v>
      </c>
    </row>
    <row r="94" customFormat="false" ht="12.8" hidden="false" customHeight="false" outlineLevel="0" collapsed="false">
      <c r="A94" s="0" t="n">
        <v>141</v>
      </c>
      <c r="B94" s="0" t="n">
        <v>7417.15930066451</v>
      </c>
      <c r="C94" s="0" t="n">
        <v>13582406</v>
      </c>
    </row>
    <row r="95" customFormat="false" ht="12.8" hidden="false" customHeight="false" outlineLevel="0" collapsed="false">
      <c r="A95" s="0" t="n">
        <v>142</v>
      </c>
      <c r="B95" s="0" t="n">
        <v>7440.9530015711</v>
      </c>
      <c r="C95" s="0" t="n">
        <v>13618763</v>
      </c>
    </row>
    <row r="96" customFormat="false" ht="12.8" hidden="false" customHeight="false" outlineLevel="0" collapsed="false">
      <c r="A96" s="0" t="n">
        <v>143</v>
      </c>
      <c r="B96" s="0" t="n">
        <v>7451.08032106943</v>
      </c>
      <c r="C96" s="0" t="n">
        <v>13599199</v>
      </c>
    </row>
    <row r="97" customFormat="false" ht="12.8" hidden="false" customHeight="false" outlineLevel="0" collapsed="false">
      <c r="A97" s="0" t="n">
        <v>144</v>
      </c>
      <c r="B97" s="0" t="n">
        <v>7454.18262092096</v>
      </c>
      <c r="C97" s="0" t="n">
        <v>13629231</v>
      </c>
    </row>
    <row r="98" customFormat="false" ht="12.8" hidden="false" customHeight="false" outlineLevel="0" collapsed="false">
      <c r="A98" s="0" t="n">
        <v>145</v>
      </c>
      <c r="B98" s="0" t="n">
        <v>7472.11751879718</v>
      </c>
      <c r="C98" s="0" t="n">
        <v>13625554</v>
      </c>
    </row>
    <row r="99" customFormat="false" ht="12.8" hidden="false" customHeight="false" outlineLevel="0" collapsed="false">
      <c r="A99" s="0" t="n">
        <v>146</v>
      </c>
      <c r="B99" s="0" t="n">
        <v>7514.7235492058</v>
      </c>
      <c r="C99" s="0" t="n">
        <v>13676785</v>
      </c>
    </row>
    <row r="100" customFormat="false" ht="12.8" hidden="false" customHeight="false" outlineLevel="0" collapsed="false">
      <c r="A100" s="0" t="n">
        <v>147</v>
      </c>
      <c r="B100" s="0" t="n">
        <v>7520.6394384354</v>
      </c>
      <c r="C100" s="0" t="n">
        <v>13679110</v>
      </c>
    </row>
    <row r="101" customFormat="false" ht="12.8" hidden="false" customHeight="false" outlineLevel="0" collapsed="false">
      <c r="A101" s="0" t="n">
        <v>148</v>
      </c>
      <c r="B101" s="0" t="n">
        <v>7543.34928807082</v>
      </c>
      <c r="C101" s="0" t="n">
        <v>13656911</v>
      </c>
    </row>
    <row r="102" customFormat="false" ht="12.8" hidden="false" customHeight="false" outlineLevel="0" collapsed="false">
      <c r="A102" s="0" t="n">
        <v>149</v>
      </c>
      <c r="B102" s="0" t="n">
        <v>7503.12810265878</v>
      </c>
      <c r="C102" s="0" t="n">
        <v>13697130</v>
      </c>
    </row>
    <row r="103" customFormat="false" ht="12.8" hidden="false" customHeight="false" outlineLevel="0" collapsed="false">
      <c r="A103" s="0" t="n">
        <v>150</v>
      </c>
      <c r="B103" s="0" t="n">
        <v>7520.34096106759</v>
      </c>
      <c r="C103" s="0" t="n">
        <v>13689064</v>
      </c>
    </row>
    <row r="104" customFormat="false" ht="12.8" hidden="false" customHeight="false" outlineLevel="0" collapsed="false">
      <c r="A104" s="0" t="n">
        <v>151</v>
      </c>
      <c r="B104" s="0" t="n">
        <v>7568.40574896634</v>
      </c>
      <c r="C104" s="0" t="n">
        <v>13658300</v>
      </c>
    </row>
    <row r="105" customFormat="false" ht="12.8" hidden="false" customHeight="false" outlineLevel="0" collapsed="false">
      <c r="A105" s="0" t="n">
        <v>152</v>
      </c>
      <c r="B105" s="0" t="n">
        <v>7561.34672072103</v>
      </c>
      <c r="C105" s="0" t="n">
        <v>13693822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5" activeCellId="0" sqref="F5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34.1249732419118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35.9574759077868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37.7977263876031</v>
      </c>
      <c r="E6" s="22" t="n">
        <f aca="false">(D8/D7)^(1/3)-1</f>
        <v>0.0217205625419927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40.1200452078835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109.428893977399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42.7915300332176</v>
      </c>
      <c r="E8" s="22" t="n">
        <f aca="false">(D10/D9)^(1/3)-1</f>
        <v>0.0449818647633002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109.406976393827</v>
      </c>
      <c r="K8" s="13" t="n">
        <f aca="false">D8*100/$D$16</f>
        <v>43.5623454638579</v>
      </c>
      <c r="L8" s="13" t="n">
        <f aca="false">100*F8*100/D8/($F$16*100/$D$16)</f>
        <v>113.308327170347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46.5528847358491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103.855457303891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53.1218093111762</v>
      </c>
      <c r="E10" s="22" t="n">
        <f aca="false">(D10/D9)^(1/3)-1</f>
        <v>0.0449818647633002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103.613848777573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59.2354774830813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102.71086002812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66.212335714437</v>
      </c>
      <c r="E12" s="22" t="n">
        <f aca="false">(D12/D11)^(1/3)-1</f>
        <v>0.0378127572782896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102.843142121543</v>
      </c>
      <c r="K12" s="13" t="n">
        <f aca="false">D12*100/$D$16</f>
        <v>67.4050364668477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72.5070005356795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102.234033871635</v>
      </c>
      <c r="K13" s="13" t="n">
        <f aca="false">D13*100/$D$16</f>
        <v>73.8130887919059</v>
      </c>
      <c r="L13" s="13" t="n">
        <f aca="false">100*F13*100/D13/($F$16*100/$D$16)</f>
        <v>99.0580793711655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81.564291479036</v>
      </c>
      <c r="E14" s="22" t="n">
        <f aca="false">(D14/D13)^(1/3)-1</f>
        <v>0.0400160528698506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103.189546778656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91.1233578580685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102.244951252829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139</v>
      </c>
      <c r="C16" s="22" t="n">
        <f aca="false">(B16/B15)^(1/3)-1</f>
        <v>-0.00737309479180681</v>
      </c>
      <c r="D16" s="21" t="n">
        <v>98.2305465363893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144</v>
      </c>
      <c r="C17" s="28" t="n">
        <f aca="false">(B17/B16)^(1/3)-1</f>
        <v>0.0118494437655374</v>
      </c>
      <c r="D17" s="27" t="n">
        <v>104.0475457687</v>
      </c>
      <c r="E17" s="28" t="n">
        <f aca="false">(D17/D16)^(1/3)-1</f>
        <v>0.0193619693545049</v>
      </c>
      <c r="F17" s="27" t="n">
        <v>60258.8210545648</v>
      </c>
      <c r="G17" s="28" t="n">
        <f aca="false">(F17/F16)^(1/3)-1</f>
        <v>0.0194639055514403</v>
      </c>
      <c r="I17" s="27" t="s">
        <v>35</v>
      </c>
      <c r="J17" s="13" t="n">
        <f aca="false">B17*100/$B$16</f>
        <v>103.597122302158</v>
      </c>
      <c r="K17" s="13" t="n">
        <f aca="false">D17*100/$D$16</f>
        <v>105.921782416385</v>
      </c>
      <c r="L17" s="13" t="n">
        <f aca="false">100*F17*100/D17/($F$16*100/$D$16)</f>
        <v>100.0300030001</v>
      </c>
    </row>
    <row r="18" customFormat="false" ht="12.8" hidden="false" customHeight="false" outlineLevel="0" collapsed="false">
      <c r="A18" s="29" t="s">
        <v>20</v>
      </c>
      <c r="B18" s="29" t="n">
        <v>146</v>
      </c>
      <c r="C18" s="30" t="n">
        <f aca="false">(B18/B17)^(1/3)-1</f>
        <v>0.0046083600249569</v>
      </c>
      <c r="D18" s="29" t="n">
        <v>113.37436515586</v>
      </c>
      <c r="E18" s="30" t="n">
        <f aca="false">(D18/D17)^(1/3)-1</f>
        <v>0.0290291460945171</v>
      </c>
      <c r="F18" s="29" t="n">
        <v>65680.1203550663</v>
      </c>
      <c r="G18" s="30" t="n">
        <f aca="false">(F18/F17)^(1/3)-1</f>
        <v>0.0291320490091267</v>
      </c>
      <c r="I18" s="29" t="s">
        <v>36</v>
      </c>
      <c r="J18" s="13" t="n">
        <f aca="false">B18*100/$B$16</f>
        <v>105.035971223022</v>
      </c>
      <c r="K18" s="13" t="n">
        <f aca="false">D18*100/$D$16</f>
        <v>115.416608329529</v>
      </c>
      <c r="L18" s="13" t="n">
        <f aca="false">100*F18*100/D18/($F$16*100/$D$16)</f>
        <v>100.060015002</v>
      </c>
    </row>
    <row r="19" customFormat="false" ht="12.8" hidden="false" customHeight="false" outlineLevel="0" collapsed="false">
      <c r="A19" s="27" t="s">
        <v>24</v>
      </c>
      <c r="B19" s="27" t="n">
        <v>147.317339163226</v>
      </c>
      <c r="C19" s="28" t="n">
        <f aca="false">(B19/B18)^(1/3)-1</f>
        <v>0.0029986229332255</v>
      </c>
      <c r="D19" s="27" t="n">
        <v>123.927766686973</v>
      </c>
      <c r="E19" s="28" t="n">
        <f aca="false">(D19/D18)^(1/3)-1</f>
        <v>0.030112328831676</v>
      </c>
      <c r="F19" s="27" t="n">
        <v>71847.78357445</v>
      </c>
      <c r="G19" s="28" t="n">
        <f aca="false">(F19/F18)^(1/3)-1</f>
        <v>0.0303698569138844</v>
      </c>
      <c r="I19" s="27" t="s">
        <v>37</v>
      </c>
      <c r="J19" s="13" t="n">
        <f aca="false">B19*100/$B$16</f>
        <v>105.983697239731</v>
      </c>
      <c r="K19" s="13" t="n">
        <f aca="false">D19*100/$D$16</f>
        <v>126.160111143293</v>
      </c>
      <c r="L19" s="13" t="n">
        <f aca="false">100*F19*100/D19/($F$16*100/$D$16)</f>
        <v>100.135078776068</v>
      </c>
    </row>
    <row r="20" customFormat="false" ht="12.8" hidden="false" customHeight="false" outlineLevel="0" collapsed="false">
      <c r="A20" s="29" t="s">
        <v>38</v>
      </c>
      <c r="B20" s="31" t="n">
        <v>145.95</v>
      </c>
      <c r="C20" s="30" t="n">
        <f aca="false">(B20/B19)^(1/3)-1</f>
        <v>-0.00310348503686397</v>
      </c>
      <c r="D20" s="29" t="n">
        <v>130.646626893398</v>
      </c>
      <c r="E20" s="30" t="n">
        <f aca="false">(D20/D19)^(1/3)-1</f>
        <v>0.0177548782209604</v>
      </c>
      <c r="F20" s="29" t="n">
        <v>76884.9149849461</v>
      </c>
      <c r="G20" s="30" t="n">
        <f aca="false">(F20/F19)^(1/3)-1</f>
        <v>0.0228436526120648</v>
      </c>
      <c r="I20" s="29" t="s">
        <v>38</v>
      </c>
      <c r="J20" s="13" t="n">
        <f aca="false">B20*100/$B$16</f>
        <v>105</v>
      </c>
      <c r="K20" s="13" t="n">
        <f aca="false">D20*100/$D$16</f>
        <v>133</v>
      </c>
      <c r="L20" s="13" t="n">
        <f aca="false">100*F20*100/D20/($F$16*100/$D$16)</f>
        <v>101.644627605502</v>
      </c>
    </row>
    <row r="21" customFormat="false" ht="12.8" hidden="false" customHeight="false" outlineLevel="0" collapsed="false">
      <c r="A21" s="27" t="s">
        <v>18</v>
      </c>
      <c r="B21" s="27" t="n">
        <v>148.32</v>
      </c>
      <c r="C21" s="28" t="n">
        <f aca="false">(B21/B20)^(1/3)-1</f>
        <v>0.00538377555155267</v>
      </c>
      <c r="D21" s="27" t="n">
        <v>135.26180949931</v>
      </c>
      <c r="E21" s="28" t="n">
        <f aca="false">(D21/D20)^(1/3)-1</f>
        <v>0.0116392335765156</v>
      </c>
      <c r="F21" s="27" t="n">
        <v>80720.5228826354</v>
      </c>
      <c r="G21" s="28" t="n">
        <f aca="false">(F21/F20)^(1/3)-1</f>
        <v>0.0163601047595379</v>
      </c>
      <c r="H21" s="32" t="n">
        <f aca="false">(F16*100/D16)/(F14*100/D14)-1</f>
        <v>0.0382171077664459</v>
      </c>
      <c r="I21" s="27" t="s">
        <v>39</v>
      </c>
      <c r="J21" s="13" t="n">
        <f aca="false">B21*100/$B$16</f>
        <v>106.705035971223</v>
      </c>
      <c r="K21" s="13" t="n">
        <f aca="false">D21*100/$D$16</f>
        <v>137.6983171413</v>
      </c>
      <c r="L21" s="13" t="n">
        <f aca="false">100*F21*100/D21/($F$16*100/$D$16)</f>
        <v>103.074269457236</v>
      </c>
    </row>
    <row r="22" customFormat="false" ht="12.8" hidden="false" customHeight="false" outlineLevel="0" collapsed="false">
      <c r="A22" s="29" t="s">
        <v>20</v>
      </c>
      <c r="B22" s="29" t="n">
        <v>148.92</v>
      </c>
      <c r="C22" s="30" t="n">
        <f aca="false">(B22/B21)^(1/3)-1</f>
        <v>0.00134662161070964</v>
      </c>
      <c r="D22" s="29" t="n">
        <v>143.985443747942</v>
      </c>
      <c r="E22" s="30" t="n">
        <f aca="false">(D22/D21)^(1/3)-1</f>
        <v>0.0210518551311039</v>
      </c>
      <c r="F22" s="29" t="n">
        <v>86572.6091307882</v>
      </c>
      <c r="G22" s="30" t="n">
        <f aca="false">(F22/F21)^(1/3)-1</f>
        <v>0.0236044847689316</v>
      </c>
      <c r="I22" s="29" t="s">
        <v>40</v>
      </c>
      <c r="J22" s="13" t="n">
        <f aca="false">B22*100/$B$16</f>
        <v>107.136690647482</v>
      </c>
      <c r="K22" s="13" t="n">
        <f aca="false">D22*100/$D$16</f>
        <v>146.579092578501</v>
      </c>
      <c r="L22" s="13" t="n">
        <f aca="false">100*F22*100/D22/($F$16*100/$D$16)</f>
        <v>103.849260731253</v>
      </c>
    </row>
    <row r="23" customFormat="false" ht="12.8" hidden="false" customHeight="false" outlineLevel="0" collapsed="false">
      <c r="A23" s="27" t="s">
        <v>24</v>
      </c>
      <c r="B23" s="27" t="n">
        <v>149.264224659796</v>
      </c>
      <c r="C23" s="28" t="n">
        <f aca="false">(B23/B22)^(1/3)-1</f>
        <v>0.000769898329701979</v>
      </c>
      <c r="D23" s="27" t="n">
        <v>153.670430691847</v>
      </c>
      <c r="E23" s="28" t="n">
        <f aca="false">(D23/D22)^(1/3)-1</f>
        <v>0.0219364894571223</v>
      </c>
      <c r="F23" s="27" t="n">
        <v>93136.9306176515</v>
      </c>
      <c r="G23" s="28" t="n">
        <f aca="false">(F23/F22)^(1/3)-1</f>
        <v>0.0246616251205176</v>
      </c>
      <c r="H23" s="32" t="n">
        <f aca="false">(F18*100/D18)/(F16*100/D16)-1</f>
        <v>0.000600150020001466</v>
      </c>
      <c r="I23" s="27" t="s">
        <v>41</v>
      </c>
      <c r="J23" s="13" t="n">
        <f aca="false">B23*100/$B$16</f>
        <v>107.384334287623</v>
      </c>
      <c r="K23" s="13" t="n">
        <f aca="false">D23*100/$D$16</f>
        <v>156.438537817684</v>
      </c>
      <c r="L23" s="13" t="n">
        <f aca="false">100*F23*100/D23/($F$16*100/$D$16)</f>
        <v>104.682263561067</v>
      </c>
    </row>
    <row r="24" customFormat="false" ht="12.8" hidden="false" customHeight="false" outlineLevel="0" collapsed="false">
      <c r="A24" s="29" t="s">
        <v>42</v>
      </c>
      <c r="B24" s="29" t="n">
        <v>151.788</v>
      </c>
      <c r="C24" s="30" t="n">
        <f aca="false">(B24/B23)^(1/3)-1</f>
        <v>0.00560456551385635</v>
      </c>
      <c r="D24" s="29" t="n">
        <v>161.353952226439</v>
      </c>
      <c r="E24" s="30" t="n">
        <f aca="false">(D24/D23)^(1/3)-1</f>
        <v>0.0163963568148526</v>
      </c>
      <c r="F24" s="29" t="n">
        <v>98666.7260732901</v>
      </c>
      <c r="G24" s="30" t="n">
        <f aca="false">(F24/F23)^(1/3)-1</f>
        <v>0.019411664880723</v>
      </c>
      <c r="I24" s="29" t="s">
        <v>42</v>
      </c>
      <c r="J24" s="13" t="n">
        <f aca="false">B24*100/$B$16</f>
        <v>109.2</v>
      </c>
      <c r="K24" s="13" t="n">
        <f aca="false">D24*100/$D$16</f>
        <v>164.260464708568</v>
      </c>
      <c r="L24" s="13" t="n">
        <f aca="false">100*F24*100/D24/($F$16*100/$D$16)</f>
        <v>105.616702050726</v>
      </c>
    </row>
    <row r="25" customFormat="false" ht="12.8" hidden="false" customHeight="false" outlineLevel="0" collapsed="false">
      <c r="A25" s="27" t="s">
        <v>18</v>
      </c>
      <c r="B25" s="27" t="n">
        <v>152.7696</v>
      </c>
      <c r="C25" s="28" t="n">
        <f aca="false">(B25/B24)^(1/3)-1</f>
        <v>0.00215100797410317</v>
      </c>
      <c r="D25" s="27" t="n">
        <v>169.037473761032</v>
      </c>
      <c r="E25" s="28" t="n">
        <f aca="false">(D25/D24)^(1/3)-1</f>
        <v>0.0156275241789443</v>
      </c>
      <c r="F25" s="27" t="n">
        <v>104142.31987408</v>
      </c>
      <c r="G25" s="28" t="n">
        <f aca="false">(F25/F24)^(1/3)-1</f>
        <v>0.0181665929893924</v>
      </c>
      <c r="I25" s="27" t="s">
        <v>43</v>
      </c>
      <c r="J25" s="13" t="n">
        <f aca="false">B25*100/$B$16</f>
        <v>109.90618705036</v>
      </c>
      <c r="K25" s="13" t="n">
        <f aca="false">D25*100/$D$16</f>
        <v>172.082391599453</v>
      </c>
      <c r="L25" s="13" t="n">
        <f aca="false">100*F25*100/D25/($F$16*100/$D$16)</f>
        <v>106.410809279531</v>
      </c>
    </row>
    <row r="26" customFormat="false" ht="12.8" hidden="false" customHeight="false" outlineLevel="0" collapsed="false">
      <c r="A26" s="29" t="s">
        <v>20</v>
      </c>
      <c r="B26" s="29" t="n">
        <v>153.3876</v>
      </c>
      <c r="C26" s="30" t="n">
        <f aca="false">(B26/B25)^(1/3)-1</f>
        <v>0.00134662161070964</v>
      </c>
      <c r="D26" s="29" t="n">
        <v>176.720995295624</v>
      </c>
      <c r="E26" s="30" t="n">
        <f aca="false">(D26/D25)^(1/3)-1</f>
        <v>0.0149275739061068</v>
      </c>
      <c r="F26" s="29" t="n">
        <v>109694.675276532</v>
      </c>
      <c r="G26" s="30" t="n">
        <f aca="false">(F26/F25)^(1/3)-1</f>
        <v>0.0174648928408718</v>
      </c>
      <c r="I26" s="29" t="s">
        <v>44</v>
      </c>
      <c r="J26" s="13" t="n">
        <f aca="false">B26*100/$B$16</f>
        <v>110.350791366906</v>
      </c>
      <c r="K26" s="13" t="n">
        <f aca="false">D26*100/$D$16</f>
        <v>179.904318490336</v>
      </c>
      <c r="L26" s="13" t="n">
        <f aca="false">100*F26*100/D26/($F$16*100/$D$16)</f>
        <v>107.21088721447</v>
      </c>
    </row>
    <row r="27" customFormat="false" ht="12.8" hidden="false" customHeight="false" outlineLevel="0" collapsed="false">
      <c r="A27" s="27" t="s">
        <v>24</v>
      </c>
      <c r="B27" s="27" t="n">
        <v>155.244922522889</v>
      </c>
      <c r="C27" s="28" t="n">
        <f aca="false">(B27/B26)^(1/3)-1</f>
        <v>0.00402004675271406</v>
      </c>
      <c r="D27" s="27" t="n">
        <v>184.404516830216</v>
      </c>
      <c r="E27" s="28" t="n">
        <f aca="false">(D27/D26)^(1/3)-1</f>
        <v>0.0142876446230162</v>
      </c>
      <c r="F27" s="27" t="n">
        <v>115324.637040257</v>
      </c>
      <c r="G27" s="28" t="n">
        <f aca="false">(F27/F26)^(1/3)-1</f>
        <v>0.0168233637345732</v>
      </c>
      <c r="H27" s="32" t="n">
        <f aca="false">(F22*100/D22)/(F20*100/D20)-1</f>
        <v>0.0216896178153925</v>
      </c>
      <c r="I27" s="27" t="s">
        <v>45</v>
      </c>
      <c r="J27" s="13" t="n">
        <f aca="false">B27*100/$B$16</f>
        <v>111.686994620783</v>
      </c>
      <c r="K27" s="13" t="n">
        <f aca="false">D27*100/$D$16</f>
        <v>187.72624538122</v>
      </c>
      <c r="L27" s="13" t="n">
        <f aca="false">100*F27*100/D27/($F$16*100/$D$16)</f>
        <v>108.016980747884</v>
      </c>
    </row>
    <row r="28" customFormat="false" ht="12.8" hidden="false" customHeight="false" outlineLevel="0" collapsed="false">
      <c r="A28" s="29" t="s">
        <v>46</v>
      </c>
      <c r="B28" s="29" t="n">
        <v>156.34164</v>
      </c>
      <c r="C28" s="30" t="n">
        <f aca="false">(B28/B27)^(1/3)-1</f>
        <v>0.00234928778972199</v>
      </c>
      <c r="D28" s="29" t="n">
        <v>191.780697503425</v>
      </c>
      <c r="E28" s="30" t="n">
        <f aca="false">(D28/D27)^(1/3)-1</f>
        <v>0.0131594038201779</v>
      </c>
      <c r="F28" s="29" t="n">
        <v>121205.023342717</v>
      </c>
      <c r="G28" s="30" t="n">
        <f aca="false">(F28/F27)^(1/3)-1</f>
        <v>0.0167156479602459</v>
      </c>
      <c r="I28" s="29" t="s">
        <v>46</v>
      </c>
      <c r="J28" s="13" t="n">
        <f aca="false">B28*100/$B$16</f>
        <v>112.476</v>
      </c>
      <c r="K28" s="13" t="n">
        <f aca="false">D28*100/$D$16</f>
        <v>195.23529519647</v>
      </c>
      <c r="L28" s="13" t="n">
        <f aca="false">100*F28*100/D28/($F$16*100/$D$16)</f>
        <v>109.158414162913</v>
      </c>
    </row>
    <row r="29" customFormat="false" ht="12.8" hidden="false" customHeight="false" outlineLevel="0" collapsed="false">
      <c r="A29" s="27" t="s">
        <v>18</v>
      </c>
      <c r="B29" s="27" t="n">
        <v>158.116536</v>
      </c>
      <c r="C29" s="28" t="n">
        <f aca="false">(B29/B28)^(1/3)-1</f>
        <v>0.00376999464652283</v>
      </c>
      <c r="D29" s="27" t="n">
        <v>199.156878176634</v>
      </c>
      <c r="E29" s="28" t="n">
        <f aca="false">(D29/D28)^(1/3)-1</f>
        <v>0.0126595717687461</v>
      </c>
      <c r="F29" s="27" t="n">
        <v>127182.902016011</v>
      </c>
      <c r="G29" s="28" t="n">
        <f aca="false">(F29/F28)^(1/3)-1</f>
        <v>0.0161770218529469</v>
      </c>
      <c r="I29" s="27" t="s">
        <v>47</v>
      </c>
      <c r="J29" s="13" t="n">
        <f aca="false">B29*100/$B$16</f>
        <v>113.752903597122</v>
      </c>
      <c r="K29" s="13" t="n">
        <f aca="false">D29*100/$D$16</f>
        <v>202.744345011719</v>
      </c>
      <c r="L29" s="13" t="n">
        <f aca="false">100*F29*100/D29/($F$16*100/$D$16)</f>
        <v>110.299847577941</v>
      </c>
    </row>
    <row r="30" customFormat="false" ht="12.8" hidden="false" customHeight="false" outlineLevel="0" collapsed="false">
      <c r="A30" s="29" t="s">
        <v>20</v>
      </c>
      <c r="B30" s="29" t="n">
        <v>157.989228</v>
      </c>
      <c r="C30" s="30" t="n">
        <f aca="false">(B30/B29)^(1/3)-1</f>
        <v>-0.000268456388738847</v>
      </c>
      <c r="D30" s="29" t="n">
        <v>206.533058849842</v>
      </c>
      <c r="E30" s="30" t="n">
        <f aca="false">(D30/D29)^(1/3)-1</f>
        <v>0.012196323958553</v>
      </c>
      <c r="F30" s="29" t="n">
        <v>133258.273060139</v>
      </c>
      <c r="G30" s="30" t="n">
        <f aca="false">(F30/F29)^(1/3)-1</f>
        <v>0.0156759059268907</v>
      </c>
      <c r="I30" s="29" t="s">
        <v>48</v>
      </c>
      <c r="J30" s="13" t="n">
        <f aca="false">B30*100/$B$16</f>
        <v>113.661315107914</v>
      </c>
      <c r="K30" s="13" t="n">
        <f aca="false">D30*100/$D$16</f>
        <v>210.253394826967</v>
      </c>
      <c r="L30" s="13" t="n">
        <f aca="false">100*F30*100/D30/($F$16*100/$D$16)</f>
        <v>111.441280992969</v>
      </c>
    </row>
    <row r="31" customFormat="false" ht="12.8" hidden="false" customHeight="false" outlineLevel="0" collapsed="false">
      <c r="A31" s="27" t="s">
        <v>24</v>
      </c>
      <c r="B31" s="27" t="n">
        <v>159.138422198576</v>
      </c>
      <c r="C31" s="28" t="n">
        <f aca="false">(B31/B30)^(1/3)-1</f>
        <v>0.00241877047121442</v>
      </c>
      <c r="D31" s="27" t="n">
        <v>213.909239523051</v>
      </c>
      <c r="E31" s="28" t="n">
        <f aca="false">(D31/D30)^(1/3)-1</f>
        <v>0.0117657852745601</v>
      </c>
      <c r="F31" s="27" t="n">
        <v>139431.136475102</v>
      </c>
      <c r="G31" s="28" t="n">
        <f aca="false">(F31/F30)^(1/3)-1</f>
        <v>0.0152083835259751</v>
      </c>
      <c r="I31" s="27" t="s">
        <v>49</v>
      </c>
      <c r="J31" s="13" t="n">
        <f aca="false">B31*100/$B$16</f>
        <v>114.488073524155</v>
      </c>
      <c r="K31" s="13" t="n">
        <f aca="false">D31*100/$D$16</f>
        <v>217.762444642216</v>
      </c>
      <c r="L31" s="13" t="n">
        <f aca="false">100*F31*100/D31/($F$16*100/$D$16)</f>
        <v>112.582714407997</v>
      </c>
    </row>
    <row r="32" customFormat="false" ht="12.8" hidden="false" customHeight="false" outlineLevel="0" collapsed="false">
      <c r="A32" s="29" t="s">
        <v>50</v>
      </c>
      <c r="B32" s="29" t="n">
        <v>161.0318892</v>
      </c>
      <c r="C32" s="30" t="n">
        <f aca="false">(B32/B31)^(1/3)-1</f>
        <v>0.00395045307871711</v>
      </c>
      <c r="D32" s="29" t="n">
        <v>220.326516708743</v>
      </c>
      <c r="E32" s="30" t="n">
        <f aca="false">(D32/D31)^(1/3)-1</f>
        <v>0.00990163404996158</v>
      </c>
      <c r="F32" s="29" t="n">
        <v>144155.154123935</v>
      </c>
      <c r="G32" s="30" t="n">
        <f aca="false">(F32/F31)^(1/3)-1</f>
        <v>0.0111683537971139</v>
      </c>
      <c r="I32" s="29" t="s">
        <v>50</v>
      </c>
      <c r="J32" s="13" t="n">
        <f aca="false">B32*100/$B$16</f>
        <v>115.85028</v>
      </c>
      <c r="K32" s="13" t="n">
        <f aca="false">D32*100/$D$16</f>
        <v>224.295317981483</v>
      </c>
      <c r="L32" s="13" t="n">
        <f aca="false">100*F32*100/D32/($F$16*100/$D$16)</f>
        <v>113.006883537488</v>
      </c>
    </row>
    <row r="33" customFormat="false" ht="12.8" hidden="false" customHeight="false" outlineLevel="0" collapsed="false">
      <c r="A33" s="27" t="s">
        <v>18</v>
      </c>
      <c r="B33" s="27" t="n">
        <v>162.0694494</v>
      </c>
      <c r="C33" s="28" t="n">
        <f aca="false">(B33/B32)^(1/3)-1</f>
        <v>0.0021431360502655</v>
      </c>
      <c r="D33" s="27" t="n">
        <v>226.743793894434</v>
      </c>
      <c r="E33" s="28" t="n">
        <f aca="false">(D33/D32)^(1/3)-1</f>
        <v>0.0096159745116069</v>
      </c>
      <c r="F33" s="27" t="n">
        <v>148910.691203131</v>
      </c>
      <c r="G33" s="28" t="n">
        <f aca="false">(F33/F32)^(1/3)-1</f>
        <v>0.0108775886227921</v>
      </c>
      <c r="I33" s="27" t="s">
        <v>51</v>
      </c>
      <c r="J33" s="13" t="n">
        <f aca="false">B33*100/$B$16</f>
        <v>116.59672618705</v>
      </c>
      <c r="K33" s="13" t="n">
        <f aca="false">D33*100/$D$16</f>
        <v>230.828191320749</v>
      </c>
      <c r="L33" s="13" t="n">
        <f aca="false">100*F33*100/D33/($F$16*100/$D$16)</f>
        <v>113.431052666979</v>
      </c>
    </row>
    <row r="34" customFormat="false" ht="12.8" hidden="false" customHeight="false" outlineLevel="0" collapsed="false">
      <c r="A34" s="29" t="s">
        <v>20</v>
      </c>
      <c r="B34" s="29" t="n">
        <v>162.72890484</v>
      </c>
      <c r="C34" s="30" t="n">
        <f aca="false">(B34/B33)^(1/3)-1</f>
        <v>0.00135448727785525</v>
      </c>
      <c r="D34" s="29" t="n">
        <v>233.161071080126</v>
      </c>
      <c r="E34" s="30" t="n">
        <f aca="false">(D34/D33)^(1/3)-1</f>
        <v>0.00934633611869651</v>
      </c>
      <c r="F34" s="29" t="n">
        <v>153697.747712692</v>
      </c>
      <c r="G34" s="30" t="n">
        <f aca="false">(F34/F33)^(1/3)-1</f>
        <v>0.0106029026762011</v>
      </c>
      <c r="I34" s="29" t="s">
        <v>52</v>
      </c>
      <c r="J34" s="13" t="n">
        <f aca="false">B34*100/$B$16</f>
        <v>117.071154561151</v>
      </c>
      <c r="K34" s="13" t="n">
        <f aca="false">D34*100/$D$16</f>
        <v>237.361064660016</v>
      </c>
      <c r="L34" s="13" t="n">
        <f aca="false">100*F34*100/D34/($F$16*100/$D$16)</f>
        <v>113.855221796471</v>
      </c>
    </row>
    <row r="35" customFormat="false" ht="12.8" hidden="false" customHeight="false" outlineLevel="0" collapsed="false">
      <c r="A35" s="27" t="s">
        <v>24</v>
      </c>
      <c r="B35" s="27" t="n">
        <v>164.703157544533</v>
      </c>
      <c r="C35" s="28" t="n">
        <f aca="false">(B35/B34)^(1/3)-1</f>
        <v>0.00402780748796849</v>
      </c>
      <c r="D35" s="27" t="n">
        <v>239.578348265817</v>
      </c>
      <c r="E35" s="28" t="n">
        <f aca="false">(D35/D34)^(1/3)-1</f>
        <v>0.00909140775220685</v>
      </c>
      <c r="F35" s="27" t="n">
        <v>158516.323652616</v>
      </c>
      <c r="G35" s="28" t="n">
        <f aca="false">(F35/F34)^(1/3)-1</f>
        <v>0.0103429825637784</v>
      </c>
      <c r="I35" s="27" t="s">
        <v>53</v>
      </c>
      <c r="J35" s="13" t="n">
        <f aca="false">B35*100/$B$16</f>
        <v>118.491480247865</v>
      </c>
      <c r="K35" s="13" t="n">
        <f aca="false">D35*100/$D$16</f>
        <v>243.893937999282</v>
      </c>
      <c r="L35" s="13" t="n">
        <f aca="false">100*F35*100/D35/($F$16*100/$D$16)</f>
        <v>114.279390925962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144.079334790807</v>
      </c>
      <c r="C39" s="40" t="n">
        <f aca="false">B39/B38-1</f>
        <v>0.0100000000000005</v>
      </c>
      <c r="D39" s="40" t="n">
        <f aca="false">B19/B15-1</f>
        <v>0.0365665584568213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148.113556164949</v>
      </c>
      <c r="C40" s="38" t="n">
        <f aca="false">B40/B39-1</f>
        <v>0.0279999999999994</v>
      </c>
      <c r="D40" s="38" t="n">
        <f aca="false">B23/B19-1</f>
        <v>0.0132155896083141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153.297530630722</v>
      </c>
      <c r="C41" s="40" t="n">
        <f aca="false">B41/B40-1</f>
        <v>0.0350000000000001</v>
      </c>
      <c r="D41" s="40" t="n">
        <f aca="false">B27/B23-1</f>
        <v>0.0400678587030765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157.896456549644</v>
      </c>
      <c r="C42" s="38" t="n">
        <f aca="false">B42/B41-1</f>
        <v>0.0300000000000007</v>
      </c>
      <c r="D42" s="38" t="n">
        <f aca="false">B31/B27-1</f>
        <v>0.0250797231394988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162.633350246133</v>
      </c>
      <c r="C43" s="40" t="n">
        <f aca="false">B43/B42-1</f>
        <v>0.0299999999999996</v>
      </c>
      <c r="D43" s="40" t="n">
        <f aca="false">B35/B31-1</f>
        <v>0.0349678931654434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17450045.1477961</v>
      </c>
      <c r="C19" s="0" t="n">
        <v>16757147.7460326</v>
      </c>
      <c r="D19" s="0" t="n">
        <v>17520986.58392</v>
      </c>
      <c r="E19" s="0" t="n">
        <v>16823832.6850283</v>
      </c>
      <c r="F19" s="0" t="n">
        <v>13622301.5637689</v>
      </c>
      <c r="G19" s="0" t="n">
        <v>3134846.18226364</v>
      </c>
      <c r="H19" s="0" t="n">
        <v>13688987.1586762</v>
      </c>
      <c r="I19" s="0" t="n">
        <v>3134845.52635214</v>
      </c>
      <c r="J19" s="0" t="n">
        <v>200857.994505559</v>
      </c>
      <c r="K19" s="0" t="n">
        <v>194832.254670393</v>
      </c>
      <c r="L19" s="0" t="n">
        <v>2911721.26302618</v>
      </c>
      <c r="M19" s="0" t="n">
        <v>2754398.21544579</v>
      </c>
      <c r="N19" s="0" t="n">
        <v>2923544.83377011</v>
      </c>
      <c r="O19" s="0" t="n">
        <v>2765512.37001499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17840146.4200495</v>
      </c>
      <c r="C20" s="0" t="n">
        <v>17130311.9207054</v>
      </c>
      <c r="D20" s="0" t="n">
        <v>17915077.6973653</v>
      </c>
      <c r="E20" s="0" t="n">
        <v>17200747.3101925</v>
      </c>
      <c r="F20" s="0" t="n">
        <v>13914083.0047196</v>
      </c>
      <c r="G20" s="0" t="n">
        <v>3216228.91598582</v>
      </c>
      <c r="H20" s="0" t="n">
        <v>13984519.0668738</v>
      </c>
      <c r="I20" s="0" t="n">
        <v>3216228.24331873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17644284.9595951</v>
      </c>
      <c r="C21" s="0" t="n">
        <v>16941047.4687454</v>
      </c>
      <c r="D21" s="0" t="n">
        <v>17719542.0514623</v>
      </c>
      <c r="E21" s="0" t="n">
        <v>17011789.1241134</v>
      </c>
      <c r="F21" s="0" t="n">
        <v>13759630.1156936</v>
      </c>
      <c r="G21" s="0" t="n">
        <v>3181417.35305178</v>
      </c>
      <c r="H21" s="0" t="n">
        <v>13830372.4315461</v>
      </c>
      <c r="I21" s="0" t="n">
        <v>3181416.69256738</v>
      </c>
      <c r="J21" s="0" t="n">
        <v>206664.82215155</v>
      </c>
      <c r="K21" s="0" t="n">
        <v>200464.877487003</v>
      </c>
      <c r="L21" s="0" t="n">
        <v>2944110.03769457</v>
      </c>
      <c r="M21" s="0" t="n">
        <v>2783332.33225674</v>
      </c>
      <c r="N21" s="0" t="n">
        <v>2956652.88439103</v>
      </c>
      <c r="O21" s="0" t="n">
        <v>2795122.60621687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18079956.2730033</v>
      </c>
      <c r="C22" s="0" t="n">
        <v>17358826.962568</v>
      </c>
      <c r="D22" s="0" t="n">
        <v>18157284.8730794</v>
      </c>
      <c r="E22" s="0" t="n">
        <v>17431515.8355952</v>
      </c>
      <c r="F22" s="0" t="n">
        <v>14078657.5238581</v>
      </c>
      <c r="G22" s="0" t="n">
        <v>3280169.43870987</v>
      </c>
      <c r="H22" s="0" t="n">
        <v>14151347.0608085</v>
      </c>
      <c r="I22" s="0" t="n">
        <v>3280168.77478668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18492263.4503136</v>
      </c>
      <c r="C23" s="0" t="n">
        <v>17753701.2726517</v>
      </c>
      <c r="D23" s="0" t="n">
        <v>18573122.9061045</v>
      </c>
      <c r="E23" s="0" t="n">
        <v>17829709.1498933</v>
      </c>
      <c r="F23" s="0" t="n">
        <v>14329282.0742853</v>
      </c>
      <c r="G23" s="0" t="n">
        <v>3424419.19836644</v>
      </c>
      <c r="H23" s="0" t="n">
        <v>14405290.6299638</v>
      </c>
      <c r="I23" s="0" t="n">
        <v>3424418.51992948</v>
      </c>
      <c r="J23" s="0" t="n">
        <v>263282.905886903</v>
      </c>
      <c r="K23" s="0" t="n">
        <v>255384.418710296</v>
      </c>
      <c r="L23" s="0" t="n">
        <v>3084837.52418665</v>
      </c>
      <c r="M23" s="0" t="n">
        <v>2911256.32959532</v>
      </c>
      <c r="N23" s="0" t="n">
        <v>3098314.09816566</v>
      </c>
      <c r="O23" s="0" t="n">
        <v>2923924.30716294</v>
      </c>
      <c r="P23" s="0" t="n">
        <v>43880.4843144839</v>
      </c>
      <c r="Q23" s="0" t="n">
        <v>42564.0697850494</v>
      </c>
    </row>
    <row r="24" customFormat="false" ht="12.8" hidden="false" customHeight="false" outlineLevel="0" collapsed="false">
      <c r="A24" s="0" t="n">
        <v>71</v>
      </c>
      <c r="B24" s="0" t="n">
        <v>19418732.4659293</v>
      </c>
      <c r="C24" s="0" t="n">
        <v>18641052.6921635</v>
      </c>
      <c r="D24" s="0" t="n">
        <v>19505649.51432</v>
      </c>
      <c r="E24" s="0" t="n">
        <v>18722754.8903148</v>
      </c>
      <c r="F24" s="0" t="n">
        <v>14986335.8581931</v>
      </c>
      <c r="G24" s="0" t="n">
        <v>3654716.83397046</v>
      </c>
      <c r="H24" s="0" t="n">
        <v>15068038.7414268</v>
      </c>
      <c r="I24" s="0" t="n">
        <v>3654716.14888794</v>
      </c>
      <c r="J24" s="0" t="n">
        <v>296032.509658744</v>
      </c>
      <c r="K24" s="0" t="n">
        <v>287151.534368982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19556045.3753788</v>
      </c>
      <c r="C25" s="0" t="n">
        <v>18770582.5695048</v>
      </c>
      <c r="D25" s="0" t="n">
        <v>19644343.0132388</v>
      </c>
      <c r="E25" s="0" t="n">
        <v>18853581.6537048</v>
      </c>
      <c r="F25" s="0" t="n">
        <v>15017341.0972205</v>
      </c>
      <c r="G25" s="0" t="n">
        <v>3753241.47228428</v>
      </c>
      <c r="H25" s="0" t="n">
        <v>15100340.8677346</v>
      </c>
      <c r="I25" s="0" t="n">
        <v>3753240.78597026</v>
      </c>
      <c r="J25" s="0" t="n">
        <v>315736.551912316</v>
      </c>
      <c r="K25" s="0" t="n">
        <v>306264.455354946</v>
      </c>
      <c r="L25" s="0" t="n">
        <v>3262054.33299864</v>
      </c>
      <c r="M25" s="0" t="n">
        <v>3077877.98684761</v>
      </c>
      <c r="N25" s="0" t="n">
        <v>3276770.48267949</v>
      </c>
      <c r="O25" s="0" t="n">
        <v>3091711.16560927</v>
      </c>
      <c r="P25" s="0" t="n">
        <v>52622.7586520526</v>
      </c>
      <c r="Q25" s="0" t="n">
        <v>51044.075892491</v>
      </c>
    </row>
    <row r="26" customFormat="false" ht="12.8" hidden="false" customHeight="false" outlineLevel="0" collapsed="false">
      <c r="A26" s="0" t="n">
        <v>73</v>
      </c>
      <c r="B26" s="0" t="n">
        <v>19188109.9002628</v>
      </c>
      <c r="C26" s="0" t="n">
        <v>18414666.7410064</v>
      </c>
      <c r="D26" s="0" t="n">
        <v>19274098.9326472</v>
      </c>
      <c r="E26" s="0" t="n">
        <v>18495495.755266</v>
      </c>
      <c r="F26" s="0" t="n">
        <v>14649427.3033902</v>
      </c>
      <c r="G26" s="0" t="n">
        <v>3765239.43761621</v>
      </c>
      <c r="H26" s="0" t="n">
        <v>14730256.9885229</v>
      </c>
      <c r="I26" s="0" t="n">
        <v>3765238.76674307</v>
      </c>
      <c r="J26" s="0" t="n">
        <v>336310.457728555</v>
      </c>
      <c r="K26" s="0" t="n">
        <v>326221.143996698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19651299.7226681</v>
      </c>
      <c r="C27" s="0" t="n">
        <v>18857468.199884</v>
      </c>
      <c r="D27" s="0" t="n">
        <v>19740179.3139266</v>
      </c>
      <c r="E27" s="0" t="n">
        <v>18941014.3248211</v>
      </c>
      <c r="F27" s="0" t="n">
        <v>14939772.6686487</v>
      </c>
      <c r="G27" s="0" t="n">
        <v>3917695.53123533</v>
      </c>
      <c r="H27" s="0" t="n">
        <v>15023319.4724372</v>
      </c>
      <c r="I27" s="0" t="n">
        <v>3917694.8523838</v>
      </c>
      <c r="J27" s="0" t="n">
        <v>357164.823338607</v>
      </c>
      <c r="K27" s="0" t="n">
        <v>346449.878638449</v>
      </c>
      <c r="L27" s="0" t="n">
        <v>3277170.41610063</v>
      </c>
      <c r="M27" s="0" t="n">
        <v>3091428.36827831</v>
      </c>
      <c r="N27" s="0" t="n">
        <v>3291983.55881997</v>
      </c>
      <c r="O27" s="0" t="n">
        <v>3105352.72052488</v>
      </c>
      <c r="P27" s="0" t="n">
        <v>59527.4705564345</v>
      </c>
      <c r="Q27" s="0" t="n">
        <v>57741.6464397415</v>
      </c>
    </row>
    <row r="28" customFormat="false" ht="12.8" hidden="false" customHeight="false" outlineLevel="0" collapsed="false">
      <c r="A28" s="0" t="n">
        <v>75</v>
      </c>
      <c r="B28" s="0" t="n">
        <v>20390604.2148183</v>
      </c>
      <c r="C28" s="0" t="n">
        <v>19565214.023879</v>
      </c>
      <c r="D28" s="0" t="n">
        <v>20483975.4225604</v>
      </c>
      <c r="E28" s="0" t="n">
        <v>19652982.2451788</v>
      </c>
      <c r="F28" s="0" t="n">
        <v>15464350.2806819</v>
      </c>
      <c r="G28" s="0" t="n">
        <v>4100863.7431971</v>
      </c>
      <c r="H28" s="0" t="n">
        <v>15552119.1946161</v>
      </c>
      <c r="I28" s="0" t="n">
        <v>4100863.05056275</v>
      </c>
      <c r="J28" s="0" t="n">
        <v>403093.287279136</v>
      </c>
      <c r="K28" s="0" t="n">
        <v>391000.488660762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20758593.9540016</v>
      </c>
      <c r="C29" s="0" t="n">
        <v>19917290.0672139</v>
      </c>
      <c r="D29" s="0" t="n">
        <v>20855067.4361563</v>
      </c>
      <c r="E29" s="0" t="n">
        <v>20007974.416323</v>
      </c>
      <c r="F29" s="0" t="n">
        <v>15703380.9804198</v>
      </c>
      <c r="G29" s="0" t="n">
        <v>4213909.08679402</v>
      </c>
      <c r="H29" s="0" t="n">
        <v>15794066.0043172</v>
      </c>
      <c r="I29" s="0" t="n">
        <v>4213908.4120058</v>
      </c>
      <c r="J29" s="0" t="n">
        <v>426885.490960581</v>
      </c>
      <c r="K29" s="0" t="n">
        <v>414078.926231764</v>
      </c>
      <c r="L29" s="0" t="n">
        <v>3462098.3937167</v>
      </c>
      <c r="M29" s="0" t="n">
        <v>3265638.95959364</v>
      </c>
      <c r="N29" s="0" t="n">
        <v>3478177.17901974</v>
      </c>
      <c r="O29" s="0" t="n">
        <v>3280753.29056176</v>
      </c>
      <c r="P29" s="0" t="n">
        <v>71147.5818267635</v>
      </c>
      <c r="Q29" s="0" t="n">
        <v>69013.1543719606</v>
      </c>
    </row>
    <row r="30" customFormat="false" ht="12.8" hidden="false" customHeight="false" outlineLevel="0" collapsed="false">
      <c r="A30" s="0" t="n">
        <v>77</v>
      </c>
      <c r="B30" s="0" t="n">
        <v>20211668.8765192</v>
      </c>
      <c r="C30" s="0" t="n">
        <v>19390540.3543849</v>
      </c>
      <c r="D30" s="0" t="n">
        <v>20307819.3261716</v>
      </c>
      <c r="E30" s="0" t="n">
        <v>19480921.0746037</v>
      </c>
      <c r="F30" s="0" t="n">
        <v>15275780.7007014</v>
      </c>
      <c r="G30" s="0" t="n">
        <v>4114759.65368348</v>
      </c>
      <c r="H30" s="0" t="n">
        <v>15366162.0735659</v>
      </c>
      <c r="I30" s="0" t="n">
        <v>4114759.00103787</v>
      </c>
      <c r="J30" s="0" t="n">
        <v>425995.272672536</v>
      </c>
      <c r="K30" s="0" t="n">
        <v>413215.41449236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20468914.2577645</v>
      </c>
      <c r="C31" s="0" t="n">
        <v>19636261.4448255</v>
      </c>
      <c r="D31" s="0" t="n">
        <v>20567382.2862707</v>
      </c>
      <c r="E31" s="0" t="n">
        <v>19728821.3174871</v>
      </c>
      <c r="F31" s="0" t="n">
        <v>15454577.7694003</v>
      </c>
      <c r="G31" s="0" t="n">
        <v>4181683.67542523</v>
      </c>
      <c r="H31" s="0" t="n">
        <v>15547138.2980028</v>
      </c>
      <c r="I31" s="0" t="n">
        <v>4181683.01948429</v>
      </c>
      <c r="J31" s="0" t="n">
        <v>458670.474041383</v>
      </c>
      <c r="K31" s="0" t="n">
        <v>444910.359820142</v>
      </c>
      <c r="L31" s="0" t="n">
        <v>3414395.15050363</v>
      </c>
      <c r="M31" s="0" t="n">
        <v>3220304.74891602</v>
      </c>
      <c r="N31" s="0" t="n">
        <v>3430806.47544363</v>
      </c>
      <c r="O31" s="0" t="n">
        <v>3235731.66126005</v>
      </c>
      <c r="P31" s="0" t="n">
        <v>76445.0790068972</v>
      </c>
      <c r="Q31" s="0" t="n">
        <v>74151.7266366903</v>
      </c>
    </row>
    <row r="32" customFormat="false" ht="12.8" hidden="false" customHeight="false" outlineLevel="0" collapsed="false">
      <c r="A32" s="0" t="n">
        <v>79</v>
      </c>
      <c r="B32" s="0" t="n">
        <v>20873267.5068964</v>
      </c>
      <c r="C32" s="0" t="n">
        <v>20022207.9104477</v>
      </c>
      <c r="D32" s="0" t="n">
        <v>20974668.178679</v>
      </c>
      <c r="E32" s="0" t="n">
        <v>20117524.4666132</v>
      </c>
      <c r="F32" s="0" t="n">
        <v>15695557.265171</v>
      </c>
      <c r="G32" s="0" t="n">
        <v>4326650.64527662</v>
      </c>
      <c r="H32" s="0" t="n">
        <v>15790874.4876817</v>
      </c>
      <c r="I32" s="0" t="n">
        <v>4326649.97893151</v>
      </c>
      <c r="J32" s="0" t="n">
        <v>478866.011804364</v>
      </c>
      <c r="K32" s="0" t="n">
        <v>464500.031450233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21029366.5565678</v>
      </c>
      <c r="C33" s="0" t="n">
        <v>20170723.5035731</v>
      </c>
      <c r="D33" s="0" t="n">
        <v>21133234.9696431</v>
      </c>
      <c r="E33" s="0" t="n">
        <v>20268359.736303</v>
      </c>
      <c r="F33" s="0" t="n">
        <v>15795334.4892222</v>
      </c>
      <c r="G33" s="0" t="n">
        <v>4375389.01435083</v>
      </c>
      <c r="H33" s="0" t="n">
        <v>15892971.3874214</v>
      </c>
      <c r="I33" s="0" t="n">
        <v>4375388.34888158</v>
      </c>
      <c r="J33" s="0" t="n">
        <v>488870.457650547</v>
      </c>
      <c r="K33" s="0" t="n">
        <v>474204.34392103</v>
      </c>
      <c r="L33" s="0" t="n">
        <v>3506710.76636762</v>
      </c>
      <c r="M33" s="0" t="n">
        <v>3306695.94123813</v>
      </c>
      <c r="N33" s="0" t="n">
        <v>3524022.15514952</v>
      </c>
      <c r="O33" s="0" t="n">
        <v>3322968.91922655</v>
      </c>
      <c r="P33" s="0" t="n">
        <v>81478.4096084244</v>
      </c>
      <c r="Q33" s="0" t="n">
        <v>79034.0573201717</v>
      </c>
    </row>
    <row r="34" customFormat="false" ht="12.8" hidden="false" customHeight="false" outlineLevel="0" collapsed="false">
      <c r="A34" s="0" t="n">
        <v>81</v>
      </c>
      <c r="B34" s="0" t="n">
        <v>21213834.1652924</v>
      </c>
      <c r="C34" s="0" t="n">
        <v>20345925.9320468</v>
      </c>
      <c r="D34" s="0" t="n">
        <v>21319704.9963015</v>
      </c>
      <c r="E34" s="0" t="n">
        <v>20445444.4372789</v>
      </c>
      <c r="F34" s="0" t="n">
        <v>15886838.2647508</v>
      </c>
      <c r="G34" s="0" t="n">
        <v>4459087.66729597</v>
      </c>
      <c r="H34" s="0" t="n">
        <v>15986357.4385843</v>
      </c>
      <c r="I34" s="0" t="n">
        <v>4459086.99869461</v>
      </c>
      <c r="J34" s="0" t="n">
        <v>511124.103735291</v>
      </c>
      <c r="K34" s="0" t="n">
        <v>495790.380623233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21360116.2500841</v>
      </c>
      <c r="C35" s="0" t="n">
        <v>20484821.5413794</v>
      </c>
      <c r="D35" s="0" t="n">
        <v>21466747.3236733</v>
      </c>
      <c r="E35" s="0" t="n">
        <v>20585054.6742355</v>
      </c>
      <c r="F35" s="0" t="n">
        <v>15953609.2805098</v>
      </c>
      <c r="G35" s="0" t="n">
        <v>4531212.26086959</v>
      </c>
      <c r="H35" s="0" t="n">
        <v>16053843.0855009</v>
      </c>
      <c r="I35" s="0" t="n">
        <v>4531211.58873463</v>
      </c>
      <c r="J35" s="0" t="n">
        <v>532068.810688431</v>
      </c>
      <c r="K35" s="0" t="n">
        <v>516106.746367778</v>
      </c>
      <c r="L35" s="0" t="n">
        <v>3560007.11903318</v>
      </c>
      <c r="M35" s="0" t="n">
        <v>3356071.06825417</v>
      </c>
      <c r="N35" s="0" t="n">
        <v>3577778.95109986</v>
      </c>
      <c r="O35" s="0" t="n">
        <v>3372776.86568877</v>
      </c>
      <c r="P35" s="0" t="n">
        <v>88678.1351147386</v>
      </c>
      <c r="Q35" s="0" t="n">
        <v>86017.7910612964</v>
      </c>
    </row>
    <row r="36" customFormat="false" ht="12.8" hidden="false" customHeight="false" outlineLevel="0" collapsed="false">
      <c r="A36" s="0" t="n">
        <v>83</v>
      </c>
      <c r="B36" s="0" t="n">
        <v>21535238.2966238</v>
      </c>
      <c r="C36" s="0" t="n">
        <v>20651908.8321618</v>
      </c>
      <c r="D36" s="0" t="n">
        <v>21643175.7384316</v>
      </c>
      <c r="E36" s="0" t="n">
        <v>20753369.9504679</v>
      </c>
      <c r="F36" s="0" t="n">
        <v>16068144.3988519</v>
      </c>
      <c r="G36" s="0" t="n">
        <v>4583764.43330988</v>
      </c>
      <c r="H36" s="0" t="n">
        <v>16169606.2003054</v>
      </c>
      <c r="I36" s="0" t="n">
        <v>4583763.7501625</v>
      </c>
      <c r="J36" s="0" t="n">
        <v>572842.443621174</v>
      </c>
      <c r="K36" s="0" t="n">
        <v>555657.170312539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21726608.5688812</v>
      </c>
      <c r="C37" s="0" t="n">
        <v>20833311.3343442</v>
      </c>
      <c r="D37" s="0" t="n">
        <v>21835714.7847901</v>
      </c>
      <c r="E37" s="0" t="n">
        <v>20935871.7838978</v>
      </c>
      <c r="F37" s="0" t="n">
        <v>16124951.4950133</v>
      </c>
      <c r="G37" s="0" t="n">
        <v>4708359.83933089</v>
      </c>
      <c r="H37" s="0" t="n">
        <v>16227512.6321801</v>
      </c>
      <c r="I37" s="0" t="n">
        <v>4708359.15171768</v>
      </c>
      <c r="J37" s="0" t="n">
        <v>598644.32531953</v>
      </c>
      <c r="K37" s="0" t="n">
        <v>580684.995559944</v>
      </c>
      <c r="L37" s="0" t="n">
        <v>3620602.8935933</v>
      </c>
      <c r="M37" s="0" t="n">
        <v>3412806.83875852</v>
      </c>
      <c r="N37" s="0" t="n">
        <v>3638787.37046451</v>
      </c>
      <c r="O37" s="0" t="n">
        <v>3429900.52528277</v>
      </c>
      <c r="P37" s="0" t="n">
        <v>99774.0542199216</v>
      </c>
      <c r="Q37" s="0" t="n">
        <v>96780.832593324</v>
      </c>
    </row>
    <row r="38" customFormat="false" ht="12.8" hidden="false" customHeight="false" outlineLevel="0" collapsed="false">
      <c r="A38" s="0" t="n">
        <v>85</v>
      </c>
      <c r="B38" s="0" t="n">
        <v>21840114.244133</v>
      </c>
      <c r="C38" s="0" t="n">
        <v>20941167.5579241</v>
      </c>
      <c r="D38" s="0" t="n">
        <v>21950904.0987761</v>
      </c>
      <c r="E38" s="0" t="n">
        <v>21045310.6307614</v>
      </c>
      <c r="F38" s="0" t="n">
        <v>16172308.6332608</v>
      </c>
      <c r="G38" s="0" t="n">
        <v>4768858.92466329</v>
      </c>
      <c r="H38" s="0" t="n">
        <v>16276452.3904899</v>
      </c>
      <c r="I38" s="0" t="n">
        <v>4768858.24027156</v>
      </c>
      <c r="J38" s="0" t="n">
        <v>620699.493476301</v>
      </c>
      <c r="K38" s="0" t="n">
        <v>602078.508672012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22100717.3227922</v>
      </c>
      <c r="C39" s="0" t="n">
        <v>21189019.826208</v>
      </c>
      <c r="D39" s="0" t="n">
        <v>22212627.4733334</v>
      </c>
      <c r="E39" s="0" t="n">
        <v>21294218.1696392</v>
      </c>
      <c r="F39" s="0" t="n">
        <v>16286475.8672459</v>
      </c>
      <c r="G39" s="0" t="n">
        <v>4902543.95896216</v>
      </c>
      <c r="H39" s="0" t="n">
        <v>16391674.8835063</v>
      </c>
      <c r="I39" s="0" t="n">
        <v>4902543.28613298</v>
      </c>
      <c r="J39" s="0" t="n">
        <v>643135.154458206</v>
      </c>
      <c r="K39" s="0" t="n">
        <v>623841.09982446</v>
      </c>
      <c r="L39" s="0" t="n">
        <v>3684739.55795841</v>
      </c>
      <c r="M39" s="0" t="n">
        <v>3473131.85381416</v>
      </c>
      <c r="N39" s="0" t="n">
        <v>3703391.74651004</v>
      </c>
      <c r="O39" s="0" t="n">
        <v>3490665.19259725</v>
      </c>
      <c r="P39" s="0" t="n">
        <v>107189.192409701</v>
      </c>
      <c r="Q39" s="0" t="n">
        <v>103973.51663741</v>
      </c>
    </row>
    <row r="40" customFormat="false" ht="12.8" hidden="false" customHeight="false" outlineLevel="0" collapsed="false">
      <c r="A40" s="0" t="n">
        <v>87</v>
      </c>
      <c r="B40" s="0" t="n">
        <v>22294229.5074511</v>
      </c>
      <c r="C40" s="0" t="n">
        <v>21372584.3418382</v>
      </c>
      <c r="D40" s="0" t="n">
        <v>22408862.7131033</v>
      </c>
      <c r="E40" s="0" t="n">
        <v>21480342.374404</v>
      </c>
      <c r="F40" s="0" t="n">
        <v>16392408.0664168</v>
      </c>
      <c r="G40" s="0" t="n">
        <v>4980176.27542148</v>
      </c>
      <c r="H40" s="0" t="n">
        <v>16500166.7727102</v>
      </c>
      <c r="I40" s="0" t="n">
        <v>4980175.60169383</v>
      </c>
      <c r="J40" s="0" t="n">
        <v>673699.676183733</v>
      </c>
      <c r="K40" s="0" t="n">
        <v>653488.685898221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22400108.3023864</v>
      </c>
      <c r="C41" s="0" t="n">
        <v>21472946.0739497</v>
      </c>
      <c r="D41" s="0" t="n">
        <v>22515133.6034578</v>
      </c>
      <c r="E41" s="0" t="n">
        <v>21581072.6823251</v>
      </c>
      <c r="F41" s="0" t="n">
        <v>16421327.7063804</v>
      </c>
      <c r="G41" s="0" t="n">
        <v>5051618.36756935</v>
      </c>
      <c r="H41" s="0" t="n">
        <v>16529454.9861117</v>
      </c>
      <c r="I41" s="0" t="n">
        <v>5051617.69621342</v>
      </c>
      <c r="J41" s="0" t="n">
        <v>732908.603586265</v>
      </c>
      <c r="K41" s="0" t="n">
        <v>710921.345478677</v>
      </c>
      <c r="L41" s="0" t="n">
        <v>3733210.49660047</v>
      </c>
      <c r="M41" s="0" t="n">
        <v>3518619.78796209</v>
      </c>
      <c r="N41" s="0" t="n">
        <v>3752381.88106418</v>
      </c>
      <c r="O41" s="0" t="n">
        <v>3536641.20097778</v>
      </c>
      <c r="P41" s="0" t="n">
        <v>122151.433931044</v>
      </c>
      <c r="Q41" s="0" t="n">
        <v>118486.890913113</v>
      </c>
    </row>
    <row r="42" customFormat="false" ht="12.8" hidden="false" customHeight="false" outlineLevel="0" collapsed="false">
      <c r="A42" s="0" t="n">
        <v>89</v>
      </c>
      <c r="B42" s="0" t="n">
        <v>22561524.8437638</v>
      </c>
      <c r="C42" s="0" t="n">
        <v>21625744.9053489</v>
      </c>
      <c r="D42" s="0" t="n">
        <v>22678531.6362281</v>
      </c>
      <c r="E42" s="0" t="n">
        <v>21735734.1215251</v>
      </c>
      <c r="F42" s="0" t="n">
        <v>16529860.2245863</v>
      </c>
      <c r="G42" s="0" t="n">
        <v>5095884.68076255</v>
      </c>
      <c r="H42" s="0" t="n">
        <v>16639850.1122816</v>
      </c>
      <c r="I42" s="0" t="n">
        <v>5095884.00924343</v>
      </c>
      <c r="J42" s="0" t="n">
        <v>799717.742438834</v>
      </c>
      <c r="K42" s="0" t="n">
        <v>775726.210165669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22757281.3768787</v>
      </c>
      <c r="C43" s="0" t="n">
        <v>21811680.5921853</v>
      </c>
      <c r="D43" s="0" t="n">
        <v>22875268.2674321</v>
      </c>
      <c r="E43" s="0" t="n">
        <v>21922591.109463</v>
      </c>
      <c r="F43" s="0" t="n">
        <v>16664847.6869625</v>
      </c>
      <c r="G43" s="0" t="n">
        <v>5146832.9052228</v>
      </c>
      <c r="H43" s="0" t="n">
        <v>16775758.853385</v>
      </c>
      <c r="I43" s="0" t="n">
        <v>5146832.25607801</v>
      </c>
      <c r="J43" s="0" t="n">
        <v>892570.795022251</v>
      </c>
      <c r="K43" s="0" t="n">
        <v>865793.671171583</v>
      </c>
      <c r="L43" s="0" t="n">
        <v>3794753.64065427</v>
      </c>
      <c r="M43" s="0" t="n">
        <v>3577448.14070535</v>
      </c>
      <c r="N43" s="0" t="n">
        <v>3814418.6259872</v>
      </c>
      <c r="O43" s="0" t="n">
        <v>3595933.54441577</v>
      </c>
      <c r="P43" s="0" t="n">
        <v>148761.799170375</v>
      </c>
      <c r="Q43" s="0" t="n">
        <v>144298.945195264</v>
      </c>
    </row>
    <row r="44" customFormat="false" ht="12.8" hidden="false" customHeight="false" outlineLevel="0" collapsed="false">
      <c r="A44" s="0" t="n">
        <v>91</v>
      </c>
      <c r="B44" s="0" t="n">
        <v>22897183.5983293</v>
      </c>
      <c r="C44" s="0" t="n">
        <v>21944299.9404178</v>
      </c>
      <c r="D44" s="0" t="n">
        <v>23016319.4251709</v>
      </c>
      <c r="E44" s="0" t="n">
        <v>22056290.4661781</v>
      </c>
      <c r="F44" s="0" t="n">
        <v>16689018.7672826</v>
      </c>
      <c r="G44" s="0" t="n">
        <v>5255281.17313521</v>
      </c>
      <c r="H44" s="0" t="n">
        <v>16801009.9489651</v>
      </c>
      <c r="I44" s="0" t="n">
        <v>5255280.51721294</v>
      </c>
      <c r="J44" s="0" t="n">
        <v>936417.970078685</v>
      </c>
      <c r="K44" s="0" t="n">
        <v>908325.430976324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23152362.9095442</v>
      </c>
      <c r="C45" s="0" t="n">
        <v>22187249.7032745</v>
      </c>
      <c r="D45" s="0" t="n">
        <v>23272864.3147841</v>
      </c>
      <c r="E45" s="0" t="n">
        <v>22300523.8770548</v>
      </c>
      <c r="F45" s="0" t="n">
        <v>16866250.7991948</v>
      </c>
      <c r="G45" s="0" t="n">
        <v>5320998.90407971</v>
      </c>
      <c r="H45" s="0" t="n">
        <v>16979525.6267099</v>
      </c>
      <c r="I45" s="0" t="n">
        <v>5320998.2503449</v>
      </c>
      <c r="J45" s="0" t="n">
        <v>1037299.96366484</v>
      </c>
      <c r="K45" s="0" t="n">
        <v>1006180.96475489</v>
      </c>
      <c r="L45" s="0" t="n">
        <v>3859985.59304979</v>
      </c>
      <c r="M45" s="0" t="n">
        <v>3639284.90491876</v>
      </c>
      <c r="N45" s="0" t="n">
        <v>3880069.66641509</v>
      </c>
      <c r="O45" s="0" t="n">
        <v>3658164.64067969</v>
      </c>
      <c r="P45" s="0" t="n">
        <v>172883.327277473</v>
      </c>
      <c r="Q45" s="0" t="n">
        <v>167696.827459149</v>
      </c>
    </row>
    <row r="46" customFormat="false" ht="12.8" hidden="false" customHeight="false" outlineLevel="0" collapsed="false">
      <c r="A46" s="0" t="n">
        <v>93</v>
      </c>
      <c r="B46" s="0" t="n">
        <v>23347698.2887141</v>
      </c>
      <c r="C46" s="0" t="n">
        <v>22374062.0297952</v>
      </c>
      <c r="D46" s="0" t="n">
        <v>23469222.9574439</v>
      </c>
      <c r="E46" s="0" t="n">
        <v>22488298.075596</v>
      </c>
      <c r="F46" s="0" t="n">
        <v>16987386.2359205</v>
      </c>
      <c r="G46" s="0" t="n">
        <v>5386675.79387472</v>
      </c>
      <c r="H46" s="0" t="n">
        <v>17101622.9297505</v>
      </c>
      <c r="I46" s="0" t="n">
        <v>5386675.14584548</v>
      </c>
      <c r="J46" s="0" t="n">
        <v>1144594.8314285</v>
      </c>
      <c r="K46" s="0" t="n">
        <v>1110256.98648564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23622781.3885193</v>
      </c>
      <c r="C47" s="0" t="n">
        <v>22636508.4719782</v>
      </c>
      <c r="D47" s="0" t="n">
        <v>23745965.3303981</v>
      </c>
      <c r="E47" s="0" t="n">
        <v>22752304.2528464</v>
      </c>
      <c r="F47" s="0" t="n">
        <v>17203169.2075822</v>
      </c>
      <c r="G47" s="0" t="n">
        <v>5433339.26439594</v>
      </c>
      <c r="H47" s="0" t="n">
        <v>17318965.6203714</v>
      </c>
      <c r="I47" s="0" t="n">
        <v>5433338.63247505</v>
      </c>
      <c r="J47" s="0" t="n">
        <v>1227358.97530408</v>
      </c>
      <c r="K47" s="0" t="n">
        <v>1190538.20604496</v>
      </c>
      <c r="L47" s="0" t="n">
        <v>3934631.94213568</v>
      </c>
      <c r="M47" s="0" t="n">
        <v>3709506.81530252</v>
      </c>
      <c r="N47" s="0" t="n">
        <v>3955163.10895629</v>
      </c>
      <c r="O47" s="0" t="n">
        <v>3728806.82446727</v>
      </c>
      <c r="P47" s="0" t="n">
        <v>204559.829217347</v>
      </c>
      <c r="Q47" s="0" t="n">
        <v>198423.034340827</v>
      </c>
    </row>
    <row r="48" customFormat="false" ht="12.8" hidden="false" customHeight="false" outlineLevel="0" collapsed="false">
      <c r="A48" s="0" t="n">
        <v>95</v>
      </c>
      <c r="B48" s="0" t="n">
        <v>23932209.2451664</v>
      </c>
      <c r="C48" s="0" t="n">
        <v>22932919.7784514</v>
      </c>
      <c r="D48" s="0" t="n">
        <v>24056798.9734864</v>
      </c>
      <c r="E48" s="0" t="n">
        <v>23050037.0226399</v>
      </c>
      <c r="F48" s="0" t="n">
        <v>17397208.6860133</v>
      </c>
      <c r="G48" s="0" t="n">
        <v>5535711.09243806</v>
      </c>
      <c r="H48" s="0" t="n">
        <v>17514326.5699928</v>
      </c>
      <c r="I48" s="0" t="n">
        <v>5535710.45264714</v>
      </c>
      <c r="J48" s="0" t="n">
        <v>1306342.74013976</v>
      </c>
      <c r="K48" s="0" t="n">
        <v>1267152.45793556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24012669.077337</v>
      </c>
      <c r="C49" s="0" t="n">
        <v>23010278.8473817</v>
      </c>
      <c r="D49" s="0" t="n">
        <v>24137660.2280532</v>
      </c>
      <c r="E49" s="0" t="n">
        <v>23127773.4319463</v>
      </c>
      <c r="F49" s="0" t="n">
        <v>17428688.6239854</v>
      </c>
      <c r="G49" s="0" t="n">
        <v>5581590.22339631</v>
      </c>
      <c r="H49" s="0" t="n">
        <v>17546183.8309947</v>
      </c>
      <c r="I49" s="0" t="n">
        <v>5581589.60095162</v>
      </c>
      <c r="J49" s="0" t="n">
        <v>1361602.91734107</v>
      </c>
      <c r="K49" s="0" t="n">
        <v>1320754.82982084</v>
      </c>
      <c r="L49" s="0" t="n">
        <v>3999514.20308469</v>
      </c>
      <c r="M49" s="0" t="n">
        <v>3771195.43043427</v>
      </c>
      <c r="N49" s="0" t="n">
        <v>4020346.57623444</v>
      </c>
      <c r="O49" s="0" t="n">
        <v>3790778.58029375</v>
      </c>
      <c r="P49" s="0" t="n">
        <v>226933.819556846</v>
      </c>
      <c r="Q49" s="0" t="n">
        <v>220125.80497014</v>
      </c>
    </row>
    <row r="50" customFormat="false" ht="12.8" hidden="false" customHeight="false" outlineLevel="0" collapsed="false">
      <c r="A50" s="0" t="n">
        <v>97</v>
      </c>
      <c r="B50" s="0" t="n">
        <v>24203600.8674009</v>
      </c>
      <c r="C50" s="0" t="n">
        <v>23191957.2159496</v>
      </c>
      <c r="D50" s="0" t="n">
        <v>24329930.251587</v>
      </c>
      <c r="E50" s="0" t="n">
        <v>23310709.7427289</v>
      </c>
      <c r="F50" s="0" t="n">
        <v>17552611.9954723</v>
      </c>
      <c r="G50" s="0" t="n">
        <v>5639345.22047737</v>
      </c>
      <c r="H50" s="0" t="n">
        <v>17671365.1452865</v>
      </c>
      <c r="I50" s="0" t="n">
        <v>5639344.59744237</v>
      </c>
      <c r="J50" s="0" t="n">
        <v>1426736.65402973</v>
      </c>
      <c r="K50" s="0" t="n">
        <v>1383934.55440884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24380173.3865624</v>
      </c>
      <c r="C51" s="0" t="n">
        <v>23359686.6502009</v>
      </c>
      <c r="D51" s="0" t="n">
        <v>24506811.955351</v>
      </c>
      <c r="E51" s="0" t="n">
        <v>23478729.8124338</v>
      </c>
      <c r="F51" s="0" t="n">
        <v>17637999.9399456</v>
      </c>
      <c r="G51" s="0" t="n">
        <v>5721686.71025529</v>
      </c>
      <c r="H51" s="0" t="n">
        <v>17757043.7256268</v>
      </c>
      <c r="I51" s="0" t="n">
        <v>5721686.08680703</v>
      </c>
      <c r="J51" s="0" t="n">
        <v>1448075.09803857</v>
      </c>
      <c r="K51" s="0" t="n">
        <v>1404632.84509741</v>
      </c>
      <c r="L51" s="0" t="n">
        <v>4060509.94772032</v>
      </c>
      <c r="M51" s="0" t="n">
        <v>3828926.86373937</v>
      </c>
      <c r="N51" s="0" t="n">
        <v>4081616.89137864</v>
      </c>
      <c r="O51" s="0" t="n">
        <v>3848767.85550555</v>
      </c>
      <c r="P51" s="0" t="n">
        <v>241345.849673095</v>
      </c>
      <c r="Q51" s="0" t="n">
        <v>234105.474182902</v>
      </c>
    </row>
    <row r="52" customFormat="false" ht="12.8" hidden="false" customHeight="false" outlineLevel="0" collapsed="false">
      <c r="A52" s="0" t="n">
        <v>99</v>
      </c>
      <c r="B52" s="0" t="n">
        <v>24493266.9303886</v>
      </c>
      <c r="C52" s="0" t="n">
        <v>23466287.6507502</v>
      </c>
      <c r="D52" s="0" t="n">
        <v>24620636.9341601</v>
      </c>
      <c r="E52" s="0" t="n">
        <v>23586018.364559</v>
      </c>
      <c r="F52" s="0" t="n">
        <v>17714014.6982519</v>
      </c>
      <c r="G52" s="0" t="n">
        <v>5752272.95249829</v>
      </c>
      <c r="H52" s="0" t="n">
        <v>17833746.0178534</v>
      </c>
      <c r="I52" s="0" t="n">
        <v>5752272.34670562</v>
      </c>
      <c r="J52" s="0" t="n">
        <v>1513936.83291867</v>
      </c>
      <c r="K52" s="0" t="n">
        <v>1468518.72793111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24690414.298929</v>
      </c>
      <c r="C53" s="0" t="n">
        <v>23654118.3784791</v>
      </c>
      <c r="D53" s="0" t="n">
        <v>24818453.2725548</v>
      </c>
      <c r="E53" s="0" t="n">
        <v>23774477.9277761</v>
      </c>
      <c r="F53" s="0" t="n">
        <v>17841390.2441121</v>
      </c>
      <c r="G53" s="0" t="n">
        <v>5812728.13436701</v>
      </c>
      <c r="H53" s="0" t="n">
        <v>17961750.3651835</v>
      </c>
      <c r="I53" s="0" t="n">
        <v>5812727.56259262</v>
      </c>
      <c r="J53" s="0" t="n">
        <v>1617606.6883461</v>
      </c>
      <c r="K53" s="0" t="n">
        <v>1569078.48769571</v>
      </c>
      <c r="L53" s="0" t="n">
        <v>4110341.61195678</v>
      </c>
      <c r="M53" s="0" t="n">
        <v>3875888.00670137</v>
      </c>
      <c r="N53" s="0" t="n">
        <v>4131681.95757683</v>
      </c>
      <c r="O53" s="0" t="n">
        <v>3895948.39738037</v>
      </c>
      <c r="P53" s="0" t="n">
        <v>269601.114724349</v>
      </c>
      <c r="Q53" s="0" t="n">
        <v>261513.081282619</v>
      </c>
    </row>
    <row r="54" customFormat="false" ht="12.8" hidden="false" customHeight="false" outlineLevel="0" collapsed="false">
      <c r="A54" s="0" t="n">
        <v>101</v>
      </c>
      <c r="B54" s="0" t="n">
        <v>24895787.5972318</v>
      </c>
      <c r="C54" s="0" t="n">
        <v>23849872.6038989</v>
      </c>
      <c r="D54" s="0" t="n">
        <v>25026338.5202453</v>
      </c>
      <c r="E54" s="0" t="n">
        <v>23972593.3880147</v>
      </c>
      <c r="F54" s="0" t="n">
        <v>18023504.5563432</v>
      </c>
      <c r="G54" s="0" t="n">
        <v>5826368.04755572</v>
      </c>
      <c r="H54" s="0" t="n">
        <v>18146225.923968</v>
      </c>
      <c r="I54" s="0" t="n">
        <v>5826367.4640467</v>
      </c>
      <c r="J54" s="0" t="n">
        <v>1667542.23186193</v>
      </c>
      <c r="K54" s="0" t="n">
        <v>1617515.96490608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25002474.7587523</v>
      </c>
      <c r="C55" s="0" t="n">
        <v>23951642.8490585</v>
      </c>
      <c r="D55" s="0" t="n">
        <v>25131149.6183057</v>
      </c>
      <c r="E55" s="0" t="n">
        <v>24072600.1354915</v>
      </c>
      <c r="F55" s="0" t="n">
        <v>18099635.596762</v>
      </c>
      <c r="G55" s="0" t="n">
        <v>5852007.25229648</v>
      </c>
      <c r="H55" s="0" t="n">
        <v>18220593.3314675</v>
      </c>
      <c r="I55" s="0" t="n">
        <v>5852006.80402402</v>
      </c>
      <c r="J55" s="0" t="n">
        <v>1751600.08296761</v>
      </c>
      <c r="K55" s="0" t="n">
        <v>1699052.08047859</v>
      </c>
      <c r="L55" s="0" t="n">
        <v>4162020.81782716</v>
      </c>
      <c r="M55" s="0" t="n">
        <v>3924950.94452707</v>
      </c>
      <c r="N55" s="0" t="n">
        <v>4183467.14520891</v>
      </c>
      <c r="O55" s="0" t="n">
        <v>3945110.95875612</v>
      </c>
      <c r="P55" s="0" t="n">
        <v>291933.347161269</v>
      </c>
      <c r="Q55" s="0" t="n">
        <v>283175.346746431</v>
      </c>
    </row>
    <row r="56" customFormat="false" ht="12.8" hidden="false" customHeight="false" outlineLevel="0" collapsed="false">
      <c r="A56" s="0" t="n">
        <v>103</v>
      </c>
      <c r="B56" s="0" t="n">
        <v>25044508.9308659</v>
      </c>
      <c r="C56" s="0" t="n">
        <v>23991047.4266275</v>
      </c>
      <c r="D56" s="0" t="n">
        <v>25173158.7557682</v>
      </c>
      <c r="E56" s="0" t="n">
        <v>24111981.1820014</v>
      </c>
      <c r="F56" s="0" t="n">
        <v>18100144.5450834</v>
      </c>
      <c r="G56" s="0" t="n">
        <v>5890902.88154407</v>
      </c>
      <c r="H56" s="0" t="n">
        <v>18221078.6725785</v>
      </c>
      <c r="I56" s="0" t="n">
        <v>5890902.50942292</v>
      </c>
      <c r="J56" s="0" t="n">
        <v>1784109.8848669</v>
      </c>
      <c r="K56" s="0" t="n">
        <v>1730586.5883209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25168464.5628596</v>
      </c>
      <c r="C57" s="0" t="n">
        <v>24109330.72166</v>
      </c>
      <c r="D57" s="0" t="n">
        <v>25298079.0104619</v>
      </c>
      <c r="E57" s="0" t="n">
        <v>24231171.22497</v>
      </c>
      <c r="F57" s="0" t="n">
        <v>18138593.9615025</v>
      </c>
      <c r="G57" s="0" t="n">
        <v>5970736.76015746</v>
      </c>
      <c r="H57" s="0" t="n">
        <v>18260434.8330537</v>
      </c>
      <c r="I57" s="0" t="n">
        <v>5970736.39191631</v>
      </c>
      <c r="J57" s="0" t="n">
        <v>1889017.78090975</v>
      </c>
      <c r="K57" s="0" t="n">
        <v>1832347.24748246</v>
      </c>
      <c r="L57" s="0" t="n">
        <v>4189600.98135157</v>
      </c>
      <c r="M57" s="0" t="n">
        <v>3951511.10589839</v>
      </c>
      <c r="N57" s="0" t="n">
        <v>4211203.90747037</v>
      </c>
      <c r="O57" s="0" t="n">
        <v>3971818.34363643</v>
      </c>
      <c r="P57" s="0" t="n">
        <v>314836.296818292</v>
      </c>
      <c r="Q57" s="0" t="n">
        <v>305391.207913743</v>
      </c>
    </row>
    <row r="58" customFormat="false" ht="12.8" hidden="false" customHeight="false" outlineLevel="0" collapsed="false">
      <c r="A58" s="0" t="n">
        <v>105</v>
      </c>
      <c r="B58" s="0" t="n">
        <v>25298553.054939</v>
      </c>
      <c r="C58" s="0" t="n">
        <v>24233866.1604414</v>
      </c>
      <c r="D58" s="0" t="n">
        <v>25427804.3877626</v>
      </c>
      <c r="E58" s="0" t="n">
        <v>24355365.3382372</v>
      </c>
      <c r="F58" s="0" t="n">
        <v>18230586.6406369</v>
      </c>
      <c r="G58" s="0" t="n">
        <v>6003279.51980445</v>
      </c>
      <c r="H58" s="0" t="n">
        <v>18352086.1881105</v>
      </c>
      <c r="I58" s="0" t="n">
        <v>6003279.15012675</v>
      </c>
      <c r="J58" s="0" t="n">
        <v>1972121.01076695</v>
      </c>
      <c r="K58" s="0" t="n">
        <v>1912957.38044394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25406603.1724639</v>
      </c>
      <c r="C59" s="0" t="n">
        <v>24337021.4719662</v>
      </c>
      <c r="D59" s="0" t="n">
        <v>25536985.5552736</v>
      </c>
      <c r="E59" s="0" t="n">
        <v>24459583.8259344</v>
      </c>
      <c r="F59" s="0" t="n">
        <v>18309785.7338267</v>
      </c>
      <c r="G59" s="0" t="n">
        <v>6027235.73813954</v>
      </c>
      <c r="H59" s="0" t="n">
        <v>18432348.4574832</v>
      </c>
      <c r="I59" s="0" t="n">
        <v>6027235.36845118</v>
      </c>
      <c r="J59" s="0" t="n">
        <v>2043798.36382527</v>
      </c>
      <c r="K59" s="0" t="n">
        <v>1982484.41291051</v>
      </c>
      <c r="L59" s="0" t="n">
        <v>4229080.68075034</v>
      </c>
      <c r="M59" s="0" t="n">
        <v>3989252.78884239</v>
      </c>
      <c r="N59" s="0" t="n">
        <v>4250811.59457449</v>
      </c>
      <c r="O59" s="0" t="n">
        <v>4009680.33579146</v>
      </c>
      <c r="P59" s="0" t="n">
        <v>340633.060637545</v>
      </c>
      <c r="Q59" s="0" t="n">
        <v>330414.068818418</v>
      </c>
    </row>
    <row r="60" customFormat="false" ht="12.8" hidden="false" customHeight="false" outlineLevel="0" collapsed="false">
      <c r="A60" s="0" t="n">
        <v>107</v>
      </c>
      <c r="B60" s="0" t="n">
        <v>25541616.3054791</v>
      </c>
      <c r="C60" s="0" t="n">
        <v>24465065.9858681</v>
      </c>
      <c r="D60" s="0" t="n">
        <v>25673358.1742582</v>
      </c>
      <c r="E60" s="0" t="n">
        <v>24588906.258114</v>
      </c>
      <c r="F60" s="0" t="n">
        <v>18415962.7315171</v>
      </c>
      <c r="G60" s="0" t="n">
        <v>6049103.25435098</v>
      </c>
      <c r="H60" s="0" t="n">
        <v>18539803.3743449</v>
      </c>
      <c r="I60" s="0" t="n">
        <v>6049102.88376908</v>
      </c>
      <c r="J60" s="0" t="n">
        <v>2087330.40135224</v>
      </c>
      <c r="K60" s="0" t="n">
        <v>2024710.48931167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25556491.7431327</v>
      </c>
      <c r="C61" s="0" t="n">
        <v>24478836.1558549</v>
      </c>
      <c r="D61" s="0" t="n">
        <v>25688183.5798697</v>
      </c>
      <c r="E61" s="0" t="n">
        <v>24602629.6132717</v>
      </c>
      <c r="F61" s="0" t="n">
        <v>18369888.5801777</v>
      </c>
      <c r="G61" s="0" t="n">
        <v>6108947.57567716</v>
      </c>
      <c r="H61" s="0" t="n">
        <v>18493682.4049646</v>
      </c>
      <c r="I61" s="0" t="n">
        <v>6108947.20830709</v>
      </c>
      <c r="J61" s="0" t="n">
        <v>2135299.63224945</v>
      </c>
      <c r="K61" s="0" t="n">
        <v>2071240.64328197</v>
      </c>
      <c r="L61" s="0" t="n">
        <v>4254311.55920198</v>
      </c>
      <c r="M61" s="0" t="n">
        <v>4013537.05325591</v>
      </c>
      <c r="N61" s="0" t="n">
        <v>4276260.75377943</v>
      </c>
      <c r="O61" s="0" t="n">
        <v>4034169.81950625</v>
      </c>
      <c r="P61" s="0" t="n">
        <v>355883.272041575</v>
      </c>
      <c r="Q61" s="0" t="n">
        <v>345206.773880328</v>
      </c>
    </row>
    <row r="62" customFormat="false" ht="12.8" hidden="false" customHeight="false" outlineLevel="0" collapsed="false">
      <c r="A62" s="0" t="n">
        <v>109</v>
      </c>
      <c r="B62" s="0" t="n">
        <v>25642220.1979779</v>
      </c>
      <c r="C62" s="0" t="n">
        <v>24560177.9445386</v>
      </c>
      <c r="D62" s="0" t="n">
        <v>25774187.7306132</v>
      </c>
      <c r="E62" s="0" t="n">
        <v>24684230.5590457</v>
      </c>
      <c r="F62" s="0" t="n">
        <v>18435994.3233909</v>
      </c>
      <c r="G62" s="0" t="n">
        <v>6124183.62114772</v>
      </c>
      <c r="H62" s="0" t="n">
        <v>18560047.3040115</v>
      </c>
      <c r="I62" s="0" t="n">
        <v>6124183.2550342</v>
      </c>
      <c r="J62" s="0" t="n">
        <v>2194561.39935569</v>
      </c>
      <c r="K62" s="0" t="n">
        <v>2128724.55737502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25776813.2931862</v>
      </c>
      <c r="C63" s="0" t="n">
        <v>24688592.0563615</v>
      </c>
      <c r="D63" s="0" t="n">
        <v>25907586.1364142</v>
      </c>
      <c r="E63" s="0" t="n">
        <v>24811521.6645797</v>
      </c>
      <c r="F63" s="0" t="n">
        <v>18527035.3909677</v>
      </c>
      <c r="G63" s="0" t="n">
        <v>6161556.66539382</v>
      </c>
      <c r="H63" s="0" t="n">
        <v>18649965.3679085</v>
      </c>
      <c r="I63" s="0" t="n">
        <v>6161556.29667119</v>
      </c>
      <c r="J63" s="0" t="n">
        <v>2255062.84629615</v>
      </c>
      <c r="K63" s="0" t="n">
        <v>2187410.96090726</v>
      </c>
      <c r="L63" s="0" t="n">
        <v>4294718.0004511</v>
      </c>
      <c r="M63" s="0" t="n">
        <v>4052737.39599434</v>
      </c>
      <c r="N63" s="0" t="n">
        <v>4316514.03027702</v>
      </c>
      <c r="O63" s="0" t="n">
        <v>4073226.18816287</v>
      </c>
      <c r="P63" s="0" t="n">
        <v>375843.807716024</v>
      </c>
      <c r="Q63" s="0" t="n">
        <v>364568.493484544</v>
      </c>
    </row>
    <row r="64" customFormat="false" ht="12.8" hidden="false" customHeight="false" outlineLevel="0" collapsed="false">
      <c r="A64" s="0" t="n">
        <v>111</v>
      </c>
      <c r="B64" s="0" t="n">
        <v>25851540.8388121</v>
      </c>
      <c r="C64" s="0" t="n">
        <v>24758675.5652162</v>
      </c>
      <c r="D64" s="0" t="n">
        <v>25981733.3443686</v>
      </c>
      <c r="E64" s="0" t="n">
        <v>24881059.6576009</v>
      </c>
      <c r="F64" s="0" t="n">
        <v>18538590.025036</v>
      </c>
      <c r="G64" s="0" t="n">
        <v>6220085.54018021</v>
      </c>
      <c r="H64" s="0" t="n">
        <v>18660974.4863289</v>
      </c>
      <c r="I64" s="0" t="n">
        <v>6220085.17127205</v>
      </c>
      <c r="J64" s="0" t="n">
        <v>2292093.90129915</v>
      </c>
      <c r="K64" s="0" t="n">
        <v>2223331.08426018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25961206.7369015</v>
      </c>
      <c r="C65" s="0" t="n">
        <v>24862921.351561</v>
      </c>
      <c r="D65" s="0" t="n">
        <v>26092280.14429</v>
      </c>
      <c r="E65" s="0" t="n">
        <v>24986132.9739164</v>
      </c>
      <c r="F65" s="0" t="n">
        <v>18620350.7566684</v>
      </c>
      <c r="G65" s="0" t="n">
        <v>6242570.59489258</v>
      </c>
      <c r="H65" s="0" t="n">
        <v>18743562.7482728</v>
      </c>
      <c r="I65" s="0" t="n">
        <v>6242570.2256436</v>
      </c>
      <c r="J65" s="0" t="n">
        <v>2340139.78672534</v>
      </c>
      <c r="K65" s="0" t="n">
        <v>2269935.59312358</v>
      </c>
      <c r="L65" s="0" t="n">
        <v>4326896.02923265</v>
      </c>
      <c r="M65" s="0" t="n">
        <v>4083968.98980786</v>
      </c>
      <c r="N65" s="0" t="n">
        <v>4348742.06156518</v>
      </c>
      <c r="O65" s="0" t="n">
        <v>4104504.78878866</v>
      </c>
      <c r="P65" s="0" t="n">
        <v>390023.297787556</v>
      </c>
      <c r="Q65" s="0" t="n">
        <v>378322.59885393</v>
      </c>
    </row>
    <row r="66" customFormat="false" ht="12.8" hidden="false" customHeight="false" outlineLevel="0" collapsed="false">
      <c r="A66" s="0" t="n">
        <v>113</v>
      </c>
      <c r="B66" s="0" t="n">
        <v>26033837.2582034</v>
      </c>
      <c r="C66" s="0" t="n">
        <v>24932304.1898833</v>
      </c>
      <c r="D66" s="0" t="n">
        <v>26164584.835852</v>
      </c>
      <c r="E66" s="0" t="n">
        <v>25055209.5347867</v>
      </c>
      <c r="F66" s="0" t="n">
        <v>18665939.1190072</v>
      </c>
      <c r="G66" s="0" t="n">
        <v>6266365.07087612</v>
      </c>
      <c r="H66" s="0" t="n">
        <v>18788844.8302744</v>
      </c>
      <c r="I66" s="0" t="n">
        <v>6266364.70451233</v>
      </c>
      <c r="J66" s="0" t="n">
        <v>2421419.60889587</v>
      </c>
      <c r="K66" s="0" t="n">
        <v>2348777.02062899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26123689.2454787</v>
      </c>
      <c r="C67" s="0" t="n">
        <v>25017738.2537459</v>
      </c>
      <c r="D67" s="0" t="n">
        <v>26254451.4433381</v>
      </c>
      <c r="E67" s="0" t="n">
        <v>25140657.3469101</v>
      </c>
      <c r="F67" s="0" t="n">
        <v>18692062.4034954</v>
      </c>
      <c r="G67" s="0" t="n">
        <v>6325675.85025045</v>
      </c>
      <c r="H67" s="0" t="n">
        <v>18814981.8271944</v>
      </c>
      <c r="I67" s="0" t="n">
        <v>6325675.51971574</v>
      </c>
      <c r="J67" s="0" t="n">
        <v>2506482.98621359</v>
      </c>
      <c r="K67" s="0" t="n">
        <v>2431288.49662719</v>
      </c>
      <c r="L67" s="0" t="n">
        <v>4353654.13797025</v>
      </c>
      <c r="M67" s="0" t="n">
        <v>4109794.5968382</v>
      </c>
      <c r="N67" s="0" t="n">
        <v>4375448.3034249</v>
      </c>
      <c r="O67" s="0" t="n">
        <v>4130281.64246124</v>
      </c>
      <c r="P67" s="0" t="n">
        <v>417747.164368932</v>
      </c>
      <c r="Q67" s="0" t="n">
        <v>405214.749437864</v>
      </c>
    </row>
    <row r="68" customFormat="false" ht="12.8" hidden="false" customHeight="false" outlineLevel="0" collapsed="false">
      <c r="A68" s="0" t="n">
        <v>115</v>
      </c>
      <c r="B68" s="0" t="n">
        <v>26262949.2333246</v>
      </c>
      <c r="C68" s="0" t="n">
        <v>25149972.2551071</v>
      </c>
      <c r="D68" s="0" t="n">
        <v>26392630.3242889</v>
      </c>
      <c r="E68" s="0" t="n">
        <v>25271875.1089195</v>
      </c>
      <c r="F68" s="0" t="n">
        <v>18757676.3384587</v>
      </c>
      <c r="G68" s="0" t="n">
        <v>6392295.91664842</v>
      </c>
      <c r="H68" s="0" t="n">
        <v>18879579.512482</v>
      </c>
      <c r="I68" s="0" t="n">
        <v>6392295.59643748</v>
      </c>
      <c r="J68" s="0" t="n">
        <v>2588129.26290326</v>
      </c>
      <c r="K68" s="0" t="n">
        <v>2510485.38501616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26372001.5521042</v>
      </c>
      <c r="C69" s="0" t="n">
        <v>25254754.6187537</v>
      </c>
      <c r="D69" s="0" t="n">
        <v>26502077.59581</v>
      </c>
      <c r="E69" s="0" t="n">
        <v>25377028.7307167</v>
      </c>
      <c r="F69" s="0" t="n">
        <v>18844871.7534915</v>
      </c>
      <c r="G69" s="0" t="n">
        <v>6409882.8652622</v>
      </c>
      <c r="H69" s="0" t="n">
        <v>18967146.1980357</v>
      </c>
      <c r="I69" s="0" t="n">
        <v>6409882.53268104</v>
      </c>
      <c r="J69" s="0" t="n">
        <v>2677485.97974965</v>
      </c>
      <c r="K69" s="0" t="n">
        <v>2597161.40035716</v>
      </c>
      <c r="L69" s="0" t="n">
        <v>4394455.39593342</v>
      </c>
      <c r="M69" s="0" t="n">
        <v>4148773.11459313</v>
      </c>
      <c r="N69" s="0" t="n">
        <v>4416135.20301906</v>
      </c>
      <c r="O69" s="0" t="n">
        <v>4169152.66409674</v>
      </c>
      <c r="P69" s="0" t="n">
        <v>446247.663291608</v>
      </c>
      <c r="Q69" s="0" t="n">
        <v>432860.23339286</v>
      </c>
    </row>
    <row r="70" customFormat="false" ht="12.8" hidden="false" customHeight="false" outlineLevel="0" collapsed="false">
      <c r="A70" s="0" t="n">
        <v>117</v>
      </c>
      <c r="B70" s="0" t="n">
        <v>26390743.1748214</v>
      </c>
      <c r="C70" s="0" t="n">
        <v>25272987.1549375</v>
      </c>
      <c r="D70" s="0" t="n">
        <v>26520943.7027451</v>
      </c>
      <c r="E70" s="0" t="n">
        <v>25395378.4548564</v>
      </c>
      <c r="F70" s="0" t="n">
        <v>18859638.722553</v>
      </c>
      <c r="G70" s="0" t="n">
        <v>6413348.43238451</v>
      </c>
      <c r="H70" s="0" t="n">
        <v>18982030.3553558</v>
      </c>
      <c r="I70" s="0" t="n">
        <v>6413348.09950056</v>
      </c>
      <c r="J70" s="0" t="n">
        <v>2756849.8849345</v>
      </c>
      <c r="K70" s="0" t="n">
        <v>2674144.38838646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26499827.776424</v>
      </c>
      <c r="C71" s="0" t="n">
        <v>25377080.694084</v>
      </c>
      <c r="D71" s="0" t="n">
        <v>26630133.5287112</v>
      </c>
      <c r="E71" s="0" t="n">
        <v>25499570.9066583</v>
      </c>
      <c r="F71" s="0" t="n">
        <v>18931419.2156157</v>
      </c>
      <c r="G71" s="0" t="n">
        <v>6445661.47846836</v>
      </c>
      <c r="H71" s="0" t="n">
        <v>19053909.7735691</v>
      </c>
      <c r="I71" s="0" t="n">
        <v>6445661.1330892</v>
      </c>
      <c r="J71" s="0" t="n">
        <v>2814434.45098114</v>
      </c>
      <c r="K71" s="0" t="n">
        <v>2730001.41745171</v>
      </c>
      <c r="L71" s="0" t="n">
        <v>4416277.89157006</v>
      </c>
      <c r="M71" s="0" t="n">
        <v>4170075.56558989</v>
      </c>
      <c r="N71" s="0" t="n">
        <v>4437996.01436691</v>
      </c>
      <c r="O71" s="0" t="n">
        <v>4190491.13267766</v>
      </c>
      <c r="P71" s="0" t="n">
        <v>469072.408496857</v>
      </c>
      <c r="Q71" s="0" t="n">
        <v>455000.236241951</v>
      </c>
    </row>
    <row r="72" customFormat="false" ht="12.8" hidden="false" customHeight="false" outlineLevel="0" collapsed="false">
      <c r="A72" s="0" t="n">
        <v>119</v>
      </c>
      <c r="B72" s="0" t="n">
        <v>26799462.0427428</v>
      </c>
      <c r="C72" s="0" t="n">
        <v>25662880.7907591</v>
      </c>
      <c r="D72" s="0" t="n">
        <v>26930606.9548114</v>
      </c>
      <c r="E72" s="0" t="n">
        <v>25786159.8148804</v>
      </c>
      <c r="F72" s="0" t="n">
        <v>19165384.9295323</v>
      </c>
      <c r="G72" s="0" t="n">
        <v>6497495.86122685</v>
      </c>
      <c r="H72" s="0" t="n">
        <v>19288664.2997923</v>
      </c>
      <c r="I72" s="0" t="n">
        <v>6497495.51508807</v>
      </c>
      <c r="J72" s="0" t="n">
        <v>2933144.57711034</v>
      </c>
      <c r="K72" s="0" t="n">
        <v>2845150.23979703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26978076.5160774</v>
      </c>
      <c r="C73" s="0" t="n">
        <v>25832700.9626585</v>
      </c>
      <c r="D73" s="0" t="n">
        <v>27108681.1566492</v>
      </c>
      <c r="E73" s="0" t="n">
        <v>25955472.1341855</v>
      </c>
      <c r="F73" s="0" t="n">
        <v>19270767.8373273</v>
      </c>
      <c r="G73" s="0" t="n">
        <v>6561933.12533113</v>
      </c>
      <c r="H73" s="0" t="n">
        <v>19393539.3533534</v>
      </c>
      <c r="I73" s="0" t="n">
        <v>6561932.78083209</v>
      </c>
      <c r="J73" s="0" t="n">
        <v>2996206.646647</v>
      </c>
      <c r="K73" s="0" t="n">
        <v>2906320.44724759</v>
      </c>
      <c r="L73" s="0" t="n">
        <v>4494474.41147049</v>
      </c>
      <c r="M73" s="0" t="n">
        <v>4243822.54448994</v>
      </c>
      <c r="N73" s="0" t="n">
        <v>4516242.3496845</v>
      </c>
      <c r="O73" s="0" t="n">
        <v>4264285.11929482</v>
      </c>
      <c r="P73" s="0" t="n">
        <v>499367.774441167</v>
      </c>
      <c r="Q73" s="0" t="n">
        <v>484386.741207933</v>
      </c>
    </row>
    <row r="74" customFormat="false" ht="12.8" hidden="false" customHeight="false" outlineLevel="0" collapsed="false">
      <c r="A74" s="0" t="n">
        <v>121</v>
      </c>
      <c r="B74" s="0" t="n">
        <v>27115897.1307718</v>
      </c>
      <c r="C74" s="0" t="n">
        <v>25964247.3164096</v>
      </c>
      <c r="D74" s="0" t="n">
        <v>27247563.8158479</v>
      </c>
      <c r="E74" s="0" t="n">
        <v>26088016.8122571</v>
      </c>
      <c r="F74" s="0" t="n">
        <v>19329199.0588312</v>
      </c>
      <c r="G74" s="0" t="n">
        <v>6635048.25757836</v>
      </c>
      <c r="H74" s="0" t="n">
        <v>19452968.8994889</v>
      </c>
      <c r="I74" s="0" t="n">
        <v>6635047.91276816</v>
      </c>
      <c r="J74" s="0" t="n">
        <v>3050413.21100136</v>
      </c>
      <c r="K74" s="0" t="n">
        <v>2958900.81467132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27252484.1970911</v>
      </c>
      <c r="C75" s="0" t="n">
        <v>26095126.2031969</v>
      </c>
      <c r="D75" s="0" t="n">
        <v>27382393.1596131</v>
      </c>
      <c r="E75" s="0" t="n">
        <v>26217243.442358</v>
      </c>
      <c r="F75" s="0" t="n">
        <v>19365383.6197828</v>
      </c>
      <c r="G75" s="0" t="n">
        <v>6729742.58341416</v>
      </c>
      <c r="H75" s="0" t="n">
        <v>19487501.2039672</v>
      </c>
      <c r="I75" s="0" t="n">
        <v>6729742.23839073</v>
      </c>
      <c r="J75" s="0" t="n">
        <v>3112775.20837222</v>
      </c>
      <c r="K75" s="0" t="n">
        <v>3019391.95212105</v>
      </c>
      <c r="L75" s="0" t="n">
        <v>4539987.29820342</v>
      </c>
      <c r="M75" s="0" t="n">
        <v>4286949.53149803</v>
      </c>
      <c r="N75" s="0" t="n">
        <v>4561639.29096247</v>
      </c>
      <c r="O75" s="0" t="n">
        <v>4307303.16678725</v>
      </c>
      <c r="P75" s="0" t="n">
        <v>518795.868062037</v>
      </c>
      <c r="Q75" s="0" t="n">
        <v>503231.992020175</v>
      </c>
    </row>
    <row r="76" customFormat="false" ht="12.8" hidden="false" customHeight="false" outlineLevel="0" collapsed="false">
      <c r="A76" s="0" t="n">
        <v>123</v>
      </c>
      <c r="B76" s="0" t="n">
        <v>27331288.4643673</v>
      </c>
      <c r="C76" s="0" t="n">
        <v>26170052.4539927</v>
      </c>
      <c r="D76" s="0" t="n">
        <v>27461599.4753164</v>
      </c>
      <c r="E76" s="0" t="n">
        <v>26292547.632918</v>
      </c>
      <c r="F76" s="0" t="n">
        <v>19429504.2744648</v>
      </c>
      <c r="G76" s="0" t="n">
        <v>6740548.17952789</v>
      </c>
      <c r="H76" s="0" t="n">
        <v>19551999.7985797</v>
      </c>
      <c r="I76" s="0" t="n">
        <v>6740547.83433834</v>
      </c>
      <c r="J76" s="0" t="n">
        <v>3164458.51759372</v>
      </c>
      <c r="K76" s="0" t="n">
        <v>3069524.76206591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27411008.4962777</v>
      </c>
      <c r="C77" s="0" t="n">
        <v>26246190.8188814</v>
      </c>
      <c r="D77" s="0" t="n">
        <v>27540992.8701108</v>
      </c>
      <c r="E77" s="0" t="n">
        <v>26368378.96147</v>
      </c>
      <c r="F77" s="0" t="n">
        <v>19499276.5736466</v>
      </c>
      <c r="G77" s="0" t="n">
        <v>6746914.24523473</v>
      </c>
      <c r="H77" s="0" t="n">
        <v>19621465.0616317</v>
      </c>
      <c r="I77" s="0" t="n">
        <v>6746913.89983831</v>
      </c>
      <c r="J77" s="0" t="n">
        <v>3239439.95882185</v>
      </c>
      <c r="K77" s="0" t="n">
        <v>3142256.76005719</v>
      </c>
      <c r="L77" s="0" t="n">
        <v>4565320.5985619</v>
      </c>
      <c r="M77" s="0" t="n">
        <v>4310840.85308572</v>
      </c>
      <c r="N77" s="0" t="n">
        <v>4586985.16285065</v>
      </c>
      <c r="O77" s="0" t="n">
        <v>4331206.30666777</v>
      </c>
      <c r="P77" s="0" t="n">
        <v>539906.659803641</v>
      </c>
      <c r="Q77" s="0" t="n">
        <v>523709.460009532</v>
      </c>
    </row>
    <row r="78" customFormat="false" ht="12.8" hidden="false" customHeight="false" outlineLevel="0" collapsed="false">
      <c r="A78" s="0" t="n">
        <v>125</v>
      </c>
      <c r="B78" s="0" t="n">
        <v>27527595.2733174</v>
      </c>
      <c r="C78" s="0" t="n">
        <v>26356868.6164316</v>
      </c>
      <c r="D78" s="0" t="n">
        <v>27658146.7672996</v>
      </c>
      <c r="E78" s="0" t="n">
        <v>26479587.5396295</v>
      </c>
      <c r="F78" s="0" t="n">
        <v>19547332.5932873</v>
      </c>
      <c r="G78" s="0" t="n">
        <v>6809536.02314433</v>
      </c>
      <c r="H78" s="0" t="n">
        <v>19670051.8621911</v>
      </c>
      <c r="I78" s="0" t="n">
        <v>6809535.67743836</v>
      </c>
      <c r="J78" s="0" t="n">
        <v>3296438.87655954</v>
      </c>
      <c r="K78" s="0" t="n">
        <v>3197545.71026275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27704964.4716783</v>
      </c>
      <c r="C79" s="0" t="n">
        <v>26526359.98245</v>
      </c>
      <c r="D79" s="0" t="n">
        <v>27835529.5820038</v>
      </c>
      <c r="E79" s="0" t="n">
        <v>26649091.7053278</v>
      </c>
      <c r="F79" s="0" t="n">
        <v>19681042.3967774</v>
      </c>
      <c r="G79" s="0" t="n">
        <v>6845317.58567261</v>
      </c>
      <c r="H79" s="0" t="n">
        <v>19803774.4655725</v>
      </c>
      <c r="I79" s="0" t="n">
        <v>6845317.23975528</v>
      </c>
      <c r="J79" s="0" t="n">
        <v>3373237.2399565</v>
      </c>
      <c r="K79" s="0" t="n">
        <v>3272040.1227578</v>
      </c>
      <c r="L79" s="0" t="n">
        <v>4615003.9046844</v>
      </c>
      <c r="M79" s="0" t="n">
        <v>4358382.12388642</v>
      </c>
      <c r="N79" s="0" t="n">
        <v>4636764.84845706</v>
      </c>
      <c r="O79" s="0" t="n">
        <v>4378838.27796408</v>
      </c>
      <c r="P79" s="0" t="n">
        <v>562206.206659416</v>
      </c>
      <c r="Q79" s="0" t="n">
        <v>545340.020459634</v>
      </c>
    </row>
    <row r="80" customFormat="false" ht="12.8" hidden="false" customHeight="false" outlineLevel="0" collapsed="false">
      <c r="A80" s="0" t="n">
        <v>127</v>
      </c>
      <c r="B80" s="0" t="n">
        <v>27776107.1498797</v>
      </c>
      <c r="C80" s="0" t="n">
        <v>26594272.6324875</v>
      </c>
      <c r="D80" s="0" t="n">
        <v>27905609.9240185</v>
      </c>
      <c r="E80" s="0" t="n">
        <v>26716005.7595962</v>
      </c>
      <c r="F80" s="0" t="n">
        <v>19723845.1665767</v>
      </c>
      <c r="G80" s="0" t="n">
        <v>6870427.46591076</v>
      </c>
      <c r="H80" s="0" t="n">
        <v>19845578.639767</v>
      </c>
      <c r="I80" s="0" t="n">
        <v>6870427.11982927</v>
      </c>
      <c r="J80" s="0" t="n">
        <v>3422819.32006653</v>
      </c>
      <c r="K80" s="0" t="n">
        <v>3320134.74046453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27847601.8070554</v>
      </c>
      <c r="C81" s="0" t="n">
        <v>26662258.3535504</v>
      </c>
      <c r="D81" s="0" t="n">
        <v>27977029.3330874</v>
      </c>
      <c r="E81" s="0" t="n">
        <v>26783920.7479038</v>
      </c>
      <c r="F81" s="0" t="n">
        <v>19762841.2132987</v>
      </c>
      <c r="G81" s="0" t="n">
        <v>6899417.14025171</v>
      </c>
      <c r="H81" s="0" t="n">
        <v>19884503.938695</v>
      </c>
      <c r="I81" s="0" t="n">
        <v>6899416.80920887</v>
      </c>
      <c r="J81" s="0" t="n">
        <v>3477328.753922</v>
      </c>
      <c r="K81" s="0" t="n">
        <v>3373008.89130434</v>
      </c>
      <c r="L81" s="0" t="n">
        <v>4639328.87865321</v>
      </c>
      <c r="M81" s="0" t="n">
        <v>4382227.61710356</v>
      </c>
      <c r="N81" s="0" t="n">
        <v>4660900.22516979</v>
      </c>
      <c r="O81" s="0" t="n">
        <v>4402506.10844502</v>
      </c>
      <c r="P81" s="0" t="n">
        <v>579554.792320333</v>
      </c>
      <c r="Q81" s="0" t="n">
        <v>562168.148550723</v>
      </c>
    </row>
    <row r="82" customFormat="false" ht="12.8" hidden="false" customHeight="false" outlineLevel="0" collapsed="false">
      <c r="A82" s="0" t="n">
        <v>129</v>
      </c>
      <c r="B82" s="0" t="n">
        <v>28053130.3540736</v>
      </c>
      <c r="C82" s="0" t="n">
        <v>26858628.7021762</v>
      </c>
      <c r="D82" s="0" t="n">
        <v>28182115.9987749</v>
      </c>
      <c r="E82" s="0" t="n">
        <v>26979875.7285411</v>
      </c>
      <c r="F82" s="0" t="n">
        <v>19914168.1489107</v>
      </c>
      <c r="G82" s="0" t="n">
        <v>6944460.55326549</v>
      </c>
      <c r="H82" s="0" t="n">
        <v>20035415.5007301</v>
      </c>
      <c r="I82" s="0" t="n">
        <v>6944460.227811</v>
      </c>
      <c r="J82" s="0" t="n">
        <v>3598226.47367356</v>
      </c>
      <c r="K82" s="0" t="n">
        <v>3490279.67946335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28175864.2700532</v>
      </c>
      <c r="C83" s="0" t="n">
        <v>26975749.9656577</v>
      </c>
      <c r="D83" s="0" t="n">
        <v>28303675.0021278</v>
      </c>
      <c r="E83" s="0" t="n">
        <v>27095892.5744681</v>
      </c>
      <c r="F83" s="0" t="n">
        <v>20022632.9239261</v>
      </c>
      <c r="G83" s="0" t="n">
        <v>6953117.04173156</v>
      </c>
      <c r="H83" s="0" t="n">
        <v>20142775.8594009</v>
      </c>
      <c r="I83" s="0" t="n">
        <v>6953116.71506718</v>
      </c>
      <c r="J83" s="0" t="n">
        <v>3651064.22168096</v>
      </c>
      <c r="K83" s="0" t="n">
        <v>3541532.29503053</v>
      </c>
      <c r="L83" s="0" t="n">
        <v>4694702.14250485</v>
      </c>
      <c r="M83" s="0" t="n">
        <v>4435181.91971412</v>
      </c>
      <c r="N83" s="0" t="n">
        <v>4716004.02349961</v>
      </c>
      <c r="O83" s="0" t="n">
        <v>4455207.11559612</v>
      </c>
      <c r="P83" s="0" t="n">
        <v>608510.703613494</v>
      </c>
      <c r="Q83" s="0" t="n">
        <v>590255.382505089</v>
      </c>
    </row>
    <row r="84" customFormat="false" ht="12.8" hidden="false" customHeight="false" outlineLevel="0" collapsed="false">
      <c r="A84" s="0" t="n">
        <v>131</v>
      </c>
      <c r="B84" s="0" t="n">
        <v>28304707.9071192</v>
      </c>
      <c r="C84" s="0" t="n">
        <v>27099640.1537104</v>
      </c>
      <c r="D84" s="0" t="n">
        <v>28432997.4330097</v>
      </c>
      <c r="E84" s="0" t="n">
        <v>27220232.6015491</v>
      </c>
      <c r="F84" s="0" t="n">
        <v>20123881.3362835</v>
      </c>
      <c r="G84" s="0" t="n">
        <v>6975758.8174269</v>
      </c>
      <c r="H84" s="0" t="n">
        <v>20244474.1109393</v>
      </c>
      <c r="I84" s="0" t="n">
        <v>6975758.49060972</v>
      </c>
      <c r="J84" s="0" t="n">
        <v>3726535.94381104</v>
      </c>
      <c r="K84" s="0" t="n">
        <v>3614739.8654967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28311048.9015941</v>
      </c>
      <c r="C85" s="0" t="n">
        <v>27105260.5432744</v>
      </c>
      <c r="D85" s="0" t="n">
        <v>28438572.4047616</v>
      </c>
      <c r="E85" s="0" t="n">
        <v>27225135.3625336</v>
      </c>
      <c r="F85" s="0" t="n">
        <v>20081731.4909022</v>
      </c>
      <c r="G85" s="0" t="n">
        <v>7023529.05237216</v>
      </c>
      <c r="H85" s="0" t="n">
        <v>20201606.6372691</v>
      </c>
      <c r="I85" s="0" t="n">
        <v>7023528.72526458</v>
      </c>
      <c r="J85" s="0" t="n">
        <v>3770410.90570278</v>
      </c>
      <c r="K85" s="0" t="n">
        <v>3657298.5785317</v>
      </c>
      <c r="L85" s="0" t="n">
        <v>4716523.62486954</v>
      </c>
      <c r="M85" s="0" t="n">
        <v>4456181.49668257</v>
      </c>
      <c r="N85" s="0" t="n">
        <v>4737778.02544743</v>
      </c>
      <c r="O85" s="0" t="n">
        <v>4476162.54897092</v>
      </c>
      <c r="P85" s="0" t="n">
        <v>628401.81761713</v>
      </c>
      <c r="Q85" s="0" t="n">
        <v>609549.763088616</v>
      </c>
    </row>
    <row r="86" customFormat="false" ht="12.8" hidden="false" customHeight="false" outlineLevel="0" collapsed="false">
      <c r="A86" s="0" t="n">
        <v>133</v>
      </c>
      <c r="B86" s="0" t="n">
        <v>28557700.7218664</v>
      </c>
      <c r="C86" s="0" t="n">
        <v>27340476.9937678</v>
      </c>
      <c r="D86" s="0" t="n">
        <v>28684190.0463358</v>
      </c>
      <c r="E86" s="0" t="n">
        <v>27459379.687457</v>
      </c>
      <c r="F86" s="0" t="n">
        <v>20251297.1344413</v>
      </c>
      <c r="G86" s="0" t="n">
        <v>7089179.85932649</v>
      </c>
      <c r="H86" s="0" t="n">
        <v>20370200.1579959</v>
      </c>
      <c r="I86" s="0" t="n">
        <v>7089179.5294611</v>
      </c>
      <c r="J86" s="0" t="n">
        <v>3844191.48872001</v>
      </c>
      <c r="K86" s="0" t="n">
        <v>3728865.74405841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28683272.4297939</v>
      </c>
      <c r="C87" s="0" t="n">
        <v>27459723.436512</v>
      </c>
      <c r="D87" s="0" t="n">
        <v>28809409.195617</v>
      </c>
      <c r="E87" s="0" t="n">
        <v>27578294.7267049</v>
      </c>
      <c r="F87" s="0" t="n">
        <v>20324649.6712737</v>
      </c>
      <c r="G87" s="0" t="n">
        <v>7135073.76523829</v>
      </c>
      <c r="H87" s="0" t="n">
        <v>20443221.2915293</v>
      </c>
      <c r="I87" s="0" t="n">
        <v>7135073.43517569</v>
      </c>
      <c r="J87" s="0" t="n">
        <v>3889751.64010505</v>
      </c>
      <c r="K87" s="0" t="n">
        <v>3773059.09090189</v>
      </c>
      <c r="L87" s="0" t="n">
        <v>4778777.11151326</v>
      </c>
      <c r="M87" s="0" t="n">
        <v>4515346.84128844</v>
      </c>
      <c r="N87" s="0" t="n">
        <v>4799800.38991627</v>
      </c>
      <c r="O87" s="0" t="n">
        <v>4535110.86639583</v>
      </c>
      <c r="P87" s="0" t="n">
        <v>648291.940017508</v>
      </c>
      <c r="Q87" s="0" t="n">
        <v>628843.181816982</v>
      </c>
    </row>
    <row r="88" customFormat="false" ht="12.8" hidden="false" customHeight="false" outlineLevel="0" collapsed="false">
      <c r="A88" s="0" t="n">
        <v>135</v>
      </c>
      <c r="B88" s="0" t="n">
        <v>28876393.0982236</v>
      </c>
      <c r="C88" s="0" t="n">
        <v>27642883.7253765</v>
      </c>
      <c r="D88" s="0" t="n">
        <v>29001160.6832578</v>
      </c>
      <c r="E88" s="0" t="n">
        <v>27760167.9868868</v>
      </c>
      <c r="F88" s="0" t="n">
        <v>20447101.2362377</v>
      </c>
      <c r="G88" s="0" t="n">
        <v>7195782.48913885</v>
      </c>
      <c r="H88" s="0" t="n">
        <v>20564385.8272076</v>
      </c>
      <c r="I88" s="0" t="n">
        <v>7195782.15967918</v>
      </c>
      <c r="J88" s="0" t="n">
        <v>3982980.66656063</v>
      </c>
      <c r="K88" s="0" t="n">
        <v>3863491.24656381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28996228.0879816</v>
      </c>
      <c r="C89" s="0" t="n">
        <v>27757193.5095264</v>
      </c>
      <c r="D89" s="0" t="n">
        <v>29120367.0211818</v>
      </c>
      <c r="E89" s="0" t="n">
        <v>27873887.2556713</v>
      </c>
      <c r="F89" s="0" t="n">
        <v>20548822.9955248</v>
      </c>
      <c r="G89" s="0" t="n">
        <v>7208370.51400159</v>
      </c>
      <c r="H89" s="0" t="n">
        <v>20665517.0725442</v>
      </c>
      <c r="I89" s="0" t="n">
        <v>7208370.18312716</v>
      </c>
      <c r="J89" s="0" t="n">
        <v>4065730.829175</v>
      </c>
      <c r="K89" s="0" t="n">
        <v>3943758.90429975</v>
      </c>
      <c r="L89" s="0" t="n">
        <v>4829641.43922011</v>
      </c>
      <c r="M89" s="0" t="n">
        <v>4563639.89603547</v>
      </c>
      <c r="N89" s="0" t="n">
        <v>4850331.81974227</v>
      </c>
      <c r="O89" s="0" t="n">
        <v>4583091.00004838</v>
      </c>
      <c r="P89" s="0" t="n">
        <v>677621.804862499</v>
      </c>
      <c r="Q89" s="0" t="n">
        <v>657293.150716624</v>
      </c>
    </row>
    <row r="90" customFormat="false" ht="12.8" hidden="false" customHeight="false" outlineLevel="0" collapsed="false">
      <c r="A90" s="0" t="n">
        <v>137</v>
      </c>
      <c r="B90" s="0" t="n">
        <v>29100565.581901</v>
      </c>
      <c r="C90" s="0" t="n">
        <v>27856661.9865153</v>
      </c>
      <c r="D90" s="0" t="n">
        <v>29223987.5799766</v>
      </c>
      <c r="E90" s="0" t="n">
        <v>27972679.5482121</v>
      </c>
      <c r="F90" s="0" t="n">
        <v>20623819.3596508</v>
      </c>
      <c r="G90" s="0" t="n">
        <v>7232842.6268645</v>
      </c>
      <c r="H90" s="0" t="n">
        <v>20739837.2821895</v>
      </c>
      <c r="I90" s="0" t="n">
        <v>7232842.26602254</v>
      </c>
      <c r="J90" s="0" t="n">
        <v>4111589.73488492</v>
      </c>
      <c r="K90" s="0" t="n">
        <v>3988242.04283837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29251592.0612117</v>
      </c>
      <c r="C91" s="0" t="n">
        <v>27999913.5879695</v>
      </c>
      <c r="D91" s="0" t="n">
        <v>29374794.3014425</v>
      </c>
      <c r="E91" s="0" t="n">
        <v>28115724.8534484</v>
      </c>
      <c r="F91" s="0" t="n">
        <v>20736568.6395184</v>
      </c>
      <c r="G91" s="0" t="n">
        <v>7263344.94845117</v>
      </c>
      <c r="H91" s="0" t="n">
        <v>20852380.2660525</v>
      </c>
      <c r="I91" s="0" t="n">
        <v>7263344.58739587</v>
      </c>
      <c r="J91" s="0" t="n">
        <v>4184198.95778778</v>
      </c>
      <c r="K91" s="0" t="n">
        <v>4058672.98905415</v>
      </c>
      <c r="L91" s="0" t="n">
        <v>4871368.41983389</v>
      </c>
      <c r="M91" s="0" t="n">
        <v>4603318.03102918</v>
      </c>
      <c r="N91" s="0" t="n">
        <v>4891902.33215283</v>
      </c>
      <c r="O91" s="0" t="n">
        <v>4622622.38402242</v>
      </c>
      <c r="P91" s="0" t="n">
        <v>697366.492964631</v>
      </c>
      <c r="Q91" s="0" t="n">
        <v>676445.498175691</v>
      </c>
    </row>
    <row r="92" customFormat="false" ht="12.8" hidden="false" customHeight="false" outlineLevel="0" collapsed="false">
      <c r="A92" s="0" t="n">
        <v>139</v>
      </c>
      <c r="B92" s="0" t="n">
        <v>29325987.1960795</v>
      </c>
      <c r="C92" s="0" t="n">
        <v>28071290.5936993</v>
      </c>
      <c r="D92" s="0" t="n">
        <v>29448165.1254431</v>
      </c>
      <c r="E92" s="0" t="n">
        <v>28186138.0141769</v>
      </c>
      <c r="F92" s="0" t="n">
        <v>20811449.3887899</v>
      </c>
      <c r="G92" s="0" t="n">
        <v>7259841.20490946</v>
      </c>
      <c r="H92" s="0" t="n">
        <v>20926297.1704868</v>
      </c>
      <c r="I92" s="0" t="n">
        <v>7259840.84369007</v>
      </c>
      <c r="J92" s="0" t="n">
        <v>4306869.2619657</v>
      </c>
      <c r="K92" s="0" t="n">
        <v>4177663.18410673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29610288.9562659</v>
      </c>
      <c r="C93" s="0" t="n">
        <v>28342090.8205262</v>
      </c>
      <c r="D93" s="0" t="n">
        <v>29731058.1066264</v>
      </c>
      <c r="E93" s="0" t="n">
        <v>28455613.988887</v>
      </c>
      <c r="F93" s="0" t="n">
        <v>21005597.2371833</v>
      </c>
      <c r="G93" s="0" t="n">
        <v>7336493.58334292</v>
      </c>
      <c r="H93" s="0" t="n">
        <v>21119120.768036</v>
      </c>
      <c r="I93" s="0" t="n">
        <v>7336493.22085103</v>
      </c>
      <c r="J93" s="0" t="n">
        <v>4407394.73170435</v>
      </c>
      <c r="K93" s="0" t="n">
        <v>4275172.88975322</v>
      </c>
      <c r="L93" s="0" t="n">
        <v>4931572.85613892</v>
      </c>
      <c r="M93" s="0" t="n">
        <v>4661062.82955743</v>
      </c>
      <c r="N93" s="0" t="n">
        <v>4951701.0774795</v>
      </c>
      <c r="O93" s="0" t="n">
        <v>4679986.00375791</v>
      </c>
      <c r="P93" s="0" t="n">
        <v>734565.788617392</v>
      </c>
      <c r="Q93" s="0" t="n">
        <v>712528.81495887</v>
      </c>
    </row>
    <row r="94" customFormat="false" ht="12.8" hidden="false" customHeight="false" outlineLevel="0" collapsed="false">
      <c r="A94" s="0" t="n">
        <v>141</v>
      </c>
      <c r="B94" s="0" t="n">
        <v>29722269.7461614</v>
      </c>
      <c r="C94" s="0" t="n">
        <v>28448847.6444628</v>
      </c>
      <c r="D94" s="0" t="n">
        <v>29842908.3966805</v>
      </c>
      <c r="E94" s="0" t="n">
        <v>28562248.1431178</v>
      </c>
      <c r="F94" s="0" t="n">
        <v>21098364.1499539</v>
      </c>
      <c r="G94" s="0" t="n">
        <v>7350483.49450888</v>
      </c>
      <c r="H94" s="0" t="n">
        <v>21211765.011416</v>
      </c>
      <c r="I94" s="0" t="n">
        <v>7350483.13170183</v>
      </c>
      <c r="J94" s="0" t="n">
        <v>4432751.87538439</v>
      </c>
      <c r="K94" s="0" t="n">
        <v>4299769.31912285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29806044.7018023</v>
      </c>
      <c r="C95" s="0" t="n">
        <v>28530016.7766624</v>
      </c>
      <c r="D95" s="0" t="n">
        <v>29925826.1224475</v>
      </c>
      <c r="E95" s="0" t="n">
        <v>28642611.5006911</v>
      </c>
      <c r="F95" s="0" t="n">
        <v>21181919.0459996</v>
      </c>
      <c r="G95" s="0" t="n">
        <v>7348097.73066276</v>
      </c>
      <c r="H95" s="0" t="n">
        <v>21294514.1330475</v>
      </c>
      <c r="I95" s="0" t="n">
        <v>7348097.36764355</v>
      </c>
      <c r="J95" s="0" t="n">
        <v>4540983.83210203</v>
      </c>
      <c r="K95" s="0" t="n">
        <v>4404754.31713897</v>
      </c>
      <c r="L95" s="0" t="n">
        <v>4965088.72864081</v>
      </c>
      <c r="M95" s="0" t="n">
        <v>4693549.57170774</v>
      </c>
      <c r="N95" s="0" t="n">
        <v>4985052.332192</v>
      </c>
      <c r="O95" s="0" t="n">
        <v>4712318.47308552</v>
      </c>
      <c r="P95" s="0" t="n">
        <v>756830.638683672</v>
      </c>
      <c r="Q95" s="0" t="n">
        <v>734125.719523162</v>
      </c>
    </row>
    <row r="96" customFormat="false" ht="12.8" hidden="false" customHeight="false" outlineLevel="0" collapsed="false">
      <c r="A96" s="0" t="n">
        <v>143</v>
      </c>
      <c r="B96" s="0" t="n">
        <v>29919826.3314872</v>
      </c>
      <c r="C96" s="0" t="n">
        <v>28638709.1156398</v>
      </c>
      <c r="D96" s="0" t="n">
        <v>30038769.0310592</v>
      </c>
      <c r="E96" s="0" t="n">
        <v>28750515.2301459</v>
      </c>
      <c r="F96" s="0" t="n">
        <v>21244626.4333271</v>
      </c>
      <c r="G96" s="0" t="n">
        <v>7394082.68231268</v>
      </c>
      <c r="H96" s="0" t="n">
        <v>21356432.9110151</v>
      </c>
      <c r="I96" s="0" t="n">
        <v>7394082.31913082</v>
      </c>
      <c r="J96" s="0" t="n">
        <v>4629738.97808096</v>
      </c>
      <c r="K96" s="0" t="n">
        <v>4490846.80873853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30036223.682047</v>
      </c>
      <c r="C97" s="0" t="n">
        <v>28750006.9842232</v>
      </c>
      <c r="D97" s="0" t="n">
        <v>30153928.0072583</v>
      </c>
      <c r="E97" s="0" t="n">
        <v>28860649.0267693</v>
      </c>
      <c r="F97" s="0" t="n">
        <v>21334279.0669806</v>
      </c>
      <c r="G97" s="0" t="n">
        <v>7415727.91724263</v>
      </c>
      <c r="H97" s="0" t="n">
        <v>21444921.4743481</v>
      </c>
      <c r="I97" s="0" t="n">
        <v>7415727.5524212</v>
      </c>
      <c r="J97" s="0" t="n">
        <v>4706235.24393924</v>
      </c>
      <c r="K97" s="0" t="n">
        <v>4565048.18662107</v>
      </c>
      <c r="L97" s="0" t="n">
        <v>5002507.06203613</v>
      </c>
      <c r="M97" s="0" t="n">
        <v>4729130.04781586</v>
      </c>
      <c r="N97" s="0" t="n">
        <v>5022124.44546629</v>
      </c>
      <c r="O97" s="0" t="n">
        <v>4747575.49122138</v>
      </c>
      <c r="P97" s="0" t="n">
        <v>784372.540656541</v>
      </c>
      <c r="Q97" s="0" t="n">
        <v>760841.364436844</v>
      </c>
    </row>
    <row r="98" customFormat="false" ht="12.8" hidden="false" customHeight="false" outlineLevel="0" collapsed="false">
      <c r="A98" s="0" t="n">
        <v>145</v>
      </c>
      <c r="B98" s="0" t="n">
        <v>30262580.4912261</v>
      </c>
      <c r="C98" s="0" t="n">
        <v>28966144.9585674</v>
      </c>
      <c r="D98" s="0" t="n">
        <v>30379872.4241263</v>
      </c>
      <c r="E98" s="0" t="n">
        <v>29076399.3651378</v>
      </c>
      <c r="F98" s="0" t="n">
        <v>21492609.792939</v>
      </c>
      <c r="G98" s="0" t="n">
        <v>7473535.16562842</v>
      </c>
      <c r="H98" s="0" t="n">
        <v>21602864.5754501</v>
      </c>
      <c r="I98" s="0" t="n">
        <v>7473534.78968775</v>
      </c>
      <c r="J98" s="0" t="n">
        <v>4819060.8998619</v>
      </c>
      <c r="K98" s="0" t="n">
        <v>4674489.07286604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30561451.0696926</v>
      </c>
      <c r="C99" s="0" t="n">
        <v>29252312.7969242</v>
      </c>
      <c r="D99" s="0" t="n">
        <v>30677661.6843504</v>
      </c>
      <c r="E99" s="0" t="n">
        <v>29361550.7901736</v>
      </c>
      <c r="F99" s="0" t="n">
        <v>21735806.329822</v>
      </c>
      <c r="G99" s="0" t="n">
        <v>7516506.46710216</v>
      </c>
      <c r="H99" s="0" t="n">
        <v>21845044.6992296</v>
      </c>
      <c r="I99" s="0" t="n">
        <v>7516506.09094405</v>
      </c>
      <c r="J99" s="0" t="n">
        <v>4876779.62602416</v>
      </c>
      <c r="K99" s="0" t="n">
        <v>4730476.23724343</v>
      </c>
      <c r="L99" s="0" t="n">
        <v>5086954.80627003</v>
      </c>
      <c r="M99" s="0" t="n">
        <v>4808438.17604193</v>
      </c>
      <c r="N99" s="0" t="n">
        <v>5106323.24478943</v>
      </c>
      <c r="O99" s="0" t="n">
        <v>4826649.89799835</v>
      </c>
      <c r="P99" s="0" t="n">
        <v>812796.604337359</v>
      </c>
      <c r="Q99" s="0" t="n">
        <v>788412.706207239</v>
      </c>
    </row>
    <row r="100" customFormat="false" ht="12.8" hidden="false" customHeight="false" outlineLevel="0" collapsed="false">
      <c r="A100" s="0" t="n">
        <v>147</v>
      </c>
      <c r="B100" s="0" t="n">
        <v>30674583.9484708</v>
      </c>
      <c r="C100" s="0" t="n">
        <v>29359942.8573643</v>
      </c>
      <c r="D100" s="0" t="n">
        <v>30790148.4608936</v>
      </c>
      <c r="E100" s="0" t="n">
        <v>29468573.5146469</v>
      </c>
      <c r="F100" s="0" t="n">
        <v>21826713.1986229</v>
      </c>
      <c r="G100" s="0" t="n">
        <v>7533229.65874138</v>
      </c>
      <c r="H100" s="0" t="n">
        <v>21935344.2322297</v>
      </c>
      <c r="I100" s="0" t="n">
        <v>7533229.28241712</v>
      </c>
      <c r="J100" s="0" t="n">
        <v>4855070.32654002</v>
      </c>
      <c r="K100" s="0" t="n">
        <v>4709418.21674382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30712600.2196404</v>
      </c>
      <c r="C101" s="0" t="n">
        <v>29397241.3547298</v>
      </c>
      <c r="D101" s="0" t="n">
        <v>30825655.0325126</v>
      </c>
      <c r="E101" s="0" t="n">
        <v>29503512.8944483</v>
      </c>
      <c r="F101" s="0" t="n">
        <v>21833646.2118258</v>
      </c>
      <c r="G101" s="0" t="n">
        <v>7563595.142904</v>
      </c>
      <c r="H101" s="0" t="n">
        <v>21939918.1410336</v>
      </c>
      <c r="I101" s="0" t="n">
        <v>7563594.75341475</v>
      </c>
      <c r="J101" s="0" t="n">
        <v>4969618.96375468</v>
      </c>
      <c r="K101" s="0" t="n">
        <v>4820530.39484204</v>
      </c>
      <c r="L101" s="0" t="n">
        <v>5112101.93897454</v>
      </c>
      <c r="M101" s="0" t="n">
        <v>4832626.29873666</v>
      </c>
      <c r="N101" s="0" t="n">
        <v>5130944.41055583</v>
      </c>
      <c r="O101" s="0" t="n">
        <v>4850344.05199263</v>
      </c>
      <c r="P101" s="0" t="n">
        <v>828269.827292446</v>
      </c>
      <c r="Q101" s="0" t="n">
        <v>803421.732473673</v>
      </c>
    </row>
    <row r="102" customFormat="false" ht="12.8" hidden="false" customHeight="false" outlineLevel="0" collapsed="false">
      <c r="A102" s="0" t="n">
        <v>149</v>
      </c>
      <c r="B102" s="0" t="n">
        <v>30890290.1321462</v>
      </c>
      <c r="C102" s="0" t="n">
        <v>29567506.4175136</v>
      </c>
      <c r="D102" s="0" t="n">
        <v>31002255.2231831</v>
      </c>
      <c r="E102" s="0" t="n">
        <v>29672753.3262467</v>
      </c>
      <c r="F102" s="0" t="n">
        <v>22008841.5548642</v>
      </c>
      <c r="G102" s="0" t="n">
        <v>7558664.86264946</v>
      </c>
      <c r="H102" s="0" t="n">
        <v>22114088.8555814</v>
      </c>
      <c r="I102" s="0" t="n">
        <v>7558664.47066525</v>
      </c>
      <c r="J102" s="0" t="n">
        <v>5049368.35598772</v>
      </c>
      <c r="K102" s="0" t="n">
        <v>4897887.30530809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31078965.2403361</v>
      </c>
      <c r="C103" s="0" t="n">
        <v>29746564.2548036</v>
      </c>
      <c r="D103" s="0" t="n">
        <v>31189601.8428721</v>
      </c>
      <c r="E103" s="0" t="n">
        <v>29850562.3841873</v>
      </c>
      <c r="F103" s="0" t="n">
        <v>22110760.3382758</v>
      </c>
      <c r="G103" s="0" t="n">
        <v>7635803.91652774</v>
      </c>
      <c r="H103" s="0" t="n">
        <v>22214758.8598681</v>
      </c>
      <c r="I103" s="0" t="n">
        <v>7635803.52431926</v>
      </c>
      <c r="J103" s="0" t="n">
        <v>5064693.30434881</v>
      </c>
      <c r="K103" s="0" t="n">
        <v>4912752.50521834</v>
      </c>
      <c r="L103" s="0" t="n">
        <v>5173339.90957281</v>
      </c>
      <c r="M103" s="0" t="n">
        <v>4890681.11584278</v>
      </c>
      <c r="N103" s="0" t="n">
        <v>5191779.29421531</v>
      </c>
      <c r="O103" s="0" t="n">
        <v>4908019.66334708</v>
      </c>
      <c r="P103" s="0" t="n">
        <v>844115.550724801</v>
      </c>
      <c r="Q103" s="0" t="n">
        <v>818792.084203057</v>
      </c>
    </row>
    <row r="104" customFormat="false" ht="12.8" hidden="false" customHeight="false" outlineLevel="0" collapsed="false">
      <c r="A104" s="0" t="n">
        <v>151</v>
      </c>
      <c r="B104" s="0" t="n">
        <v>31293280.1402022</v>
      </c>
      <c r="C104" s="0" t="n">
        <v>29951096.6684355</v>
      </c>
      <c r="D104" s="0" t="n">
        <v>31400790.2638374</v>
      </c>
      <c r="E104" s="0" t="n">
        <v>30052155.924343</v>
      </c>
      <c r="F104" s="0" t="n">
        <v>22243383.9099051</v>
      </c>
      <c r="G104" s="0" t="n">
        <v>7707712.7585304</v>
      </c>
      <c r="H104" s="0" t="n">
        <v>22344443.5424938</v>
      </c>
      <c r="I104" s="0" t="n">
        <v>7707712.38184919</v>
      </c>
      <c r="J104" s="0" t="n">
        <v>5149817.24530794</v>
      </c>
      <c r="K104" s="0" t="n">
        <v>4995322.7279487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31522730.2841634</v>
      </c>
      <c r="C105" s="0" t="n">
        <v>30170743.3351912</v>
      </c>
      <c r="D105" s="0" t="n">
        <v>31628675.7581682</v>
      </c>
      <c r="E105" s="0" t="n">
        <v>30270333.8734619</v>
      </c>
      <c r="F105" s="0" t="n">
        <v>22502560.4543698</v>
      </c>
      <c r="G105" s="0" t="n">
        <v>7668182.88082139</v>
      </c>
      <c r="H105" s="0" t="n">
        <v>22602151.2677743</v>
      </c>
      <c r="I105" s="0" t="n">
        <v>7668182.60568766</v>
      </c>
      <c r="J105" s="0" t="n">
        <v>5152403.71452062</v>
      </c>
      <c r="K105" s="0" t="n">
        <v>4997831.603085</v>
      </c>
      <c r="L105" s="0" t="n">
        <v>5245539.59160847</v>
      </c>
      <c r="M105" s="0" t="n">
        <v>4958665.07298173</v>
      </c>
      <c r="N105" s="0" t="n">
        <v>5263197.48846498</v>
      </c>
      <c r="O105" s="0" t="n">
        <v>4975269.06280932</v>
      </c>
      <c r="P105" s="0" t="n">
        <v>858733.952420103</v>
      </c>
      <c r="Q105" s="0" t="n">
        <v>832971.9338475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N91" colorId="64" zoomScale="85" zoomScaleNormal="85" zoomScalePageLayoutView="100" workbookViewId="0">
      <selection pane="topLeft" activeCell="R118" activeCellId="0" sqref="R118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17449107.8374908</v>
      </c>
      <c r="C19" s="0" t="n">
        <v>16756262.9665275</v>
      </c>
      <c r="D19" s="0" t="n">
        <v>17520043.8736998</v>
      </c>
      <c r="E19" s="0" t="n">
        <v>16822942.8296048</v>
      </c>
      <c r="F19" s="0" t="n">
        <v>13621691.6134587</v>
      </c>
      <c r="G19" s="0" t="n">
        <v>3134571.35306883</v>
      </c>
      <c r="H19" s="0" t="n">
        <v>13688372.1323491</v>
      </c>
      <c r="I19" s="0" t="n">
        <v>3134570.6972557</v>
      </c>
      <c r="J19" s="0" t="n">
        <v>200857.994505559</v>
      </c>
      <c r="K19" s="0" t="n">
        <v>194832.254670393</v>
      </c>
      <c r="L19" s="0" t="n">
        <v>2911564.94738531</v>
      </c>
      <c r="M19" s="0" t="n">
        <v>2754250.7640805</v>
      </c>
      <c r="N19" s="0" t="n">
        <v>2923387.6181437</v>
      </c>
      <c r="O19" s="0" t="n">
        <v>2765364.07266355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17828321.9099255</v>
      </c>
      <c r="C20" s="0" t="n">
        <v>17118916.1800028</v>
      </c>
      <c r="D20" s="0" t="n">
        <v>17903247.7001871</v>
      </c>
      <c r="E20" s="0" t="n">
        <v>17189346.4116604</v>
      </c>
      <c r="F20" s="0" t="n">
        <v>13902967.1643101</v>
      </c>
      <c r="G20" s="0" t="n">
        <v>3215949.01569271</v>
      </c>
      <c r="H20" s="0" t="n">
        <v>13973398.0685373</v>
      </c>
      <c r="I20" s="0" t="n">
        <v>3215948.34312313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17611870.5771932</v>
      </c>
      <c r="C21" s="0" t="n">
        <v>16910245.9618895</v>
      </c>
      <c r="D21" s="0" t="n">
        <v>17687122.2988291</v>
      </c>
      <c r="E21" s="0" t="n">
        <v>16980982.5692416</v>
      </c>
      <c r="F21" s="0" t="n">
        <v>13729103.1163282</v>
      </c>
      <c r="G21" s="0" t="n">
        <v>3181142.84556123</v>
      </c>
      <c r="H21" s="0" t="n">
        <v>13799840.384069</v>
      </c>
      <c r="I21" s="0" t="n">
        <v>3181142.18517258</v>
      </c>
      <c r="J21" s="0" t="n">
        <v>206664.82215155</v>
      </c>
      <c r="K21" s="0" t="n">
        <v>200464.877487003</v>
      </c>
      <c r="L21" s="0" t="n">
        <v>2938716.53195615</v>
      </c>
      <c r="M21" s="0" t="n">
        <v>2779252.8333148</v>
      </c>
      <c r="N21" s="0" t="n">
        <v>2951258.48361433</v>
      </c>
      <c r="O21" s="0" t="n">
        <v>2791042.2659392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18045161.9598299</v>
      </c>
      <c r="C22" s="0" t="n">
        <v>17326066.7720832</v>
      </c>
      <c r="D22" s="0" t="n">
        <v>18122485.1871077</v>
      </c>
      <c r="E22" s="0" t="n">
        <v>17398750.5946816</v>
      </c>
      <c r="F22" s="0" t="n">
        <v>14046174.0138744</v>
      </c>
      <c r="G22" s="0" t="n">
        <v>3279892.75820882</v>
      </c>
      <c r="H22" s="0" t="n">
        <v>14118858.5002997</v>
      </c>
      <c r="I22" s="0" t="n">
        <v>3279892.09438187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18470295.0614764</v>
      </c>
      <c r="C23" s="0" t="n">
        <v>17732894.143261</v>
      </c>
      <c r="D23" s="0" t="n">
        <v>18551151.0820897</v>
      </c>
      <c r="E23" s="0" t="n">
        <v>17808898.7914373</v>
      </c>
      <c r="F23" s="0" t="n">
        <v>14308757.7862977</v>
      </c>
      <c r="G23" s="0" t="n">
        <v>3424136.35696331</v>
      </c>
      <c r="H23" s="0" t="n">
        <v>14384763.1128126</v>
      </c>
      <c r="I23" s="0" t="n">
        <v>3424135.67862466</v>
      </c>
      <c r="J23" s="0" t="n">
        <v>263472.724357712</v>
      </c>
      <c r="K23" s="0" t="n">
        <v>255568.54262698</v>
      </c>
      <c r="L23" s="0" t="n">
        <v>3081176.98804728</v>
      </c>
      <c r="M23" s="0" t="n">
        <v>2908276.81762772</v>
      </c>
      <c r="N23" s="0" t="n">
        <v>3094652.98949697</v>
      </c>
      <c r="O23" s="0" t="n">
        <v>2920944.25701804</v>
      </c>
      <c r="P23" s="0" t="n">
        <v>43912.1207262853</v>
      </c>
      <c r="Q23" s="0" t="n">
        <v>42594.7571044967</v>
      </c>
    </row>
    <row r="24" customFormat="false" ht="12.8" hidden="false" customHeight="false" outlineLevel="0" collapsed="false">
      <c r="A24" s="0" t="n">
        <v>71</v>
      </c>
      <c r="B24" s="0" t="n">
        <v>19395356.6776833</v>
      </c>
      <c r="C24" s="0" t="n">
        <v>18618774.1919318</v>
      </c>
      <c r="D24" s="0" t="n">
        <v>19482231.6220482</v>
      </c>
      <c r="E24" s="0" t="n">
        <v>18700436.6579723</v>
      </c>
      <c r="F24" s="0" t="n">
        <v>14964920.4155447</v>
      </c>
      <c r="G24" s="0" t="n">
        <v>3653853.77638714</v>
      </c>
      <c r="H24" s="0" t="n">
        <v>15046583.5665681</v>
      </c>
      <c r="I24" s="0" t="n">
        <v>3653853.09140423</v>
      </c>
      <c r="J24" s="0" t="n">
        <v>297210.088344855</v>
      </c>
      <c r="K24" s="0" t="n">
        <v>288293.785694509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19154068.5163652</v>
      </c>
      <c r="C25" s="0" t="n">
        <v>18384957.1029748</v>
      </c>
      <c r="D25" s="0" t="n">
        <v>19240624.9735</v>
      </c>
      <c r="E25" s="0" t="n">
        <v>18466319.108887</v>
      </c>
      <c r="F25" s="0" t="n">
        <v>14703801.3017279</v>
      </c>
      <c r="G25" s="0" t="n">
        <v>3681155.80124696</v>
      </c>
      <c r="H25" s="0" t="n">
        <v>14785163.9804787</v>
      </c>
      <c r="I25" s="0" t="n">
        <v>3681155.12840837</v>
      </c>
      <c r="J25" s="0" t="n">
        <v>313449.125773422</v>
      </c>
      <c r="K25" s="0" t="n">
        <v>304045.652000219</v>
      </c>
      <c r="L25" s="0" t="n">
        <v>3194806.49386458</v>
      </c>
      <c r="M25" s="0" t="n">
        <v>3014749.89128828</v>
      </c>
      <c r="N25" s="0" t="n">
        <v>3209232.38143767</v>
      </c>
      <c r="O25" s="0" t="n">
        <v>3028310.22370666</v>
      </c>
      <c r="P25" s="0" t="n">
        <v>52241.520962237</v>
      </c>
      <c r="Q25" s="0" t="n">
        <v>50674.2753333699</v>
      </c>
    </row>
    <row r="26" customFormat="false" ht="12.8" hidden="false" customHeight="false" outlineLevel="0" collapsed="false">
      <c r="A26" s="0" t="n">
        <v>73</v>
      </c>
      <c r="B26" s="0" t="n">
        <v>19231602.5387374</v>
      </c>
      <c r="C26" s="0" t="n">
        <v>18456919.3203808</v>
      </c>
      <c r="D26" s="0" t="n">
        <v>19317879.816113</v>
      </c>
      <c r="E26" s="0" t="n">
        <v>18538018.9018981</v>
      </c>
      <c r="F26" s="0" t="n">
        <v>14678807.7150431</v>
      </c>
      <c r="G26" s="0" t="n">
        <v>3778111.60533775</v>
      </c>
      <c r="H26" s="0" t="n">
        <v>14759907.9700723</v>
      </c>
      <c r="I26" s="0" t="n">
        <v>3778110.93182582</v>
      </c>
      <c r="J26" s="0" t="n">
        <v>340531.196310604</v>
      </c>
      <c r="K26" s="0" t="n">
        <v>330315.260421286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19562810.5496197</v>
      </c>
      <c r="C27" s="0" t="n">
        <v>18773212.8254832</v>
      </c>
      <c r="D27" s="0" t="n">
        <v>19651127.7339167</v>
      </c>
      <c r="E27" s="0" t="n">
        <v>18856229.9032733</v>
      </c>
      <c r="F27" s="0" t="n">
        <v>14866889.893864</v>
      </c>
      <c r="G27" s="0" t="n">
        <v>3906322.93161919</v>
      </c>
      <c r="H27" s="0" t="n">
        <v>14949907.6488581</v>
      </c>
      <c r="I27" s="0" t="n">
        <v>3906322.25441527</v>
      </c>
      <c r="J27" s="0" t="n">
        <v>361983.330610374</v>
      </c>
      <c r="K27" s="0" t="n">
        <v>351123.830692063</v>
      </c>
      <c r="L27" s="0" t="n">
        <v>3262208.52136539</v>
      </c>
      <c r="M27" s="0" t="n">
        <v>3077553.46701092</v>
      </c>
      <c r="N27" s="0" t="n">
        <v>3276927.86139911</v>
      </c>
      <c r="O27" s="0" t="n">
        <v>3091389.64473762</v>
      </c>
      <c r="P27" s="0" t="n">
        <v>60330.555101729</v>
      </c>
      <c r="Q27" s="0" t="n">
        <v>58520.6384486771</v>
      </c>
    </row>
    <row r="28" customFormat="false" ht="12.8" hidden="false" customHeight="false" outlineLevel="0" collapsed="false">
      <c r="A28" s="0" t="n">
        <v>75</v>
      </c>
      <c r="B28" s="0" t="n">
        <v>19966001.2311089</v>
      </c>
      <c r="C28" s="0" t="n">
        <v>19158131.0599092</v>
      </c>
      <c r="D28" s="0" t="n">
        <v>20056076.4267717</v>
      </c>
      <c r="E28" s="0" t="n">
        <v>19242800.6498666</v>
      </c>
      <c r="F28" s="0" t="n">
        <v>15116458.5381484</v>
      </c>
      <c r="G28" s="0" t="n">
        <v>4041672.52176081</v>
      </c>
      <c r="H28" s="0" t="n">
        <v>15201128.8080867</v>
      </c>
      <c r="I28" s="0" t="n">
        <v>4041671.84177984</v>
      </c>
      <c r="J28" s="0" t="n">
        <v>393904.443643066</v>
      </c>
      <c r="K28" s="0" t="n">
        <v>382087.310333774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20254639.2179897</v>
      </c>
      <c r="C29" s="0" t="n">
        <v>19432779.8692715</v>
      </c>
      <c r="D29" s="0" t="n">
        <v>20347707.8660307</v>
      </c>
      <c r="E29" s="0" t="n">
        <v>19520263.2963599</v>
      </c>
      <c r="F29" s="0" t="n">
        <v>15270861.4643225</v>
      </c>
      <c r="G29" s="0" t="n">
        <v>4161918.40494896</v>
      </c>
      <c r="H29" s="0" t="n">
        <v>15358345.5795215</v>
      </c>
      <c r="I29" s="0" t="n">
        <v>4161917.71683843</v>
      </c>
      <c r="J29" s="0" t="n">
        <v>427333.765150399</v>
      </c>
      <c r="K29" s="0" t="n">
        <v>414513.752195887</v>
      </c>
      <c r="L29" s="0" t="n">
        <v>3376794.49045025</v>
      </c>
      <c r="M29" s="0" t="n">
        <v>3185170.97785403</v>
      </c>
      <c r="N29" s="0" t="n">
        <v>3392305.73638792</v>
      </c>
      <c r="O29" s="0" t="n">
        <v>3199751.81227215</v>
      </c>
      <c r="P29" s="0" t="n">
        <v>71222.2941917332</v>
      </c>
      <c r="Q29" s="0" t="n">
        <v>69085.6253659812</v>
      </c>
    </row>
    <row r="30" customFormat="false" ht="12.8" hidden="false" customHeight="false" outlineLevel="0" collapsed="false">
      <c r="A30" s="0" t="n">
        <v>77</v>
      </c>
      <c r="B30" s="0" t="n">
        <v>20399078.7128745</v>
      </c>
      <c r="C30" s="0" t="n">
        <v>19569217.1575895</v>
      </c>
      <c r="D30" s="0" t="n">
        <v>20494200.8863509</v>
      </c>
      <c r="E30" s="0" t="n">
        <v>19658630.8951367</v>
      </c>
      <c r="F30" s="0" t="n">
        <v>15340935.8167039</v>
      </c>
      <c r="G30" s="0" t="n">
        <v>4228281.34088559</v>
      </c>
      <c r="H30" s="0" t="n">
        <v>15430350.242524</v>
      </c>
      <c r="I30" s="0" t="n">
        <v>4228280.65261275</v>
      </c>
      <c r="J30" s="0" t="n">
        <v>428766.092278299</v>
      </c>
      <c r="K30" s="0" t="n">
        <v>415903.10950995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20478810.4773718</v>
      </c>
      <c r="C31" s="0" t="n">
        <v>19645537.25511</v>
      </c>
      <c r="D31" s="0" t="n">
        <v>20574838.8164295</v>
      </c>
      <c r="E31" s="0" t="n">
        <v>19735803.4051171</v>
      </c>
      <c r="F31" s="0" t="n">
        <v>15359047.0771913</v>
      </c>
      <c r="G31" s="0" t="n">
        <v>4286490.17791863</v>
      </c>
      <c r="H31" s="0" t="n">
        <v>15449313.9154842</v>
      </c>
      <c r="I31" s="0" t="n">
        <v>4286489.48963293</v>
      </c>
      <c r="J31" s="0" t="n">
        <v>466885.486502648</v>
      </c>
      <c r="K31" s="0" t="n">
        <v>452878.921907568</v>
      </c>
      <c r="L31" s="0" t="n">
        <v>3413509.27591566</v>
      </c>
      <c r="M31" s="0" t="n">
        <v>3219198.02258294</v>
      </c>
      <c r="N31" s="0" t="n">
        <v>3429513.91244175</v>
      </c>
      <c r="O31" s="0" t="n">
        <v>3234242.64587018</v>
      </c>
      <c r="P31" s="0" t="n">
        <v>77814.2477504413</v>
      </c>
      <c r="Q31" s="0" t="n">
        <v>75479.820317928</v>
      </c>
    </row>
    <row r="32" customFormat="false" ht="12.8" hidden="false" customHeight="false" outlineLevel="0" collapsed="false">
      <c r="A32" s="0" t="n">
        <v>79</v>
      </c>
      <c r="B32" s="0" t="n">
        <v>20675757.2238121</v>
      </c>
      <c r="C32" s="0" t="n">
        <v>19833032.9417323</v>
      </c>
      <c r="D32" s="0" t="n">
        <v>20774294.3195751</v>
      </c>
      <c r="E32" s="0" t="n">
        <v>19925657.3203134</v>
      </c>
      <c r="F32" s="0" t="n">
        <v>15462279.3086253</v>
      </c>
      <c r="G32" s="0" t="n">
        <v>4370753.63310691</v>
      </c>
      <c r="H32" s="0" t="n">
        <v>15554904.3885557</v>
      </c>
      <c r="I32" s="0" t="n">
        <v>4370752.93175775</v>
      </c>
      <c r="J32" s="0" t="n">
        <v>496234.251456191</v>
      </c>
      <c r="K32" s="0" t="n">
        <v>481347.223912505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20786168.5646576</v>
      </c>
      <c r="C33" s="0" t="n">
        <v>19938496.7954093</v>
      </c>
      <c r="D33" s="0" t="n">
        <v>20886469.7465125</v>
      </c>
      <c r="E33" s="0" t="n">
        <v>20032777.7170612</v>
      </c>
      <c r="F33" s="0" t="n">
        <v>15504535.7746659</v>
      </c>
      <c r="G33" s="0" t="n">
        <v>4433961.02074348</v>
      </c>
      <c r="H33" s="0" t="n">
        <v>15598817.3968404</v>
      </c>
      <c r="I33" s="0" t="n">
        <v>4433960.32022081</v>
      </c>
      <c r="J33" s="0" t="n">
        <v>507833.941143829</v>
      </c>
      <c r="K33" s="0" t="n">
        <v>492598.922909514</v>
      </c>
      <c r="L33" s="0" t="n">
        <v>3465482.37350157</v>
      </c>
      <c r="M33" s="0" t="n">
        <v>3267886.70283981</v>
      </c>
      <c r="N33" s="0" t="n">
        <v>3482198.84897175</v>
      </c>
      <c r="O33" s="0" t="n">
        <v>3283600.45752914</v>
      </c>
      <c r="P33" s="0" t="n">
        <v>84638.9901906381</v>
      </c>
      <c r="Q33" s="0" t="n">
        <v>82099.820484919</v>
      </c>
    </row>
    <row r="34" customFormat="false" ht="12.8" hidden="false" customHeight="false" outlineLevel="0" collapsed="false">
      <c r="A34" s="0" t="n">
        <v>81</v>
      </c>
      <c r="B34" s="0" t="n">
        <v>20928203.1159077</v>
      </c>
      <c r="C34" s="0" t="n">
        <v>20073132.9918549</v>
      </c>
      <c r="D34" s="0" t="n">
        <v>21030552.6930497</v>
      </c>
      <c r="E34" s="0" t="n">
        <v>20169339.3959392</v>
      </c>
      <c r="F34" s="0" t="n">
        <v>15568560.5409119</v>
      </c>
      <c r="G34" s="0" t="n">
        <v>4504572.45094297</v>
      </c>
      <c r="H34" s="0" t="n">
        <v>15664767.6484427</v>
      </c>
      <c r="I34" s="0" t="n">
        <v>4504571.74749656</v>
      </c>
      <c r="J34" s="0" t="n">
        <v>517972.459886649</v>
      </c>
      <c r="K34" s="0" t="n">
        <v>502433.286090049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20974133.0132223</v>
      </c>
      <c r="C35" s="0" t="n">
        <v>20116400.0043713</v>
      </c>
      <c r="D35" s="0" t="n">
        <v>21076425.4473913</v>
      </c>
      <c r="E35" s="0" t="n">
        <v>20212552.6865832</v>
      </c>
      <c r="F35" s="0" t="n">
        <v>15566126.6966599</v>
      </c>
      <c r="G35" s="0" t="n">
        <v>4550273.30771148</v>
      </c>
      <c r="H35" s="0" t="n">
        <v>15662280.0847109</v>
      </c>
      <c r="I35" s="0" t="n">
        <v>4550272.60187231</v>
      </c>
      <c r="J35" s="0" t="n">
        <v>526174.419748858</v>
      </c>
      <c r="K35" s="0" t="n">
        <v>510389.187156392</v>
      </c>
      <c r="L35" s="0" t="n">
        <v>3497564.07799596</v>
      </c>
      <c r="M35" s="0" t="n">
        <v>3297824.22264976</v>
      </c>
      <c r="N35" s="0" t="n">
        <v>3514612.42590586</v>
      </c>
      <c r="O35" s="0" t="n">
        <v>3313849.93946445</v>
      </c>
      <c r="P35" s="0" t="n">
        <v>87695.7366248096</v>
      </c>
      <c r="Q35" s="0" t="n">
        <v>85064.8645260653</v>
      </c>
    </row>
    <row r="36" customFormat="false" ht="12.8" hidden="false" customHeight="false" outlineLevel="0" collapsed="false">
      <c r="A36" s="0" t="n">
        <v>83</v>
      </c>
      <c r="B36" s="0" t="n">
        <v>21070319.4504445</v>
      </c>
      <c r="C36" s="0" t="n">
        <v>20207932.9485339</v>
      </c>
      <c r="D36" s="0" t="n">
        <v>21174169.8712728</v>
      </c>
      <c r="E36" s="0" t="n">
        <v>20305550.129247</v>
      </c>
      <c r="F36" s="0" t="n">
        <v>15600066.1631692</v>
      </c>
      <c r="G36" s="0" t="n">
        <v>4607866.78536476</v>
      </c>
      <c r="H36" s="0" t="n">
        <v>15697684.0593999</v>
      </c>
      <c r="I36" s="0" t="n">
        <v>4607866.0698471</v>
      </c>
      <c r="J36" s="0" t="n">
        <v>561409.002684512</v>
      </c>
      <c r="K36" s="0" t="n">
        <v>544566.732603977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21117327.5934694</v>
      </c>
      <c r="C37" s="0" t="n">
        <v>20252030.5377553</v>
      </c>
      <c r="D37" s="0" t="n">
        <v>21221541.7944459</v>
      </c>
      <c r="E37" s="0" t="n">
        <v>20349989.662127</v>
      </c>
      <c r="F37" s="0" t="n">
        <v>15599789.9049971</v>
      </c>
      <c r="G37" s="0" t="n">
        <v>4652240.63275819</v>
      </c>
      <c r="H37" s="0" t="n">
        <v>15697749.7491092</v>
      </c>
      <c r="I37" s="0" t="n">
        <v>4652239.91301782</v>
      </c>
      <c r="J37" s="0" t="n">
        <v>587550.504868582</v>
      </c>
      <c r="K37" s="0" t="n">
        <v>569923.989722525</v>
      </c>
      <c r="L37" s="0" t="n">
        <v>3521530.99068488</v>
      </c>
      <c r="M37" s="0" t="n">
        <v>3320024.039267</v>
      </c>
      <c r="N37" s="0" t="n">
        <v>3538899.62975787</v>
      </c>
      <c r="O37" s="0" t="n">
        <v>3336350.83198158</v>
      </c>
      <c r="P37" s="0" t="n">
        <v>97925.0841447637</v>
      </c>
      <c r="Q37" s="0" t="n">
        <v>94987.3316204208</v>
      </c>
    </row>
    <row r="38" customFormat="false" ht="12.8" hidden="false" customHeight="false" outlineLevel="0" collapsed="false">
      <c r="A38" s="0" t="n">
        <v>85</v>
      </c>
      <c r="B38" s="0" t="n">
        <v>21266844.5146059</v>
      </c>
      <c r="C38" s="0" t="n">
        <v>20394521.4787657</v>
      </c>
      <c r="D38" s="0" t="n">
        <v>21372885.4568667</v>
      </c>
      <c r="E38" s="0" t="n">
        <v>20494197.7316206</v>
      </c>
      <c r="F38" s="0" t="n">
        <v>15691207.6899884</v>
      </c>
      <c r="G38" s="0" t="n">
        <v>4703313.78877724</v>
      </c>
      <c r="H38" s="0" t="n">
        <v>15790884.6652769</v>
      </c>
      <c r="I38" s="0" t="n">
        <v>4703313.06634372</v>
      </c>
      <c r="J38" s="0" t="n">
        <v>610414.583547362</v>
      </c>
      <c r="K38" s="0" t="n">
        <v>592102.146040941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21463247.2791211</v>
      </c>
      <c r="C39" s="0" t="n">
        <v>20581083.8800716</v>
      </c>
      <c r="D39" s="0" t="n">
        <v>21570881.9436122</v>
      </c>
      <c r="E39" s="0" t="n">
        <v>20682258.2218343</v>
      </c>
      <c r="F39" s="0" t="n">
        <v>15789807.3816711</v>
      </c>
      <c r="G39" s="0" t="n">
        <v>4791276.49840049</v>
      </c>
      <c r="H39" s="0" t="n">
        <v>15890982.4333487</v>
      </c>
      <c r="I39" s="0" t="n">
        <v>4791275.78848558</v>
      </c>
      <c r="J39" s="0" t="n">
        <v>637682.796591202</v>
      </c>
      <c r="K39" s="0" t="n">
        <v>618552.312693466</v>
      </c>
      <c r="L39" s="0" t="n">
        <v>3579319.40408791</v>
      </c>
      <c r="M39" s="0" t="n">
        <v>3374087.84515486</v>
      </c>
      <c r="N39" s="0" t="n">
        <v>3597258.1171664</v>
      </c>
      <c r="O39" s="0" t="n">
        <v>3390950.5098184</v>
      </c>
      <c r="P39" s="0" t="n">
        <v>106280.466098534</v>
      </c>
      <c r="Q39" s="0" t="n">
        <v>103092.052115578</v>
      </c>
    </row>
    <row r="40" customFormat="false" ht="12.8" hidden="false" customHeight="false" outlineLevel="0" collapsed="false">
      <c r="A40" s="0" t="n">
        <v>87</v>
      </c>
      <c r="B40" s="0" t="n">
        <v>21654152.7465685</v>
      </c>
      <c r="C40" s="0" t="n">
        <v>20762724.2740397</v>
      </c>
      <c r="D40" s="0" t="n">
        <v>21764425.9080755</v>
      </c>
      <c r="E40" s="0" t="n">
        <v>20866378.7918069</v>
      </c>
      <c r="F40" s="0" t="n">
        <v>15892675.4495942</v>
      </c>
      <c r="G40" s="0" t="n">
        <v>4870048.82444555</v>
      </c>
      <c r="H40" s="0" t="n">
        <v>15996330.6776078</v>
      </c>
      <c r="I40" s="0" t="n">
        <v>4870048.11419909</v>
      </c>
      <c r="J40" s="0" t="n">
        <v>666923.68361891</v>
      </c>
      <c r="K40" s="0" t="n">
        <v>646915.973110343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21848967.5043515</v>
      </c>
      <c r="C41" s="0" t="n">
        <v>20947649.1502633</v>
      </c>
      <c r="D41" s="0" t="n">
        <v>21961523.0131738</v>
      </c>
      <c r="E41" s="0" t="n">
        <v>21053449.067786</v>
      </c>
      <c r="F41" s="0" t="n">
        <v>16012515.9094259</v>
      </c>
      <c r="G41" s="0" t="n">
        <v>4935133.24083733</v>
      </c>
      <c r="H41" s="0" t="n">
        <v>16118316.5356027</v>
      </c>
      <c r="I41" s="0" t="n">
        <v>4935132.53218332</v>
      </c>
      <c r="J41" s="0" t="n">
        <v>723751.47920608</v>
      </c>
      <c r="K41" s="0" t="n">
        <v>702038.934829897</v>
      </c>
      <c r="L41" s="0" t="n">
        <v>3643265.38678048</v>
      </c>
      <c r="M41" s="0" t="n">
        <v>3434355.89682021</v>
      </c>
      <c r="N41" s="0" t="n">
        <v>3662024.23740508</v>
      </c>
      <c r="O41" s="0" t="n">
        <v>3451989.76465211</v>
      </c>
      <c r="P41" s="0" t="n">
        <v>120625.246534347</v>
      </c>
      <c r="Q41" s="0" t="n">
        <v>117006.489138316</v>
      </c>
    </row>
    <row r="42" customFormat="false" ht="12.8" hidden="false" customHeight="false" outlineLevel="0" collapsed="false">
      <c r="A42" s="0" t="n">
        <v>89</v>
      </c>
      <c r="B42" s="0" t="n">
        <v>22019727.4860274</v>
      </c>
      <c r="C42" s="0" t="n">
        <v>21110174.7984799</v>
      </c>
      <c r="D42" s="0" t="n">
        <v>22133736.1235384</v>
      </c>
      <c r="E42" s="0" t="n">
        <v>21217340.7991036</v>
      </c>
      <c r="F42" s="0" t="n">
        <v>16111054.8901432</v>
      </c>
      <c r="G42" s="0" t="n">
        <v>4999119.90833671</v>
      </c>
      <c r="H42" s="0" t="n">
        <v>16218221.6032266</v>
      </c>
      <c r="I42" s="0" t="n">
        <v>4999119.19587701</v>
      </c>
      <c r="J42" s="0" t="n">
        <v>785042.515783502</v>
      </c>
      <c r="K42" s="0" t="n">
        <v>761491.240309997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22236099.688104</v>
      </c>
      <c r="C43" s="0" t="n">
        <v>21316491.5931243</v>
      </c>
      <c r="D43" s="0" t="n">
        <v>22351902.435368</v>
      </c>
      <c r="E43" s="0" t="n">
        <v>21425344.0516144</v>
      </c>
      <c r="F43" s="0" t="n">
        <v>16252487.855681</v>
      </c>
      <c r="G43" s="0" t="n">
        <v>5064003.73744331</v>
      </c>
      <c r="H43" s="0" t="n">
        <v>16361341.0036705</v>
      </c>
      <c r="I43" s="0" t="n">
        <v>5064003.04794388</v>
      </c>
      <c r="J43" s="0" t="n">
        <v>878364.932249961</v>
      </c>
      <c r="K43" s="0" t="n">
        <v>852013.984282462</v>
      </c>
      <c r="L43" s="0" t="n">
        <v>3707094.15943172</v>
      </c>
      <c r="M43" s="0" t="n">
        <v>3494756.5902786</v>
      </c>
      <c r="N43" s="0" t="n">
        <v>3726394.24072429</v>
      </c>
      <c r="O43" s="0" t="n">
        <v>3512899.24842772</v>
      </c>
      <c r="P43" s="0" t="n">
        <v>146394.155374993</v>
      </c>
      <c r="Q43" s="0" t="n">
        <v>142002.330713744</v>
      </c>
    </row>
    <row r="44" customFormat="false" ht="12.8" hidden="false" customHeight="false" outlineLevel="0" collapsed="false">
      <c r="A44" s="0" t="n">
        <v>91</v>
      </c>
      <c r="B44" s="0" t="n">
        <v>22375060.9302583</v>
      </c>
      <c r="C44" s="0" t="n">
        <v>21449244.8016401</v>
      </c>
      <c r="D44" s="0" t="n">
        <v>22491370.5027553</v>
      </c>
      <c r="E44" s="0" t="n">
        <v>21558571.2955621</v>
      </c>
      <c r="F44" s="0" t="n">
        <v>16300777.7660636</v>
      </c>
      <c r="G44" s="0" t="n">
        <v>5148467.03557651</v>
      </c>
      <c r="H44" s="0" t="n">
        <v>16410104.951537</v>
      </c>
      <c r="I44" s="0" t="n">
        <v>5148466.34402507</v>
      </c>
      <c r="J44" s="0" t="n">
        <v>924575.618209114</v>
      </c>
      <c r="K44" s="0" t="n">
        <v>896838.34966284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22642728.0571105</v>
      </c>
      <c r="C45" s="0" t="n">
        <v>21704511.129604</v>
      </c>
      <c r="D45" s="0" t="n">
        <v>22758645.0145341</v>
      </c>
      <c r="E45" s="0" t="n">
        <v>21813468.55435</v>
      </c>
      <c r="F45" s="0" t="n">
        <v>16468787.3382488</v>
      </c>
      <c r="G45" s="0" t="n">
        <v>5235723.79135526</v>
      </c>
      <c r="H45" s="0" t="n">
        <v>16577745.4293948</v>
      </c>
      <c r="I45" s="0" t="n">
        <v>5235723.12495516</v>
      </c>
      <c r="J45" s="0" t="n">
        <v>1016587.16785823</v>
      </c>
      <c r="K45" s="0" t="n">
        <v>986089.552822483</v>
      </c>
      <c r="L45" s="0" t="n">
        <v>3774810.22089544</v>
      </c>
      <c r="M45" s="0" t="n">
        <v>3559105.90796564</v>
      </c>
      <c r="N45" s="0" t="n">
        <v>3794128.91322629</v>
      </c>
      <c r="O45" s="0" t="n">
        <v>3577266.06379311</v>
      </c>
      <c r="P45" s="0" t="n">
        <v>169431.194643038</v>
      </c>
      <c r="Q45" s="0" t="n">
        <v>164348.258803747</v>
      </c>
    </row>
    <row r="46" customFormat="false" ht="12.8" hidden="false" customHeight="false" outlineLevel="0" collapsed="false">
      <c r="A46" s="0" t="n">
        <v>93</v>
      </c>
      <c r="B46" s="0" t="n">
        <v>22887356.3336935</v>
      </c>
      <c r="C46" s="0" t="n">
        <v>21936939.547637</v>
      </c>
      <c r="D46" s="0" t="n">
        <v>23006111.0541163</v>
      </c>
      <c r="E46" s="0" t="n">
        <v>22048564.4587606</v>
      </c>
      <c r="F46" s="0" t="n">
        <v>16617288.9610711</v>
      </c>
      <c r="G46" s="0" t="n">
        <v>5319650.58656585</v>
      </c>
      <c r="H46" s="0" t="n">
        <v>16728914.5687285</v>
      </c>
      <c r="I46" s="0" t="n">
        <v>5319649.89003209</v>
      </c>
      <c r="J46" s="0" t="n">
        <v>1118498.36654319</v>
      </c>
      <c r="K46" s="0" t="n">
        <v>1084943.41554689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23205022.667401</v>
      </c>
      <c r="C47" s="0" t="n">
        <v>22239680.4568029</v>
      </c>
      <c r="D47" s="0" t="n">
        <v>23326191.4032849</v>
      </c>
      <c r="E47" s="0" t="n">
        <v>22353574.507206</v>
      </c>
      <c r="F47" s="0" t="n">
        <v>16812322.75095</v>
      </c>
      <c r="G47" s="0" t="n">
        <v>5427357.7058529</v>
      </c>
      <c r="H47" s="0" t="n">
        <v>16926217.4431543</v>
      </c>
      <c r="I47" s="0" t="n">
        <v>5427357.06405171</v>
      </c>
      <c r="J47" s="0" t="n">
        <v>1201760.14950597</v>
      </c>
      <c r="K47" s="0" t="n">
        <v>1165707.34502079</v>
      </c>
      <c r="L47" s="0" t="n">
        <v>3867488.25349648</v>
      </c>
      <c r="M47" s="0" t="n">
        <v>3646775.50992006</v>
      </c>
      <c r="N47" s="0" t="n">
        <v>3887682.2340644</v>
      </c>
      <c r="O47" s="0" t="n">
        <v>3665758.44286435</v>
      </c>
      <c r="P47" s="0" t="n">
        <v>200293.358250995</v>
      </c>
      <c r="Q47" s="0" t="n">
        <v>194284.557503466</v>
      </c>
    </row>
    <row r="48" customFormat="false" ht="12.8" hidden="false" customHeight="false" outlineLevel="0" collapsed="false">
      <c r="A48" s="0" t="n">
        <v>95</v>
      </c>
      <c r="B48" s="0" t="n">
        <v>23463865.7600769</v>
      </c>
      <c r="C48" s="0" t="n">
        <v>22487297.8137431</v>
      </c>
      <c r="D48" s="0" t="n">
        <v>23586202.1980465</v>
      </c>
      <c r="E48" s="0" t="n">
        <v>22602289.4455817</v>
      </c>
      <c r="F48" s="0" t="n">
        <v>16965563.060044</v>
      </c>
      <c r="G48" s="0" t="n">
        <v>5521734.75369905</v>
      </c>
      <c r="H48" s="0" t="n">
        <v>17080555.3413183</v>
      </c>
      <c r="I48" s="0" t="n">
        <v>5521734.10426342</v>
      </c>
      <c r="J48" s="0" t="n">
        <v>1260938.48472237</v>
      </c>
      <c r="K48" s="0" t="n">
        <v>1223110.3301807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23502569.7022522</v>
      </c>
      <c r="C49" s="0" t="n">
        <v>22523916.6145014</v>
      </c>
      <c r="D49" s="0" t="n">
        <v>23626451.5798622</v>
      </c>
      <c r="E49" s="0" t="n">
        <v>22640360.9559925</v>
      </c>
      <c r="F49" s="0" t="n">
        <v>16971895.0981897</v>
      </c>
      <c r="G49" s="0" t="n">
        <v>5552021.51631173</v>
      </c>
      <c r="H49" s="0" t="n">
        <v>17088340.0719266</v>
      </c>
      <c r="I49" s="0" t="n">
        <v>5552020.88406589</v>
      </c>
      <c r="J49" s="0" t="n">
        <v>1286665.7458312</v>
      </c>
      <c r="K49" s="0" t="n">
        <v>1248065.77345626</v>
      </c>
      <c r="L49" s="0" t="n">
        <v>3916576.08985377</v>
      </c>
      <c r="M49" s="0" t="n">
        <v>3693283.55837506</v>
      </c>
      <c r="N49" s="0" t="n">
        <v>3937222.24969262</v>
      </c>
      <c r="O49" s="0" t="n">
        <v>3712691.54605613</v>
      </c>
      <c r="P49" s="0" t="n">
        <v>214444.290971867</v>
      </c>
      <c r="Q49" s="0" t="n">
        <v>208010.962242711</v>
      </c>
    </row>
    <row r="50" customFormat="false" ht="12.8" hidden="false" customHeight="false" outlineLevel="0" collapsed="false">
      <c r="A50" s="0" t="n">
        <v>97</v>
      </c>
      <c r="B50" s="0" t="n">
        <v>23657458.1754089</v>
      </c>
      <c r="C50" s="0" t="n">
        <v>22671969.6263257</v>
      </c>
      <c r="D50" s="0" t="n">
        <v>23782289.8281801</v>
      </c>
      <c r="E50" s="0" t="n">
        <v>22789306.7523646</v>
      </c>
      <c r="F50" s="0" t="n">
        <v>17065587.9933608</v>
      </c>
      <c r="G50" s="0" t="n">
        <v>5606381.63296489</v>
      </c>
      <c r="H50" s="0" t="n">
        <v>17182925.7522067</v>
      </c>
      <c r="I50" s="0" t="n">
        <v>5606381.00015786</v>
      </c>
      <c r="J50" s="0" t="n">
        <v>1385771.06042367</v>
      </c>
      <c r="K50" s="0" t="n">
        <v>1344197.92861096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23788516.0267427</v>
      </c>
      <c r="C51" s="0" t="n">
        <v>22796069.8653451</v>
      </c>
      <c r="D51" s="0" t="n">
        <v>23914210.3285611</v>
      </c>
      <c r="E51" s="0" t="n">
        <v>22914217.8799229</v>
      </c>
      <c r="F51" s="0" t="n">
        <v>17128003.2659939</v>
      </c>
      <c r="G51" s="0" t="n">
        <v>5668066.59935124</v>
      </c>
      <c r="H51" s="0" t="n">
        <v>17246151.9135927</v>
      </c>
      <c r="I51" s="0" t="n">
        <v>5668065.96633014</v>
      </c>
      <c r="J51" s="0" t="n">
        <v>1448551.52785305</v>
      </c>
      <c r="K51" s="0" t="n">
        <v>1405094.98201746</v>
      </c>
      <c r="L51" s="0" t="n">
        <v>3962281.12505542</v>
      </c>
      <c r="M51" s="0" t="n">
        <v>3736521.79858827</v>
      </c>
      <c r="N51" s="0" t="n">
        <v>3983229.35459048</v>
      </c>
      <c r="O51" s="0" t="n">
        <v>3756213.76938538</v>
      </c>
      <c r="P51" s="0" t="n">
        <v>241425.254642176</v>
      </c>
      <c r="Q51" s="0" t="n">
        <v>234182.49700291</v>
      </c>
    </row>
    <row r="52" customFormat="false" ht="12.8" hidden="false" customHeight="false" outlineLevel="0" collapsed="false">
      <c r="A52" s="0" t="n">
        <v>99</v>
      </c>
      <c r="B52" s="0" t="n">
        <v>23914017.7830848</v>
      </c>
      <c r="C52" s="0" t="n">
        <v>22915078.1491013</v>
      </c>
      <c r="D52" s="0" t="n">
        <v>24038877.345572</v>
      </c>
      <c r="E52" s="0" t="n">
        <v>23032441.5094856</v>
      </c>
      <c r="F52" s="0" t="n">
        <v>17204750.3251209</v>
      </c>
      <c r="G52" s="0" t="n">
        <v>5710327.82398046</v>
      </c>
      <c r="H52" s="0" t="n">
        <v>17322114.3007849</v>
      </c>
      <c r="I52" s="0" t="n">
        <v>5710327.20870065</v>
      </c>
      <c r="J52" s="0" t="n">
        <v>1523925.68740184</v>
      </c>
      <c r="K52" s="0" t="n">
        <v>1478207.91677978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24109857.376505</v>
      </c>
      <c r="C53" s="0" t="n">
        <v>23101876.4836851</v>
      </c>
      <c r="D53" s="0" t="n">
        <v>24235404.0726394</v>
      </c>
      <c r="E53" s="0" t="n">
        <v>23219885.3834769</v>
      </c>
      <c r="F53" s="0" t="n">
        <v>17334313.9658528</v>
      </c>
      <c r="G53" s="0" t="n">
        <v>5767562.51783228</v>
      </c>
      <c r="H53" s="0" t="n">
        <v>17452323.4472578</v>
      </c>
      <c r="I53" s="0" t="n">
        <v>5767561.9362191</v>
      </c>
      <c r="J53" s="0" t="n">
        <v>1620927.38371185</v>
      </c>
      <c r="K53" s="0" t="n">
        <v>1572299.56220049</v>
      </c>
      <c r="L53" s="0" t="n">
        <v>4016514.16461179</v>
      </c>
      <c r="M53" s="0" t="n">
        <v>3788376.44672879</v>
      </c>
      <c r="N53" s="0" t="n">
        <v>4037437.72840468</v>
      </c>
      <c r="O53" s="0" t="n">
        <v>3808045.23272836</v>
      </c>
      <c r="P53" s="0" t="n">
        <v>270154.563951975</v>
      </c>
      <c r="Q53" s="0" t="n">
        <v>262049.927033415</v>
      </c>
    </row>
    <row r="54" customFormat="false" ht="12.8" hidden="false" customHeight="false" outlineLevel="0" collapsed="false">
      <c r="A54" s="0" t="n">
        <v>101</v>
      </c>
      <c r="B54" s="0" t="n">
        <v>24260134.7784723</v>
      </c>
      <c r="C54" s="0" t="n">
        <v>23244974.9318861</v>
      </c>
      <c r="D54" s="0" t="n">
        <v>24387964.0585536</v>
      </c>
      <c r="E54" s="0" t="n">
        <v>23365129.5197444</v>
      </c>
      <c r="F54" s="0" t="n">
        <v>17445819.2518942</v>
      </c>
      <c r="G54" s="0" t="n">
        <v>5799155.67999188</v>
      </c>
      <c r="H54" s="0" t="n">
        <v>17565974.4329568</v>
      </c>
      <c r="I54" s="0" t="n">
        <v>5799155.08678757</v>
      </c>
      <c r="J54" s="0" t="n">
        <v>1673536.03839024</v>
      </c>
      <c r="K54" s="0" t="n">
        <v>1623329.95723853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24365484.3896073</v>
      </c>
      <c r="C55" s="0" t="n">
        <v>23344955.9528444</v>
      </c>
      <c r="D55" s="0" t="n">
        <v>24493000.1966594</v>
      </c>
      <c r="E55" s="0" t="n">
        <v>23464815.874463</v>
      </c>
      <c r="F55" s="0" t="n">
        <v>17500895.2006641</v>
      </c>
      <c r="G55" s="0" t="n">
        <v>5844060.75218032</v>
      </c>
      <c r="H55" s="0" t="n">
        <v>17620755.7138258</v>
      </c>
      <c r="I55" s="0" t="n">
        <v>5844060.16063727</v>
      </c>
      <c r="J55" s="0" t="n">
        <v>1767570.28168718</v>
      </c>
      <c r="K55" s="0" t="n">
        <v>1714543.17323656</v>
      </c>
      <c r="L55" s="0" t="n">
        <v>4058567.71548896</v>
      </c>
      <c r="M55" s="0" t="n">
        <v>3828403.96448597</v>
      </c>
      <c r="N55" s="0" t="n">
        <v>4079819.4746412</v>
      </c>
      <c r="O55" s="0" t="n">
        <v>3848381.6683744</v>
      </c>
      <c r="P55" s="0" t="n">
        <v>294595.046947863</v>
      </c>
      <c r="Q55" s="0" t="n">
        <v>285757.195539427</v>
      </c>
    </row>
    <row r="56" customFormat="false" ht="12.8" hidden="false" customHeight="false" outlineLevel="0" collapsed="false">
      <c r="A56" s="0" t="n">
        <v>103</v>
      </c>
      <c r="B56" s="0" t="n">
        <v>24488872.3899583</v>
      </c>
      <c r="C56" s="0" t="n">
        <v>23462344.6939214</v>
      </c>
      <c r="D56" s="0" t="n">
        <v>24617601.8982895</v>
      </c>
      <c r="E56" s="0" t="n">
        <v>23583345.4943657</v>
      </c>
      <c r="F56" s="0" t="n">
        <v>17569461.1951613</v>
      </c>
      <c r="G56" s="0" t="n">
        <v>5892883.49876013</v>
      </c>
      <c r="H56" s="0" t="n">
        <v>17690462.5871938</v>
      </c>
      <c r="I56" s="0" t="n">
        <v>5892882.90717195</v>
      </c>
      <c r="J56" s="0" t="n">
        <v>1810700.0753193</v>
      </c>
      <c r="K56" s="0" t="n">
        <v>1756379.07305972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24607794.0062813</v>
      </c>
      <c r="C57" s="0" t="n">
        <v>23574799.7759178</v>
      </c>
      <c r="D57" s="0" t="n">
        <v>24737268.1024503</v>
      </c>
      <c r="E57" s="0" t="n">
        <v>23696500.4844551</v>
      </c>
      <c r="F57" s="0" t="n">
        <v>17619047.5180856</v>
      </c>
      <c r="G57" s="0" t="n">
        <v>5955752.25783214</v>
      </c>
      <c r="H57" s="0" t="n">
        <v>17740748.7366263</v>
      </c>
      <c r="I57" s="0" t="n">
        <v>5955751.74782883</v>
      </c>
      <c r="J57" s="0" t="n">
        <v>1875389.18602105</v>
      </c>
      <c r="K57" s="0" t="n">
        <v>1819127.51044041</v>
      </c>
      <c r="L57" s="0" t="n">
        <v>4096333.48382114</v>
      </c>
      <c r="M57" s="0" t="n">
        <v>3863756.99497237</v>
      </c>
      <c r="N57" s="0" t="n">
        <v>4117911.62363273</v>
      </c>
      <c r="O57" s="0" t="n">
        <v>3884041.23058653</v>
      </c>
      <c r="P57" s="0" t="n">
        <v>312564.864336841</v>
      </c>
      <c r="Q57" s="0" t="n">
        <v>303187.918406736</v>
      </c>
    </row>
    <row r="58" customFormat="false" ht="12.8" hidden="false" customHeight="false" outlineLevel="0" collapsed="false">
      <c r="A58" s="0" t="n">
        <v>105</v>
      </c>
      <c r="B58" s="0" t="n">
        <v>24770779.3915191</v>
      </c>
      <c r="C58" s="0" t="n">
        <v>23730004.7126267</v>
      </c>
      <c r="D58" s="0" t="n">
        <v>24900430.3066548</v>
      </c>
      <c r="E58" s="0" t="n">
        <v>23851871.6263352</v>
      </c>
      <c r="F58" s="0" t="n">
        <v>17734565.962654</v>
      </c>
      <c r="G58" s="0" t="n">
        <v>5995438.74997273</v>
      </c>
      <c r="H58" s="0" t="n">
        <v>17856433.3868143</v>
      </c>
      <c r="I58" s="0" t="n">
        <v>5995438.23952082</v>
      </c>
      <c r="J58" s="0" t="n">
        <v>1958704.41346894</v>
      </c>
      <c r="K58" s="0" t="n">
        <v>1899943.28106487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24825530.4123383</v>
      </c>
      <c r="C59" s="0" t="n">
        <v>23782291.2614292</v>
      </c>
      <c r="D59" s="0" t="n">
        <v>24954855.2615316</v>
      </c>
      <c r="E59" s="0" t="n">
        <v>23903851.6715384</v>
      </c>
      <c r="F59" s="0" t="n">
        <v>17756151.8955236</v>
      </c>
      <c r="G59" s="0" t="n">
        <v>6026139.36590563</v>
      </c>
      <c r="H59" s="0" t="n">
        <v>17877712.8251219</v>
      </c>
      <c r="I59" s="0" t="n">
        <v>6026138.84641648</v>
      </c>
      <c r="J59" s="0" t="n">
        <v>2005121.44271695</v>
      </c>
      <c r="K59" s="0" t="n">
        <v>1944967.79943544</v>
      </c>
      <c r="L59" s="0" t="n">
        <v>4132380.97541924</v>
      </c>
      <c r="M59" s="0" t="n">
        <v>3898223.09618369</v>
      </c>
      <c r="N59" s="0" t="n">
        <v>4153934.239623</v>
      </c>
      <c r="O59" s="0" t="n">
        <v>3918483.94967902</v>
      </c>
      <c r="P59" s="0" t="n">
        <v>334186.907119491</v>
      </c>
      <c r="Q59" s="0" t="n">
        <v>324161.299905907</v>
      </c>
    </row>
    <row r="60" customFormat="false" ht="12.8" hidden="false" customHeight="false" outlineLevel="0" collapsed="false">
      <c r="A60" s="0" t="n">
        <v>107</v>
      </c>
      <c r="B60" s="0" t="n">
        <v>24928497.6327888</v>
      </c>
      <c r="C60" s="0" t="n">
        <v>23880189.7041691</v>
      </c>
      <c r="D60" s="0" t="n">
        <v>25058266.0851233</v>
      </c>
      <c r="E60" s="0" t="n">
        <v>24002167.1008515</v>
      </c>
      <c r="F60" s="0" t="n">
        <v>17789846.8227612</v>
      </c>
      <c r="G60" s="0" t="n">
        <v>6090342.88140791</v>
      </c>
      <c r="H60" s="0" t="n">
        <v>17911824.7396666</v>
      </c>
      <c r="I60" s="0" t="n">
        <v>6090342.36118491</v>
      </c>
      <c r="J60" s="0" t="n">
        <v>2067412.74490514</v>
      </c>
      <c r="K60" s="0" t="n">
        <v>2005390.36255799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24970305.5385024</v>
      </c>
      <c r="C61" s="0" t="n">
        <v>23919618.9035089</v>
      </c>
      <c r="D61" s="0" t="n">
        <v>25100355.5177849</v>
      </c>
      <c r="E61" s="0" t="n">
        <v>24041860.9313542</v>
      </c>
      <c r="F61" s="0" t="n">
        <v>17815785.9178117</v>
      </c>
      <c r="G61" s="0" t="n">
        <v>6103832.98569716</v>
      </c>
      <c r="H61" s="0" t="n">
        <v>17938028.4605529</v>
      </c>
      <c r="I61" s="0" t="n">
        <v>6103832.47080133</v>
      </c>
      <c r="J61" s="0" t="n">
        <v>2125233.00134279</v>
      </c>
      <c r="K61" s="0" t="n">
        <v>2061476.01130251</v>
      </c>
      <c r="L61" s="0" t="n">
        <v>4155839.60401174</v>
      </c>
      <c r="M61" s="0" t="n">
        <v>3920617.48734325</v>
      </c>
      <c r="N61" s="0" t="n">
        <v>4177513.72242403</v>
      </c>
      <c r="O61" s="0" t="n">
        <v>3940991.9445844</v>
      </c>
      <c r="P61" s="0" t="n">
        <v>354205.500223799</v>
      </c>
      <c r="Q61" s="0" t="n">
        <v>343579.335217085</v>
      </c>
    </row>
    <row r="62" customFormat="false" ht="12.8" hidden="false" customHeight="false" outlineLevel="0" collapsed="false">
      <c r="A62" s="0" t="n">
        <v>109</v>
      </c>
      <c r="B62" s="0" t="n">
        <v>25050953.2839572</v>
      </c>
      <c r="C62" s="0" t="n">
        <v>23996020.7250533</v>
      </c>
      <c r="D62" s="0" t="n">
        <v>25181982.9467847</v>
      </c>
      <c r="E62" s="0" t="n">
        <v>24119183.6510941</v>
      </c>
      <c r="F62" s="0" t="n">
        <v>17868314.2265905</v>
      </c>
      <c r="G62" s="0" t="n">
        <v>6127706.49846284</v>
      </c>
      <c r="H62" s="0" t="n">
        <v>17991477.6664014</v>
      </c>
      <c r="I62" s="0" t="n">
        <v>6127705.98469269</v>
      </c>
      <c r="J62" s="0" t="n">
        <v>2198268.09843213</v>
      </c>
      <c r="K62" s="0" t="n">
        <v>2132320.05547917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25209166.0747919</v>
      </c>
      <c r="C63" s="0" t="n">
        <v>24146203.3832417</v>
      </c>
      <c r="D63" s="0" t="n">
        <v>25339999.2978025</v>
      </c>
      <c r="E63" s="0" t="n">
        <v>24269181.985029</v>
      </c>
      <c r="F63" s="0" t="n">
        <v>17977327.0053081</v>
      </c>
      <c r="G63" s="0" t="n">
        <v>6168876.37793363</v>
      </c>
      <c r="H63" s="0" t="n">
        <v>18100306.1290825</v>
      </c>
      <c r="I63" s="0" t="n">
        <v>6168875.85594653</v>
      </c>
      <c r="J63" s="0" t="n">
        <v>2239748.78641201</v>
      </c>
      <c r="K63" s="0" t="n">
        <v>2172556.32281965</v>
      </c>
      <c r="L63" s="0" t="n">
        <v>4194626.13908744</v>
      </c>
      <c r="M63" s="0" t="n">
        <v>3957308.17983555</v>
      </c>
      <c r="N63" s="0" t="n">
        <v>4216430.85571639</v>
      </c>
      <c r="O63" s="0" t="n">
        <v>3977805.40030252</v>
      </c>
      <c r="P63" s="0" t="n">
        <v>373291.464402001</v>
      </c>
      <c r="Q63" s="0" t="n">
        <v>362092.720469941</v>
      </c>
    </row>
    <row r="64" customFormat="false" ht="12.8" hidden="false" customHeight="false" outlineLevel="0" collapsed="false">
      <c r="A64" s="0" t="n">
        <v>111</v>
      </c>
      <c r="B64" s="0" t="n">
        <v>25367574.8249432</v>
      </c>
      <c r="C64" s="0" t="n">
        <v>24296608.4440194</v>
      </c>
      <c r="D64" s="0" t="n">
        <v>25498863.7952613</v>
      </c>
      <c r="E64" s="0" t="n">
        <v>24420015.4479588</v>
      </c>
      <c r="F64" s="0" t="n">
        <v>18110486.5696109</v>
      </c>
      <c r="G64" s="0" t="n">
        <v>6186121.87440845</v>
      </c>
      <c r="H64" s="0" t="n">
        <v>18233894.0955732</v>
      </c>
      <c r="I64" s="0" t="n">
        <v>6186121.35238561</v>
      </c>
      <c r="J64" s="0" t="n">
        <v>2275398.38274799</v>
      </c>
      <c r="K64" s="0" t="n">
        <v>2207136.43126555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25508321.3625546</v>
      </c>
      <c r="C65" s="0" t="n">
        <v>24430134.6295101</v>
      </c>
      <c r="D65" s="0" t="n">
        <v>25640872.2019935</v>
      </c>
      <c r="E65" s="0" t="n">
        <v>24554727.3658765</v>
      </c>
      <c r="F65" s="0" t="n">
        <v>18188913.7108235</v>
      </c>
      <c r="G65" s="0" t="n">
        <v>6241220.91868664</v>
      </c>
      <c r="H65" s="0" t="n">
        <v>18313506.9720738</v>
      </c>
      <c r="I65" s="0" t="n">
        <v>6241220.39380271</v>
      </c>
      <c r="J65" s="0" t="n">
        <v>2295504.48653426</v>
      </c>
      <c r="K65" s="0" t="n">
        <v>2226639.35193823</v>
      </c>
      <c r="L65" s="0" t="n">
        <v>4243820.14741689</v>
      </c>
      <c r="M65" s="0" t="n">
        <v>4003822.66223325</v>
      </c>
      <c r="N65" s="0" t="n">
        <v>4265911.05812016</v>
      </c>
      <c r="O65" s="0" t="n">
        <v>4024588.9058799</v>
      </c>
      <c r="P65" s="0" t="n">
        <v>382584.081089044</v>
      </c>
      <c r="Q65" s="0" t="n">
        <v>371106.558656372</v>
      </c>
    </row>
    <row r="66" customFormat="false" ht="12.8" hidden="false" customHeight="false" outlineLevel="0" collapsed="false">
      <c r="A66" s="0" t="n">
        <v>113</v>
      </c>
      <c r="B66" s="0" t="n">
        <v>25646248.3564376</v>
      </c>
      <c r="C66" s="0" t="n">
        <v>24561481.1628707</v>
      </c>
      <c r="D66" s="0" t="n">
        <v>25778060.0587754</v>
      </c>
      <c r="E66" s="0" t="n">
        <v>24685379.106144</v>
      </c>
      <c r="F66" s="0" t="n">
        <v>18288040.1266966</v>
      </c>
      <c r="G66" s="0" t="n">
        <v>6273441.03617409</v>
      </c>
      <c r="H66" s="0" t="n">
        <v>18411938.5892651</v>
      </c>
      <c r="I66" s="0" t="n">
        <v>6273440.51687886</v>
      </c>
      <c r="J66" s="0" t="n">
        <v>2347752.66691687</v>
      </c>
      <c r="K66" s="0" t="n">
        <v>2277320.08690937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25738558.8655943</v>
      </c>
      <c r="C67" s="0" t="n">
        <v>24648671.6661991</v>
      </c>
      <c r="D67" s="0" t="n">
        <v>25870273.0714311</v>
      </c>
      <c r="E67" s="0" t="n">
        <v>24772477.9646847</v>
      </c>
      <c r="F67" s="0" t="n">
        <v>18303548.1621385</v>
      </c>
      <c r="G67" s="0" t="n">
        <v>6345123.50406057</v>
      </c>
      <c r="H67" s="0" t="n">
        <v>18427354.9445189</v>
      </c>
      <c r="I67" s="0" t="n">
        <v>6345123.02016575</v>
      </c>
      <c r="J67" s="0" t="n">
        <v>2419030.64072905</v>
      </c>
      <c r="K67" s="0" t="n">
        <v>2346459.72150718</v>
      </c>
      <c r="L67" s="0" t="n">
        <v>4281721.0813371</v>
      </c>
      <c r="M67" s="0" t="n">
        <v>4039845.9777969</v>
      </c>
      <c r="N67" s="0" t="n">
        <v>4303672.5526998</v>
      </c>
      <c r="O67" s="0" t="n">
        <v>4060481.18311213</v>
      </c>
      <c r="P67" s="0" t="n">
        <v>403171.773454842</v>
      </c>
      <c r="Q67" s="0" t="n">
        <v>391076.620251197</v>
      </c>
    </row>
    <row r="68" customFormat="false" ht="12.8" hidden="false" customHeight="false" outlineLevel="0" collapsed="false">
      <c r="A68" s="0" t="n">
        <v>115</v>
      </c>
      <c r="B68" s="0" t="n">
        <v>25841795.2154229</v>
      </c>
      <c r="C68" s="0" t="n">
        <v>24746549.5117358</v>
      </c>
      <c r="D68" s="0" t="n">
        <v>25974099.208448</v>
      </c>
      <c r="E68" s="0" t="n">
        <v>24870906.7554015</v>
      </c>
      <c r="F68" s="0" t="n">
        <v>18365043.6875043</v>
      </c>
      <c r="G68" s="0" t="n">
        <v>6381505.82423146</v>
      </c>
      <c r="H68" s="0" t="n">
        <v>18489401.4206128</v>
      </c>
      <c r="I68" s="0" t="n">
        <v>6381505.33478869</v>
      </c>
      <c r="J68" s="0" t="n">
        <v>2458842.25314829</v>
      </c>
      <c r="K68" s="0" t="n">
        <v>2385076.98555384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25936728.4645687</v>
      </c>
      <c r="C69" s="0" t="n">
        <v>24836827.096759</v>
      </c>
      <c r="D69" s="0" t="n">
        <v>26067984.1624555</v>
      </c>
      <c r="E69" s="0" t="n">
        <v>24960198.9356631</v>
      </c>
      <c r="F69" s="0" t="n">
        <v>18430012.9614724</v>
      </c>
      <c r="G69" s="0" t="n">
        <v>6406814.13528657</v>
      </c>
      <c r="H69" s="0" t="n">
        <v>18553385.3021584</v>
      </c>
      <c r="I69" s="0" t="n">
        <v>6406813.63350473</v>
      </c>
      <c r="J69" s="0" t="n">
        <v>2516538.32144003</v>
      </c>
      <c r="K69" s="0" t="n">
        <v>2441042.17179683</v>
      </c>
      <c r="L69" s="0" t="n">
        <v>4314831.22116459</v>
      </c>
      <c r="M69" s="0" t="n">
        <v>4071600.74731629</v>
      </c>
      <c r="N69" s="0" t="n">
        <v>4336705.66068659</v>
      </c>
      <c r="O69" s="0" t="n">
        <v>4092163.5434771</v>
      </c>
      <c r="P69" s="0" t="n">
        <v>419423.053573338</v>
      </c>
      <c r="Q69" s="0" t="n">
        <v>406840.361966138</v>
      </c>
    </row>
    <row r="70" customFormat="false" ht="12.8" hidden="false" customHeight="false" outlineLevel="0" collapsed="false">
      <c r="A70" s="0" t="n">
        <v>117</v>
      </c>
      <c r="B70" s="0" t="n">
        <v>26016467.1207768</v>
      </c>
      <c r="C70" s="0" t="n">
        <v>24912682.4515505</v>
      </c>
      <c r="D70" s="0" t="n">
        <v>26147137.3752138</v>
      </c>
      <c r="E70" s="0" t="n">
        <v>25035503.966219</v>
      </c>
      <c r="F70" s="0" t="n">
        <v>18488564.2831783</v>
      </c>
      <c r="G70" s="0" t="n">
        <v>6424118.16837223</v>
      </c>
      <c r="H70" s="0" t="n">
        <v>18611386.3050103</v>
      </c>
      <c r="I70" s="0" t="n">
        <v>6424117.66120879</v>
      </c>
      <c r="J70" s="0" t="n">
        <v>2565468.16420438</v>
      </c>
      <c r="K70" s="0" t="n">
        <v>2488504.11927825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26123509.4489666</v>
      </c>
      <c r="C71" s="0" t="n">
        <v>25014271.2932028</v>
      </c>
      <c r="D71" s="0" t="n">
        <v>26252269.1733953</v>
      </c>
      <c r="E71" s="0" t="n">
        <v>25135296.9069462</v>
      </c>
      <c r="F71" s="0" t="n">
        <v>18530897.9255836</v>
      </c>
      <c r="G71" s="0" t="n">
        <v>6483373.36761917</v>
      </c>
      <c r="H71" s="0" t="n">
        <v>18651924.0600337</v>
      </c>
      <c r="I71" s="0" t="n">
        <v>6483372.84691248</v>
      </c>
      <c r="J71" s="0" t="n">
        <v>2618770.36174116</v>
      </c>
      <c r="K71" s="0" t="n">
        <v>2540207.25088892</v>
      </c>
      <c r="L71" s="0" t="n">
        <v>4345351.31746416</v>
      </c>
      <c r="M71" s="0" t="n">
        <v>4100619.22750722</v>
      </c>
      <c r="N71" s="0" t="n">
        <v>4366809.75961724</v>
      </c>
      <c r="O71" s="0" t="n">
        <v>4120790.98188756</v>
      </c>
      <c r="P71" s="0" t="n">
        <v>436461.72695686</v>
      </c>
      <c r="Q71" s="0" t="n">
        <v>423367.875148154</v>
      </c>
    </row>
    <row r="72" customFormat="false" ht="12.8" hidden="false" customHeight="false" outlineLevel="0" collapsed="false">
      <c r="A72" s="0" t="n">
        <v>119</v>
      </c>
      <c r="B72" s="0" t="n">
        <v>26345144.5351427</v>
      </c>
      <c r="C72" s="0" t="n">
        <v>25225566.1122082</v>
      </c>
      <c r="D72" s="0" t="n">
        <v>26473494.396661</v>
      </c>
      <c r="E72" s="0" t="n">
        <v>25346206.2740825</v>
      </c>
      <c r="F72" s="0" t="n">
        <v>18724156.3867401</v>
      </c>
      <c r="G72" s="0" t="n">
        <v>6501409.72546815</v>
      </c>
      <c r="H72" s="0" t="n">
        <v>18844797.0699349</v>
      </c>
      <c r="I72" s="0" t="n">
        <v>6501409.20414761</v>
      </c>
      <c r="J72" s="0" t="n">
        <v>2720554.54779656</v>
      </c>
      <c r="K72" s="0" t="n">
        <v>2638937.91136266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26473263.4465192</v>
      </c>
      <c r="C73" s="0" t="n">
        <v>25347130.8421875</v>
      </c>
      <c r="D73" s="0" t="n">
        <v>26600381.2143049</v>
      </c>
      <c r="E73" s="0" t="n">
        <v>25466612.8283666</v>
      </c>
      <c r="F73" s="0" t="n">
        <v>18811173.9271073</v>
      </c>
      <c r="G73" s="0" t="n">
        <v>6535956.91508014</v>
      </c>
      <c r="H73" s="0" t="n">
        <v>18930656.4334727</v>
      </c>
      <c r="I73" s="0" t="n">
        <v>6535956.39489391</v>
      </c>
      <c r="J73" s="0" t="n">
        <v>2764261.28562528</v>
      </c>
      <c r="K73" s="0" t="n">
        <v>2681333.44705652</v>
      </c>
      <c r="L73" s="0" t="n">
        <v>4405125.76891202</v>
      </c>
      <c r="M73" s="0" t="n">
        <v>4157809.31271633</v>
      </c>
      <c r="N73" s="0" t="n">
        <v>4426310.51823457</v>
      </c>
      <c r="O73" s="0" t="n">
        <v>4177723.79660913</v>
      </c>
      <c r="P73" s="0" t="n">
        <v>460710.21427088</v>
      </c>
      <c r="Q73" s="0" t="n">
        <v>446888.907842754</v>
      </c>
    </row>
    <row r="74" customFormat="false" ht="12.8" hidden="false" customHeight="false" outlineLevel="0" collapsed="false">
      <c r="A74" s="0" t="n">
        <v>121</v>
      </c>
      <c r="B74" s="0" t="n">
        <v>26502356.0869423</v>
      </c>
      <c r="C74" s="0" t="n">
        <v>25375976.4269442</v>
      </c>
      <c r="D74" s="0" t="n">
        <v>26629829.7713594</v>
      </c>
      <c r="E74" s="0" t="n">
        <v>25495793.3033954</v>
      </c>
      <c r="F74" s="0" t="n">
        <v>18852568.7401047</v>
      </c>
      <c r="G74" s="0" t="n">
        <v>6523407.68683955</v>
      </c>
      <c r="H74" s="0" t="n">
        <v>18972386.138475</v>
      </c>
      <c r="I74" s="0" t="n">
        <v>6523407.1649204</v>
      </c>
      <c r="J74" s="0" t="n">
        <v>2845079.11125601</v>
      </c>
      <c r="K74" s="0" t="n">
        <v>2759726.73791833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26611432.5339032</v>
      </c>
      <c r="C75" s="0" t="n">
        <v>25480595.1755158</v>
      </c>
      <c r="D75" s="0" t="n">
        <v>26738057.6496166</v>
      </c>
      <c r="E75" s="0" t="n">
        <v>25599614.3947435</v>
      </c>
      <c r="F75" s="0" t="n">
        <v>18937623.3022115</v>
      </c>
      <c r="G75" s="0" t="n">
        <v>6542971.87330432</v>
      </c>
      <c r="H75" s="0" t="n">
        <v>19056643.0468545</v>
      </c>
      <c r="I75" s="0" t="n">
        <v>6542971.34788895</v>
      </c>
      <c r="J75" s="0" t="n">
        <v>2926100.69662384</v>
      </c>
      <c r="K75" s="0" t="n">
        <v>2838317.67572512</v>
      </c>
      <c r="L75" s="0" t="n">
        <v>4428442.06676187</v>
      </c>
      <c r="M75" s="0" t="n">
        <v>4180504.34707439</v>
      </c>
      <c r="N75" s="0" t="n">
        <v>4449544.76520648</v>
      </c>
      <c r="O75" s="0" t="n">
        <v>4200341.70409996</v>
      </c>
      <c r="P75" s="0" t="n">
        <v>487683.449437306</v>
      </c>
      <c r="Q75" s="0" t="n">
        <v>473052.945954187</v>
      </c>
    </row>
    <row r="76" customFormat="false" ht="12.8" hidden="false" customHeight="false" outlineLevel="0" collapsed="false">
      <c r="A76" s="0" t="n">
        <v>123</v>
      </c>
      <c r="B76" s="0" t="n">
        <v>26694628.48404</v>
      </c>
      <c r="C76" s="0" t="n">
        <v>25559864.6015152</v>
      </c>
      <c r="D76" s="0" t="n">
        <v>26820733.8314219</v>
      </c>
      <c r="E76" s="0" t="n">
        <v>25678395.238032</v>
      </c>
      <c r="F76" s="0" t="n">
        <v>18973032.3377498</v>
      </c>
      <c r="G76" s="0" t="n">
        <v>6586832.26376543</v>
      </c>
      <c r="H76" s="0" t="n">
        <v>19091563.499712</v>
      </c>
      <c r="I76" s="0" t="n">
        <v>6586831.73832004</v>
      </c>
      <c r="J76" s="0" t="n">
        <v>2985784.2151706</v>
      </c>
      <c r="K76" s="0" t="n">
        <v>2896210.68871548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26795370.7222985</v>
      </c>
      <c r="C77" s="0" t="n">
        <v>25656453.0272639</v>
      </c>
      <c r="D77" s="0" t="n">
        <v>26920615.0375421</v>
      </c>
      <c r="E77" s="0" t="n">
        <v>25774174.2862449</v>
      </c>
      <c r="F77" s="0" t="n">
        <v>19011032.1965493</v>
      </c>
      <c r="G77" s="0" t="n">
        <v>6645420.83071454</v>
      </c>
      <c r="H77" s="0" t="n">
        <v>19128753.9840857</v>
      </c>
      <c r="I77" s="0" t="n">
        <v>6645420.3021592</v>
      </c>
      <c r="J77" s="0" t="n">
        <v>3068777.62327513</v>
      </c>
      <c r="K77" s="0" t="n">
        <v>2976714.29457687</v>
      </c>
      <c r="L77" s="0" t="n">
        <v>4457143.8029148</v>
      </c>
      <c r="M77" s="0" t="n">
        <v>4207738.90309912</v>
      </c>
      <c r="N77" s="0" t="n">
        <v>4478016.36656392</v>
      </c>
      <c r="O77" s="0" t="n">
        <v>4227359.98036053</v>
      </c>
      <c r="P77" s="0" t="n">
        <v>511462.937212521</v>
      </c>
      <c r="Q77" s="0" t="n">
        <v>496119.049096146</v>
      </c>
    </row>
    <row r="78" customFormat="false" ht="12.8" hidden="false" customHeight="false" outlineLevel="0" collapsed="false">
      <c r="A78" s="0" t="n">
        <v>125</v>
      </c>
      <c r="B78" s="0" t="n">
        <v>26908397.5421093</v>
      </c>
      <c r="C78" s="0" t="n">
        <v>25764357.8026028</v>
      </c>
      <c r="D78" s="0" t="n">
        <v>27033858.979211</v>
      </c>
      <c r="E78" s="0" t="n">
        <v>25882283.1489043</v>
      </c>
      <c r="F78" s="0" t="n">
        <v>19110660.7430845</v>
      </c>
      <c r="G78" s="0" t="n">
        <v>6653697.05951836</v>
      </c>
      <c r="H78" s="0" t="n">
        <v>19228586.6183961</v>
      </c>
      <c r="I78" s="0" t="n">
        <v>6653696.53050817</v>
      </c>
      <c r="J78" s="0" t="n">
        <v>3075539.51295806</v>
      </c>
      <c r="K78" s="0" t="n">
        <v>2983273.32756932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27055914.0133517</v>
      </c>
      <c r="C79" s="0" t="n">
        <v>25905411.8761243</v>
      </c>
      <c r="D79" s="0" t="n">
        <v>27181345.2555591</v>
      </c>
      <c r="E79" s="0" t="n">
        <v>26023308.8366085</v>
      </c>
      <c r="F79" s="0" t="n">
        <v>19246253.0091133</v>
      </c>
      <c r="G79" s="0" t="n">
        <v>6659158.86701099</v>
      </c>
      <c r="H79" s="0" t="n">
        <v>19364150.500932</v>
      </c>
      <c r="I79" s="0" t="n">
        <v>6659158.33567647</v>
      </c>
      <c r="J79" s="0" t="n">
        <v>3163404.24239272</v>
      </c>
      <c r="K79" s="0" t="n">
        <v>3068502.11512094</v>
      </c>
      <c r="L79" s="0" t="n">
        <v>4503224.51935439</v>
      </c>
      <c r="M79" s="0" t="n">
        <v>4252081.12833658</v>
      </c>
      <c r="N79" s="0" t="n">
        <v>4524128.2357523</v>
      </c>
      <c r="O79" s="0" t="n">
        <v>4271731.49019861</v>
      </c>
      <c r="P79" s="0" t="n">
        <v>527234.040398787</v>
      </c>
      <c r="Q79" s="0" t="n">
        <v>511417.019186823</v>
      </c>
    </row>
    <row r="80" customFormat="false" ht="12.8" hidden="false" customHeight="false" outlineLevel="0" collapsed="false">
      <c r="A80" s="0" t="n">
        <v>127</v>
      </c>
      <c r="B80" s="0" t="n">
        <v>27116536.0013592</v>
      </c>
      <c r="C80" s="0" t="n">
        <v>25963906.0293996</v>
      </c>
      <c r="D80" s="0" t="n">
        <v>27242033.6068323</v>
      </c>
      <c r="E80" s="0" t="n">
        <v>26081865.1226669</v>
      </c>
      <c r="F80" s="0" t="n">
        <v>19305250.6139111</v>
      </c>
      <c r="G80" s="0" t="n">
        <v>6658655.4154885</v>
      </c>
      <c r="H80" s="0" t="n">
        <v>19423210.2385414</v>
      </c>
      <c r="I80" s="0" t="n">
        <v>6658654.88412558</v>
      </c>
      <c r="J80" s="0" t="n">
        <v>3185232.6139198</v>
      </c>
      <c r="K80" s="0" t="n">
        <v>3089675.6355022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27313852.3143584</v>
      </c>
      <c r="C81" s="0" t="n">
        <v>26151961.8214417</v>
      </c>
      <c r="D81" s="0" t="n">
        <v>27439516.1412636</v>
      </c>
      <c r="E81" s="0" t="n">
        <v>26270077.1553291</v>
      </c>
      <c r="F81" s="0" t="n">
        <v>19435163.4768716</v>
      </c>
      <c r="G81" s="0" t="n">
        <v>6716798.34457004</v>
      </c>
      <c r="H81" s="0" t="n">
        <v>19553279.3427642</v>
      </c>
      <c r="I81" s="0" t="n">
        <v>6716797.81256487</v>
      </c>
      <c r="J81" s="0" t="n">
        <v>3221902.01705103</v>
      </c>
      <c r="K81" s="0" t="n">
        <v>3125244.9565395</v>
      </c>
      <c r="L81" s="0" t="n">
        <v>4544323.20981282</v>
      </c>
      <c r="M81" s="0" t="n">
        <v>4290680.10996952</v>
      </c>
      <c r="N81" s="0" t="n">
        <v>4565265.64489924</v>
      </c>
      <c r="O81" s="0" t="n">
        <v>4310366.87234874</v>
      </c>
      <c r="P81" s="0" t="n">
        <v>536983.669508506</v>
      </c>
      <c r="Q81" s="0" t="n">
        <v>520874.159423251</v>
      </c>
    </row>
    <row r="82" customFormat="false" ht="12.8" hidden="false" customHeight="false" outlineLevel="0" collapsed="false">
      <c r="A82" s="0" t="n">
        <v>129</v>
      </c>
      <c r="B82" s="0" t="n">
        <v>27353929.0925757</v>
      </c>
      <c r="C82" s="0" t="n">
        <v>26190769.3712459</v>
      </c>
      <c r="D82" s="0" t="n">
        <v>27478631.4474</v>
      </c>
      <c r="E82" s="0" t="n">
        <v>26307980.15273</v>
      </c>
      <c r="F82" s="0" t="n">
        <v>19494871.34545</v>
      </c>
      <c r="G82" s="0" t="n">
        <v>6695898.02579593</v>
      </c>
      <c r="H82" s="0" t="n">
        <v>19612082.6593951</v>
      </c>
      <c r="I82" s="0" t="n">
        <v>6695897.49333489</v>
      </c>
      <c r="J82" s="0" t="n">
        <v>3317535.54067963</v>
      </c>
      <c r="K82" s="0" t="n">
        <v>3218009.47445924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27471189.9954473</v>
      </c>
      <c r="C83" s="0" t="n">
        <v>26302863.9245826</v>
      </c>
      <c r="D83" s="0" t="n">
        <v>27595585.0417969</v>
      </c>
      <c r="E83" s="0" t="n">
        <v>26419786.0379314</v>
      </c>
      <c r="F83" s="0" t="n">
        <v>19585418.6963816</v>
      </c>
      <c r="G83" s="0" t="n">
        <v>6717445.228201</v>
      </c>
      <c r="H83" s="0" t="n">
        <v>19702341.3423553</v>
      </c>
      <c r="I83" s="0" t="n">
        <v>6717444.69557613</v>
      </c>
      <c r="J83" s="0" t="n">
        <v>3382507.83577283</v>
      </c>
      <c r="K83" s="0" t="n">
        <v>3281032.60069964</v>
      </c>
      <c r="L83" s="0" t="n">
        <v>4571210.3264696</v>
      </c>
      <c r="M83" s="0" t="n">
        <v>4316844.02928068</v>
      </c>
      <c r="N83" s="0" t="n">
        <v>4591941.19763073</v>
      </c>
      <c r="O83" s="0" t="n">
        <v>4336331.9225875</v>
      </c>
      <c r="P83" s="0" t="n">
        <v>563751.305962138</v>
      </c>
      <c r="Q83" s="0" t="n">
        <v>546838.766783274</v>
      </c>
    </row>
    <row r="84" customFormat="false" ht="12.8" hidden="false" customHeight="false" outlineLevel="0" collapsed="false">
      <c r="A84" s="0" t="n">
        <v>131</v>
      </c>
      <c r="B84" s="0" t="n">
        <v>27582538.3736605</v>
      </c>
      <c r="C84" s="0" t="n">
        <v>26409145.8066635</v>
      </c>
      <c r="D84" s="0" t="n">
        <v>27706161.333743</v>
      </c>
      <c r="E84" s="0" t="n">
        <v>26525342.0025245</v>
      </c>
      <c r="F84" s="0" t="n">
        <v>19667006.5090757</v>
      </c>
      <c r="G84" s="0" t="n">
        <v>6742139.29758781</v>
      </c>
      <c r="H84" s="0" t="n">
        <v>19783203.2375881</v>
      </c>
      <c r="I84" s="0" t="n">
        <v>6742138.76493639</v>
      </c>
      <c r="J84" s="0" t="n">
        <v>3437300.81989479</v>
      </c>
      <c r="K84" s="0" t="n">
        <v>3334181.79529795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27499394.1353219</v>
      </c>
      <c r="C85" s="0" t="n">
        <v>26330596.1198581</v>
      </c>
      <c r="D85" s="0" t="n">
        <v>27620800.5694753</v>
      </c>
      <c r="E85" s="0" t="n">
        <v>26444703.9192347</v>
      </c>
      <c r="F85" s="0" t="n">
        <v>19581908.891997</v>
      </c>
      <c r="G85" s="0" t="n">
        <v>6748687.22786118</v>
      </c>
      <c r="H85" s="0" t="n">
        <v>19696017.2270801</v>
      </c>
      <c r="I85" s="0" t="n">
        <v>6748686.69215453</v>
      </c>
      <c r="J85" s="0" t="n">
        <v>3494031.51856287</v>
      </c>
      <c r="K85" s="0" t="n">
        <v>3389210.57300599</v>
      </c>
      <c r="L85" s="0" t="n">
        <v>4573683.87595853</v>
      </c>
      <c r="M85" s="0" t="n">
        <v>4319073.78885722</v>
      </c>
      <c r="N85" s="0" t="n">
        <v>4593915.75528061</v>
      </c>
      <c r="O85" s="0" t="n">
        <v>4338092.910371</v>
      </c>
      <c r="P85" s="0" t="n">
        <v>582338.586427145</v>
      </c>
      <c r="Q85" s="0" t="n">
        <v>564868.428834331</v>
      </c>
    </row>
    <row r="86" customFormat="false" ht="12.8" hidden="false" customHeight="false" outlineLevel="0" collapsed="false">
      <c r="A86" s="0" t="n">
        <v>133</v>
      </c>
      <c r="B86" s="0" t="n">
        <v>27630990.751024</v>
      </c>
      <c r="C86" s="0" t="n">
        <v>26455509.5036192</v>
      </c>
      <c r="D86" s="0" t="n">
        <v>27751917.7104974</v>
      </c>
      <c r="E86" s="0" t="n">
        <v>26569166.5846381</v>
      </c>
      <c r="F86" s="0" t="n">
        <v>19677618.72017</v>
      </c>
      <c r="G86" s="0" t="n">
        <v>6777890.78344913</v>
      </c>
      <c r="H86" s="0" t="n">
        <v>19791276.3373527</v>
      </c>
      <c r="I86" s="0" t="n">
        <v>6777890.24728537</v>
      </c>
      <c r="J86" s="0" t="n">
        <v>3555081.137826</v>
      </c>
      <c r="K86" s="0" t="n">
        <v>3448428.70369122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27765850.2916817</v>
      </c>
      <c r="C87" s="0" t="n">
        <v>26583606.1695429</v>
      </c>
      <c r="D87" s="0" t="n">
        <v>27885942.5449455</v>
      </c>
      <c r="E87" s="0" t="n">
        <v>26696478.2871308</v>
      </c>
      <c r="F87" s="0" t="n">
        <v>19750096.4765462</v>
      </c>
      <c r="G87" s="0" t="n">
        <v>6833509.6929967</v>
      </c>
      <c r="H87" s="0" t="n">
        <v>19862969.1304609</v>
      </c>
      <c r="I87" s="0" t="n">
        <v>6833509.15666988</v>
      </c>
      <c r="J87" s="0" t="n">
        <v>3663321.29750392</v>
      </c>
      <c r="K87" s="0" t="n">
        <v>3553421.6585788</v>
      </c>
      <c r="L87" s="0" t="n">
        <v>4617196.44016588</v>
      </c>
      <c r="M87" s="0" t="n">
        <v>4360521.79508372</v>
      </c>
      <c r="N87" s="0" t="n">
        <v>4637209.22697224</v>
      </c>
      <c r="O87" s="0" t="n">
        <v>4379334.97093559</v>
      </c>
      <c r="P87" s="0" t="n">
        <v>610553.549583987</v>
      </c>
      <c r="Q87" s="0" t="n">
        <v>592236.943096467</v>
      </c>
    </row>
    <row r="88" customFormat="false" ht="12.8" hidden="false" customHeight="false" outlineLevel="0" collapsed="false">
      <c r="A88" s="0" t="n">
        <v>135</v>
      </c>
      <c r="B88" s="0" t="n">
        <v>27804993.8068139</v>
      </c>
      <c r="C88" s="0" t="n">
        <v>26621372.4727212</v>
      </c>
      <c r="D88" s="0" t="n">
        <v>27924365.1471342</v>
      </c>
      <c r="E88" s="0" t="n">
        <v>26733566.931467</v>
      </c>
      <c r="F88" s="0" t="n">
        <v>19757093.9934158</v>
      </c>
      <c r="G88" s="0" t="n">
        <v>6864278.47930544</v>
      </c>
      <c r="H88" s="0" t="n">
        <v>19869288.9885132</v>
      </c>
      <c r="I88" s="0" t="n">
        <v>6864277.94295382</v>
      </c>
      <c r="J88" s="0" t="n">
        <v>3730222.74101517</v>
      </c>
      <c r="K88" s="0" t="n">
        <v>3618316.05878471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27853217.9863708</v>
      </c>
      <c r="C89" s="0" t="n">
        <v>26667374.5712897</v>
      </c>
      <c r="D89" s="0" t="n">
        <v>27971505.7753432</v>
      </c>
      <c r="E89" s="0" t="n">
        <v>26778553.9728913</v>
      </c>
      <c r="F89" s="0" t="n">
        <v>19790498.4140624</v>
      </c>
      <c r="G89" s="0" t="n">
        <v>6876876.15722728</v>
      </c>
      <c r="H89" s="0" t="n">
        <v>19901678.3524781</v>
      </c>
      <c r="I89" s="0" t="n">
        <v>6876875.62041316</v>
      </c>
      <c r="J89" s="0" t="n">
        <v>3820650.00721525</v>
      </c>
      <c r="K89" s="0" t="n">
        <v>3706030.5069988</v>
      </c>
      <c r="L89" s="0" t="n">
        <v>4632709.35310138</v>
      </c>
      <c r="M89" s="0" t="n">
        <v>4376126.26235977</v>
      </c>
      <c r="N89" s="0" t="n">
        <v>4652422.01295982</v>
      </c>
      <c r="O89" s="0" t="n">
        <v>4394657.56775687</v>
      </c>
      <c r="P89" s="0" t="n">
        <v>636775.001202542</v>
      </c>
      <c r="Q89" s="0" t="n">
        <v>617671.751166466</v>
      </c>
    </row>
    <row r="90" customFormat="false" ht="12.8" hidden="false" customHeight="false" outlineLevel="0" collapsed="false">
      <c r="A90" s="0" t="n">
        <v>137</v>
      </c>
      <c r="B90" s="0" t="n">
        <v>27954361.6876526</v>
      </c>
      <c r="C90" s="0" t="n">
        <v>26764886.7292005</v>
      </c>
      <c r="D90" s="0" t="n">
        <v>28071016.0923075</v>
      </c>
      <c r="E90" s="0" t="n">
        <v>26874530.7400946</v>
      </c>
      <c r="F90" s="0" t="n">
        <v>19873473.5030632</v>
      </c>
      <c r="G90" s="0" t="n">
        <v>6891413.22613737</v>
      </c>
      <c r="H90" s="0" t="n">
        <v>19983118.0505549</v>
      </c>
      <c r="I90" s="0" t="n">
        <v>6891412.6895397</v>
      </c>
      <c r="J90" s="0" t="n">
        <v>3881125.94411014</v>
      </c>
      <c r="K90" s="0" t="n">
        <v>3764692.16578683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28116337.593325</v>
      </c>
      <c r="C91" s="0" t="n">
        <v>26919956.3699389</v>
      </c>
      <c r="D91" s="0" t="n">
        <v>28232709.0356907</v>
      </c>
      <c r="E91" s="0" t="n">
        <v>27029334.4226728</v>
      </c>
      <c r="F91" s="0" t="n">
        <v>20007392.250251</v>
      </c>
      <c r="G91" s="0" t="n">
        <v>6912564.11968784</v>
      </c>
      <c r="H91" s="0" t="n">
        <v>20116770.8447177</v>
      </c>
      <c r="I91" s="0" t="n">
        <v>6912563.57795509</v>
      </c>
      <c r="J91" s="0" t="n">
        <v>3961498.08677511</v>
      </c>
      <c r="K91" s="0" t="n">
        <v>3842653.14417185</v>
      </c>
      <c r="L91" s="0" t="n">
        <v>4680143.06471926</v>
      </c>
      <c r="M91" s="0" t="n">
        <v>4422253.21643016</v>
      </c>
      <c r="N91" s="0" t="n">
        <v>4699536.3364806</v>
      </c>
      <c r="O91" s="0" t="n">
        <v>4440484.32188433</v>
      </c>
      <c r="P91" s="0" t="n">
        <v>660249.681129184</v>
      </c>
      <c r="Q91" s="0" t="n">
        <v>640442.190695309</v>
      </c>
    </row>
    <row r="92" customFormat="false" ht="12.8" hidden="false" customHeight="false" outlineLevel="0" collapsed="false">
      <c r="A92" s="0" t="n">
        <v>139</v>
      </c>
      <c r="B92" s="0" t="n">
        <v>28226392.5965764</v>
      </c>
      <c r="C92" s="0" t="n">
        <v>27024374.8812551</v>
      </c>
      <c r="D92" s="0" t="n">
        <v>28342307.8073533</v>
      </c>
      <c r="E92" s="0" t="n">
        <v>27133325.5160188</v>
      </c>
      <c r="F92" s="0" t="n">
        <v>20036626.6183878</v>
      </c>
      <c r="G92" s="0" t="n">
        <v>6987748.26286728</v>
      </c>
      <c r="H92" s="0" t="n">
        <v>20145577.7949074</v>
      </c>
      <c r="I92" s="0" t="n">
        <v>6987747.72111139</v>
      </c>
      <c r="J92" s="0" t="n">
        <v>4064527.61025308</v>
      </c>
      <c r="K92" s="0" t="n">
        <v>3942591.78194549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28444562.597901</v>
      </c>
      <c r="C93" s="0" t="n">
        <v>27233914.4909536</v>
      </c>
      <c r="D93" s="0" t="n">
        <v>28560790.3555396</v>
      </c>
      <c r="E93" s="0" t="n">
        <v>27343158.9114685</v>
      </c>
      <c r="F93" s="0" t="n">
        <v>20266161.5496009</v>
      </c>
      <c r="G93" s="0" t="n">
        <v>6967752.94135269</v>
      </c>
      <c r="H93" s="0" t="n">
        <v>20375406.5123369</v>
      </c>
      <c r="I93" s="0" t="n">
        <v>6967752.39913154</v>
      </c>
      <c r="J93" s="0" t="n">
        <v>4187225.48885632</v>
      </c>
      <c r="K93" s="0" t="n">
        <v>4061608.72419063</v>
      </c>
      <c r="L93" s="0" t="n">
        <v>4731082.35319528</v>
      </c>
      <c r="M93" s="0" t="n">
        <v>4470026.91103743</v>
      </c>
      <c r="N93" s="0" t="n">
        <v>4750451.93130077</v>
      </c>
      <c r="O93" s="0" t="n">
        <v>4488236.40060044</v>
      </c>
      <c r="P93" s="0" t="n">
        <v>697870.914809387</v>
      </c>
      <c r="Q93" s="0" t="n">
        <v>676934.787365105</v>
      </c>
    </row>
    <row r="94" customFormat="false" ht="12.8" hidden="false" customHeight="false" outlineLevel="0" collapsed="false">
      <c r="A94" s="0" t="n">
        <v>141</v>
      </c>
      <c r="B94" s="0" t="n">
        <v>28675662.9620109</v>
      </c>
      <c r="C94" s="0" t="n">
        <v>27455325.6848309</v>
      </c>
      <c r="D94" s="0" t="n">
        <v>28792150.1881672</v>
      </c>
      <c r="E94" s="0" t="n">
        <v>27564811.3078835</v>
      </c>
      <c r="F94" s="0" t="n">
        <v>20438384.2354388</v>
      </c>
      <c r="G94" s="0" t="n">
        <v>7016941.44939212</v>
      </c>
      <c r="H94" s="0" t="n">
        <v>20547870.4067951</v>
      </c>
      <c r="I94" s="0" t="n">
        <v>7016940.90108834</v>
      </c>
      <c r="J94" s="0" t="n">
        <v>4231638.25429264</v>
      </c>
      <c r="K94" s="0" t="n">
        <v>4104689.10666386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28720294.2037948</v>
      </c>
      <c r="C95" s="0" t="n">
        <v>27498696.818891</v>
      </c>
      <c r="D95" s="0" t="n">
        <v>28835840.5431285</v>
      </c>
      <c r="E95" s="0" t="n">
        <v>27607297.7023276</v>
      </c>
      <c r="F95" s="0" t="n">
        <v>20496700.9794138</v>
      </c>
      <c r="G95" s="0" t="n">
        <v>7001995.83947716</v>
      </c>
      <c r="H95" s="0" t="n">
        <v>20605302.2762529</v>
      </c>
      <c r="I95" s="0" t="n">
        <v>7001995.42607471</v>
      </c>
      <c r="J95" s="0" t="n">
        <v>4318061.72502662</v>
      </c>
      <c r="K95" s="0" t="n">
        <v>4188519.87327582</v>
      </c>
      <c r="L95" s="0" t="n">
        <v>4775753.72433409</v>
      </c>
      <c r="M95" s="0" t="n">
        <v>4512291.34902658</v>
      </c>
      <c r="N95" s="0" t="n">
        <v>4795009.20012073</v>
      </c>
      <c r="O95" s="0" t="n">
        <v>4530393.58479554</v>
      </c>
      <c r="P95" s="0" t="n">
        <v>719676.954171103</v>
      </c>
      <c r="Q95" s="0" t="n">
        <v>698086.64554597</v>
      </c>
    </row>
    <row r="96" customFormat="false" ht="12.8" hidden="false" customHeight="false" outlineLevel="0" collapsed="false">
      <c r="A96" s="0" t="n">
        <v>143</v>
      </c>
      <c r="B96" s="0" t="n">
        <v>28850335.6198858</v>
      </c>
      <c r="C96" s="0" t="n">
        <v>27622813.4321311</v>
      </c>
      <c r="D96" s="0" t="n">
        <v>28965196.7451949</v>
      </c>
      <c r="E96" s="0" t="n">
        <v>27730769.8431643</v>
      </c>
      <c r="F96" s="0" t="n">
        <v>20574566.3417264</v>
      </c>
      <c r="G96" s="0" t="n">
        <v>7048247.09040472</v>
      </c>
      <c r="H96" s="0" t="n">
        <v>20682523.1671178</v>
      </c>
      <c r="I96" s="0" t="n">
        <v>7048246.67604649</v>
      </c>
      <c r="J96" s="0" t="n">
        <v>4324043.9248435</v>
      </c>
      <c r="K96" s="0" t="n">
        <v>4194322.60709819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28949135.3260238</v>
      </c>
      <c r="C97" s="0" t="n">
        <v>27717325.314411</v>
      </c>
      <c r="D97" s="0" t="n">
        <v>29063596.1428322</v>
      </c>
      <c r="E97" s="0" t="n">
        <v>27824905.4244188</v>
      </c>
      <c r="F97" s="0" t="n">
        <v>20631639.5499761</v>
      </c>
      <c r="G97" s="0" t="n">
        <v>7085685.76443493</v>
      </c>
      <c r="H97" s="0" t="n">
        <v>20739220.1049546</v>
      </c>
      <c r="I97" s="0" t="n">
        <v>7085685.31946424</v>
      </c>
      <c r="J97" s="0" t="n">
        <v>4354813.21663539</v>
      </c>
      <c r="K97" s="0" t="n">
        <v>4224168.82013633</v>
      </c>
      <c r="L97" s="0" t="n">
        <v>4814102.41899548</v>
      </c>
      <c r="M97" s="0" t="n">
        <v>4548660.77677257</v>
      </c>
      <c r="N97" s="0" t="n">
        <v>4833176.90658552</v>
      </c>
      <c r="O97" s="0" t="n">
        <v>4566592.90370155</v>
      </c>
      <c r="P97" s="0" t="n">
        <v>725802.202772566</v>
      </c>
      <c r="Q97" s="0" t="n">
        <v>704028.136689389</v>
      </c>
    </row>
    <row r="98" customFormat="false" ht="12.8" hidden="false" customHeight="false" outlineLevel="0" collapsed="false">
      <c r="A98" s="0" t="n">
        <v>145</v>
      </c>
      <c r="B98" s="0" t="n">
        <v>29124814.7666552</v>
      </c>
      <c r="C98" s="0" t="n">
        <v>27886235.011326</v>
      </c>
      <c r="D98" s="0" t="n">
        <v>29237408.6878646</v>
      </c>
      <c r="E98" s="0" t="n">
        <v>27992060.2284318</v>
      </c>
      <c r="F98" s="0" t="n">
        <v>20788584.5206527</v>
      </c>
      <c r="G98" s="0" t="n">
        <v>7097650.49067331</v>
      </c>
      <c r="H98" s="0" t="n">
        <v>20894410.1831042</v>
      </c>
      <c r="I98" s="0" t="n">
        <v>7097650.0453276</v>
      </c>
      <c r="J98" s="0" t="n">
        <v>4460985.4623917</v>
      </c>
      <c r="K98" s="0" t="n">
        <v>4327155.89851995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29282853.4398669</v>
      </c>
      <c r="C99" s="0" t="n">
        <v>28037567.8196293</v>
      </c>
      <c r="D99" s="0" t="n">
        <v>29394091.6931884</v>
      </c>
      <c r="E99" s="0" t="n">
        <v>28142118.7181432</v>
      </c>
      <c r="F99" s="0" t="n">
        <v>20918428.0345009</v>
      </c>
      <c r="G99" s="0" t="n">
        <v>7119139.78512841</v>
      </c>
      <c r="H99" s="0" t="n">
        <v>21022979.3784913</v>
      </c>
      <c r="I99" s="0" t="n">
        <v>7119139.33965193</v>
      </c>
      <c r="J99" s="0" t="n">
        <v>4548353.46804797</v>
      </c>
      <c r="K99" s="0" t="n">
        <v>4411902.86400653</v>
      </c>
      <c r="L99" s="0" t="n">
        <v>4870054.13066208</v>
      </c>
      <c r="M99" s="0" t="n">
        <v>4602202.10730946</v>
      </c>
      <c r="N99" s="0" t="n">
        <v>4888591.52401562</v>
      </c>
      <c r="O99" s="0" t="n">
        <v>4619629.4596232</v>
      </c>
      <c r="P99" s="0" t="n">
        <v>758058.911341329</v>
      </c>
      <c r="Q99" s="0" t="n">
        <v>735317.144001089</v>
      </c>
    </row>
    <row r="100" customFormat="false" ht="12.8" hidden="false" customHeight="false" outlineLevel="0" collapsed="false">
      <c r="A100" s="0" t="n">
        <v>147</v>
      </c>
      <c r="B100" s="0" t="n">
        <v>29322553.2628099</v>
      </c>
      <c r="C100" s="0" t="n">
        <v>28075918.4078684</v>
      </c>
      <c r="D100" s="0" t="n">
        <v>29432445.7665524</v>
      </c>
      <c r="E100" s="0" t="n">
        <v>28179204.7293446</v>
      </c>
      <c r="F100" s="0" t="n">
        <v>20977580.8444116</v>
      </c>
      <c r="G100" s="0" t="n">
        <v>7098337.56345682</v>
      </c>
      <c r="H100" s="0" t="n">
        <v>21080867.6079597</v>
      </c>
      <c r="I100" s="0" t="n">
        <v>7098337.12138491</v>
      </c>
      <c r="J100" s="0" t="n">
        <v>4624851.44671699</v>
      </c>
      <c r="K100" s="0" t="n">
        <v>4486105.90331549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29453999.6042967</v>
      </c>
      <c r="C101" s="0" t="n">
        <v>28202814.8580408</v>
      </c>
      <c r="D101" s="0" t="n">
        <v>29562820.1432835</v>
      </c>
      <c r="E101" s="0" t="n">
        <v>28305092.9845379</v>
      </c>
      <c r="F101" s="0" t="n">
        <v>21085206.3598865</v>
      </c>
      <c r="G101" s="0" t="n">
        <v>7117608.49815428</v>
      </c>
      <c r="H101" s="0" t="n">
        <v>21187484.9029585</v>
      </c>
      <c r="I101" s="0" t="n">
        <v>7117608.0815794</v>
      </c>
      <c r="J101" s="0" t="n">
        <v>4737771.74249106</v>
      </c>
      <c r="K101" s="0" t="n">
        <v>4595638.59021633</v>
      </c>
      <c r="L101" s="0" t="n">
        <v>4897709.26982221</v>
      </c>
      <c r="M101" s="0" t="n">
        <v>4628664.03253709</v>
      </c>
      <c r="N101" s="0" t="n">
        <v>4915843.68941391</v>
      </c>
      <c r="O101" s="0" t="n">
        <v>4645712.01284934</v>
      </c>
      <c r="P101" s="0" t="n">
        <v>789628.62374851</v>
      </c>
      <c r="Q101" s="0" t="n">
        <v>765939.765036055</v>
      </c>
    </row>
    <row r="102" customFormat="false" ht="12.8" hidden="false" customHeight="false" outlineLevel="0" collapsed="false">
      <c r="A102" s="0" t="n">
        <v>149</v>
      </c>
      <c r="B102" s="0" t="n">
        <v>29576352.3463147</v>
      </c>
      <c r="C102" s="0" t="n">
        <v>28319829.4317685</v>
      </c>
      <c r="D102" s="0" t="n">
        <v>29684507.5821066</v>
      </c>
      <c r="E102" s="0" t="n">
        <v>28421482.1621994</v>
      </c>
      <c r="F102" s="0" t="n">
        <v>21190475.0848114</v>
      </c>
      <c r="G102" s="0" t="n">
        <v>7129354.34695706</v>
      </c>
      <c r="H102" s="0" t="n">
        <v>21292128.2321669</v>
      </c>
      <c r="I102" s="0" t="n">
        <v>7129353.93003252</v>
      </c>
      <c r="J102" s="0" t="n">
        <v>4830898.92211602</v>
      </c>
      <c r="K102" s="0" t="n">
        <v>4685971.95445254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29674731.3133201</v>
      </c>
      <c r="C103" s="0" t="n">
        <v>28414268.0192889</v>
      </c>
      <c r="D103" s="0" t="n">
        <v>29782417.3920117</v>
      </c>
      <c r="E103" s="0" t="n">
        <v>28515479.7382168</v>
      </c>
      <c r="F103" s="0" t="n">
        <v>21283519.8593569</v>
      </c>
      <c r="G103" s="0" t="n">
        <v>7130748.15993203</v>
      </c>
      <c r="H103" s="0" t="n">
        <v>21384731.9953303</v>
      </c>
      <c r="I103" s="0" t="n">
        <v>7130747.74288648</v>
      </c>
      <c r="J103" s="0" t="n">
        <v>4875656.06844407</v>
      </c>
      <c r="K103" s="0" t="n">
        <v>4729386.38639075</v>
      </c>
      <c r="L103" s="0" t="n">
        <v>4934709.03046086</v>
      </c>
      <c r="M103" s="0" t="n">
        <v>4664310.86835166</v>
      </c>
      <c r="N103" s="0" t="n">
        <v>4952654.3706963</v>
      </c>
      <c r="O103" s="0" t="n">
        <v>4681183.00945969</v>
      </c>
      <c r="P103" s="0" t="n">
        <v>812609.344740679</v>
      </c>
      <c r="Q103" s="0" t="n">
        <v>788231.064398458</v>
      </c>
    </row>
    <row r="104" customFormat="false" ht="12.8" hidden="false" customHeight="false" outlineLevel="0" collapsed="false">
      <c r="A104" s="0" t="n">
        <v>151</v>
      </c>
      <c r="B104" s="0" t="n">
        <v>29847077.1331615</v>
      </c>
      <c r="C104" s="0" t="n">
        <v>28579731.0275443</v>
      </c>
      <c r="D104" s="0" t="n">
        <v>29954566.0264026</v>
      </c>
      <c r="E104" s="0" t="n">
        <v>28680757.3917209</v>
      </c>
      <c r="F104" s="0" t="n">
        <v>21419254.2074735</v>
      </c>
      <c r="G104" s="0" t="n">
        <v>7160476.82007086</v>
      </c>
      <c r="H104" s="0" t="n">
        <v>21520280.9887091</v>
      </c>
      <c r="I104" s="0" t="n">
        <v>7160476.40301178</v>
      </c>
      <c r="J104" s="0" t="n">
        <v>4952436.55804953</v>
      </c>
      <c r="K104" s="0" t="n">
        <v>4803863.46130804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30042766.6537543</v>
      </c>
      <c r="C105" s="0" t="n">
        <v>28766967.1980477</v>
      </c>
      <c r="D105" s="0" t="n">
        <v>30148968.645944</v>
      </c>
      <c r="E105" s="0" t="n">
        <v>28866783.8640393</v>
      </c>
      <c r="F105" s="0" t="n">
        <v>21579470.873599</v>
      </c>
      <c r="G105" s="0" t="n">
        <v>7187496.32444869</v>
      </c>
      <c r="H105" s="0" t="n">
        <v>21679287.9289276</v>
      </c>
      <c r="I105" s="0" t="n">
        <v>7187495.93511172</v>
      </c>
      <c r="J105" s="0" t="n">
        <v>5065145.53226172</v>
      </c>
      <c r="K105" s="0" t="n">
        <v>4913191.16629387</v>
      </c>
      <c r="L105" s="0" t="n">
        <v>4996136.51174092</v>
      </c>
      <c r="M105" s="0" t="n">
        <v>4723021.73297881</v>
      </c>
      <c r="N105" s="0" t="n">
        <v>5013834.50216496</v>
      </c>
      <c r="O105" s="0" t="n">
        <v>4739661.41160661</v>
      </c>
      <c r="P105" s="0" t="n">
        <v>844190.92204362</v>
      </c>
      <c r="Q105" s="0" t="n">
        <v>818865.194382312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17587408.2054956</v>
      </c>
      <c r="C19" s="0" t="n">
        <v>16886757.9850586</v>
      </c>
      <c r="D19" s="0" t="n">
        <v>17659103.1044917</v>
      </c>
      <c r="E19" s="0" t="n">
        <v>16954151.1790023</v>
      </c>
      <c r="F19" s="0" t="n">
        <v>13711986.0194734</v>
      </c>
      <c r="G19" s="0" t="n">
        <v>3174771.96558517</v>
      </c>
      <c r="H19" s="0" t="n">
        <v>13779379.879695</v>
      </c>
      <c r="I19" s="0" t="n">
        <v>3174771.29930734</v>
      </c>
      <c r="J19" s="0" t="n">
        <v>199317.416544857</v>
      </c>
      <c r="K19" s="0" t="n">
        <v>193337.894048511</v>
      </c>
      <c r="L19" s="0" t="n">
        <v>2933789.22924484</v>
      </c>
      <c r="M19" s="0" t="n">
        <v>2774627.31492869</v>
      </c>
      <c r="N19" s="0" t="n">
        <v>2945738.3771072</v>
      </c>
      <c r="O19" s="0" t="n">
        <v>2785859.51257525</v>
      </c>
      <c r="P19" s="0" t="n">
        <v>33219.5694241428</v>
      </c>
      <c r="Q19" s="0" t="n">
        <v>32222.9823414185</v>
      </c>
    </row>
    <row r="20" customFormat="false" ht="12.8" hidden="false" customHeight="false" outlineLevel="0" collapsed="false">
      <c r="A20" s="0" t="n">
        <v>67</v>
      </c>
      <c r="B20" s="0" t="n">
        <v>17967532.3193059</v>
      </c>
      <c r="C20" s="0" t="n">
        <v>17250252.3649994</v>
      </c>
      <c r="D20" s="0" t="n">
        <v>18043229.2177913</v>
      </c>
      <c r="E20" s="0" t="n">
        <v>17321407.4382308</v>
      </c>
      <c r="F20" s="0" t="n">
        <v>13993505.5609278</v>
      </c>
      <c r="G20" s="0" t="n">
        <v>3256746.80407156</v>
      </c>
      <c r="H20" s="0" t="n">
        <v>14064661.3174633</v>
      </c>
      <c r="I20" s="0" t="n">
        <v>3256746.1207675</v>
      </c>
      <c r="J20" s="0" t="n">
        <v>190293.636483069</v>
      </c>
      <c r="K20" s="0" t="n">
        <v>184584.827388577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17745952.1035372</v>
      </c>
      <c r="C21" s="0" t="n">
        <v>17036666.4147075</v>
      </c>
      <c r="D21" s="0" t="n">
        <v>17821958.9706619</v>
      </c>
      <c r="E21" s="0" t="n">
        <v>17108112.8586655</v>
      </c>
      <c r="F21" s="0" t="n">
        <v>13815143.3624417</v>
      </c>
      <c r="G21" s="0" t="n">
        <v>3221523.05226582</v>
      </c>
      <c r="H21" s="0" t="n">
        <v>13886590.4773284</v>
      </c>
      <c r="I21" s="0" t="n">
        <v>3221522.3813371</v>
      </c>
      <c r="J21" s="0" t="n">
        <v>206751.564035903</v>
      </c>
      <c r="K21" s="0" t="n">
        <v>200549.017114826</v>
      </c>
      <c r="L21" s="0" t="n">
        <v>2960237.73079413</v>
      </c>
      <c r="M21" s="0" t="n">
        <v>2798990.04489803</v>
      </c>
      <c r="N21" s="0" t="n">
        <v>2972905.54000652</v>
      </c>
      <c r="O21" s="0" t="n">
        <v>2810897.78404599</v>
      </c>
      <c r="P21" s="0" t="n">
        <v>34458.5940059838</v>
      </c>
      <c r="Q21" s="0" t="n">
        <v>33424.8361858043</v>
      </c>
    </row>
    <row r="22" customFormat="false" ht="12.8" hidden="false" customHeight="false" outlineLevel="0" collapsed="false">
      <c r="A22" s="0" t="n">
        <v>69</v>
      </c>
      <c r="B22" s="0" t="n">
        <v>18128167.9673593</v>
      </c>
      <c r="C22" s="0" t="n">
        <v>17403368.1707896</v>
      </c>
      <c r="D22" s="0" t="n">
        <v>18206136.0524881</v>
      </c>
      <c r="E22" s="0" t="n">
        <v>17476658.1596134</v>
      </c>
      <c r="F22" s="0" t="n">
        <v>14094358.9746661</v>
      </c>
      <c r="G22" s="0" t="n">
        <v>3309009.19612343</v>
      </c>
      <c r="H22" s="0" t="n">
        <v>14167649.6379118</v>
      </c>
      <c r="I22" s="0" t="n">
        <v>3309008.52170154</v>
      </c>
      <c r="J22" s="0" t="n">
        <v>231319.776134704</v>
      </c>
      <c r="K22" s="0" t="n">
        <v>224380.182850663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18538041.4217744</v>
      </c>
      <c r="C23" s="0" t="n">
        <v>17795262.7873862</v>
      </c>
      <c r="D23" s="0" t="n">
        <v>18618054.3764575</v>
      </c>
      <c r="E23" s="0" t="n">
        <v>17870474.9534314</v>
      </c>
      <c r="F23" s="0" t="n">
        <v>14321171.8633809</v>
      </c>
      <c r="G23" s="0" t="n">
        <v>3474090.92400529</v>
      </c>
      <c r="H23" s="0" t="n">
        <v>14396384.7185901</v>
      </c>
      <c r="I23" s="0" t="n">
        <v>3474090.23484126</v>
      </c>
      <c r="J23" s="0" t="n">
        <v>249280.864367404</v>
      </c>
      <c r="K23" s="0" t="n">
        <v>241802.438436382</v>
      </c>
      <c r="L23" s="0" t="n">
        <v>3091520.45241297</v>
      </c>
      <c r="M23" s="0" t="n">
        <v>2917530.88835014</v>
      </c>
      <c r="N23" s="0" t="n">
        <v>3104855.94284652</v>
      </c>
      <c r="O23" s="0" t="n">
        <v>2930066.2478193</v>
      </c>
      <c r="P23" s="0" t="n">
        <v>41546.8107279007</v>
      </c>
      <c r="Q23" s="0" t="n">
        <v>40300.4064060636</v>
      </c>
    </row>
    <row r="24" customFormat="false" ht="12.8" hidden="false" customHeight="false" outlineLevel="0" collapsed="false">
      <c r="A24" s="0" t="n">
        <v>71</v>
      </c>
      <c r="B24" s="0" t="n">
        <v>19385978.0984697</v>
      </c>
      <c r="C24" s="0" t="n">
        <v>18607146.0195719</v>
      </c>
      <c r="D24" s="0" t="n">
        <v>19471123.2521672</v>
      </c>
      <c r="E24" s="0" t="n">
        <v>18687182.453151</v>
      </c>
      <c r="F24" s="0" t="n">
        <v>14917419.1968469</v>
      </c>
      <c r="G24" s="0" t="n">
        <v>3689726.82272509</v>
      </c>
      <c r="H24" s="0" t="n">
        <v>14997456.32179</v>
      </c>
      <c r="I24" s="0" t="n">
        <v>3689726.13136098</v>
      </c>
      <c r="J24" s="0" t="n">
        <v>281313.341396846</v>
      </c>
      <c r="K24" s="0" t="n">
        <v>272873.941154941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19617027.8911858</v>
      </c>
      <c r="C25" s="0" t="n">
        <v>18827639.0439006</v>
      </c>
      <c r="D25" s="0" t="n">
        <v>19704320.6848595</v>
      </c>
      <c r="E25" s="0" t="n">
        <v>18909693.8914993</v>
      </c>
      <c r="F25" s="0" t="n">
        <v>15029155.2696805</v>
      </c>
      <c r="G25" s="0" t="n">
        <v>3798483.77422012</v>
      </c>
      <c r="H25" s="0" t="n">
        <v>15111210.8301128</v>
      </c>
      <c r="I25" s="0" t="n">
        <v>3798483.0613865</v>
      </c>
      <c r="J25" s="0" t="n">
        <v>316656.782576024</v>
      </c>
      <c r="K25" s="0" t="n">
        <v>307157.079098743</v>
      </c>
      <c r="L25" s="0" t="n">
        <v>3271141.3746787</v>
      </c>
      <c r="M25" s="0" t="n">
        <v>3086437.32891568</v>
      </c>
      <c r="N25" s="0" t="n">
        <v>3285690.10652244</v>
      </c>
      <c r="O25" s="0" t="n">
        <v>3100113.13539605</v>
      </c>
      <c r="P25" s="0" t="n">
        <v>52776.1304293373</v>
      </c>
      <c r="Q25" s="0" t="n">
        <v>51192.8465164572</v>
      </c>
    </row>
    <row r="26" customFormat="false" ht="12.8" hidden="false" customHeight="false" outlineLevel="0" collapsed="false">
      <c r="A26" s="0" t="n">
        <v>73</v>
      </c>
      <c r="B26" s="0" t="n">
        <v>20139664.8774422</v>
      </c>
      <c r="C26" s="0" t="n">
        <v>19327293.4359705</v>
      </c>
      <c r="D26" s="0" t="n">
        <v>20229932.2061552</v>
      </c>
      <c r="E26" s="0" t="n">
        <v>19412144.3387632</v>
      </c>
      <c r="F26" s="0" t="n">
        <v>15393622.7125156</v>
      </c>
      <c r="G26" s="0" t="n">
        <v>3933670.72345482</v>
      </c>
      <c r="H26" s="0" t="n">
        <v>15478474.3463342</v>
      </c>
      <c r="I26" s="0" t="n">
        <v>3933669.99242901</v>
      </c>
      <c r="J26" s="0" t="n">
        <v>357069.30008727</v>
      </c>
      <c r="K26" s="0" t="n">
        <v>346357.221084652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20184693.4223817</v>
      </c>
      <c r="C27" s="0" t="n">
        <v>19368643.183388</v>
      </c>
      <c r="D27" s="0" t="n">
        <v>20275895.4666301</v>
      </c>
      <c r="E27" s="0" t="n">
        <v>19454372.7189365</v>
      </c>
      <c r="F27" s="0" t="n">
        <v>15319826.6887906</v>
      </c>
      <c r="G27" s="0" t="n">
        <v>4048816.49459734</v>
      </c>
      <c r="H27" s="0" t="n">
        <v>15405556.9401742</v>
      </c>
      <c r="I27" s="0" t="n">
        <v>4048815.77876226</v>
      </c>
      <c r="J27" s="0" t="n">
        <v>379539.441658195</v>
      </c>
      <c r="K27" s="0" t="n">
        <v>368153.25840845</v>
      </c>
      <c r="L27" s="0" t="n">
        <v>3365335.33156853</v>
      </c>
      <c r="M27" s="0" t="n">
        <v>3174666.73098671</v>
      </c>
      <c r="N27" s="0" t="n">
        <v>3380535.60382891</v>
      </c>
      <c r="O27" s="0" t="n">
        <v>3188954.98543802</v>
      </c>
      <c r="P27" s="0" t="n">
        <v>63256.5736096992</v>
      </c>
      <c r="Q27" s="0" t="n">
        <v>61358.8764014082</v>
      </c>
    </row>
    <row r="28" customFormat="false" ht="12.8" hidden="false" customHeight="false" outlineLevel="0" collapsed="false">
      <c r="A28" s="0" t="n">
        <v>75</v>
      </c>
      <c r="B28" s="0" t="n">
        <v>20325793.0055473</v>
      </c>
      <c r="C28" s="0" t="n">
        <v>19502480.6310207</v>
      </c>
      <c r="D28" s="0" t="n">
        <v>20417664.0801349</v>
      </c>
      <c r="E28" s="0" t="n">
        <v>19588839.0540304</v>
      </c>
      <c r="F28" s="0" t="n">
        <v>15355653.4349835</v>
      </c>
      <c r="G28" s="0" t="n">
        <v>4146827.19603723</v>
      </c>
      <c r="H28" s="0" t="n">
        <v>15442012.5669693</v>
      </c>
      <c r="I28" s="0" t="n">
        <v>4146826.4870611</v>
      </c>
      <c r="J28" s="0" t="n">
        <v>400193.340331478</v>
      </c>
      <c r="K28" s="0" t="n">
        <v>388187.540121533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20663968.3802801</v>
      </c>
      <c r="C29" s="0" t="n">
        <v>19825379.4191951</v>
      </c>
      <c r="D29" s="0" t="n">
        <v>20757198.499206</v>
      </c>
      <c r="E29" s="0" t="n">
        <v>19913015.3401107</v>
      </c>
      <c r="F29" s="0" t="n">
        <v>15572290.5464847</v>
      </c>
      <c r="G29" s="0" t="n">
        <v>4253088.87271043</v>
      </c>
      <c r="H29" s="0" t="n">
        <v>15659927.1863375</v>
      </c>
      <c r="I29" s="0" t="n">
        <v>4253088.15377321</v>
      </c>
      <c r="J29" s="0" t="n">
        <v>434860.703558516</v>
      </c>
      <c r="K29" s="0" t="n">
        <v>421814.88245176</v>
      </c>
      <c r="L29" s="0" t="n">
        <v>3445759.88285593</v>
      </c>
      <c r="M29" s="0" t="n">
        <v>3250431.61737931</v>
      </c>
      <c r="N29" s="0" t="n">
        <v>3461298.16670621</v>
      </c>
      <c r="O29" s="0" t="n">
        <v>3265037.88454449</v>
      </c>
      <c r="P29" s="0" t="n">
        <v>72476.7839264193</v>
      </c>
      <c r="Q29" s="0" t="n">
        <v>70302.4804086267</v>
      </c>
    </row>
    <row r="30" customFormat="false" ht="12.8" hidden="false" customHeight="false" outlineLevel="0" collapsed="false">
      <c r="A30" s="0" t="n">
        <v>77</v>
      </c>
      <c r="B30" s="0" t="n">
        <v>20923712.1376732</v>
      </c>
      <c r="C30" s="0" t="n">
        <v>20072722.2141454</v>
      </c>
      <c r="D30" s="0" t="n">
        <v>21020315.1787854</v>
      </c>
      <c r="E30" s="0" t="n">
        <v>20163528.6796027</v>
      </c>
      <c r="F30" s="0" t="n">
        <v>15740788.8092509</v>
      </c>
      <c r="G30" s="0" t="n">
        <v>4331933.40489451</v>
      </c>
      <c r="H30" s="0" t="n">
        <v>15831595.9959119</v>
      </c>
      <c r="I30" s="0" t="n">
        <v>4331932.68369079</v>
      </c>
      <c r="J30" s="0" t="n">
        <v>441686.071908841</v>
      </c>
      <c r="K30" s="0" t="n">
        <v>428435.489751575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21122140.6716964</v>
      </c>
      <c r="C31" s="0" t="n">
        <v>20261148.7613551</v>
      </c>
      <c r="D31" s="0" t="n">
        <v>21220505.4514206</v>
      </c>
      <c r="E31" s="0" t="n">
        <v>20353611.8435205</v>
      </c>
      <c r="F31" s="0" t="n">
        <v>15821716.5783211</v>
      </c>
      <c r="G31" s="0" t="n">
        <v>4439432.18303405</v>
      </c>
      <c r="H31" s="0" t="n">
        <v>15914180.3833915</v>
      </c>
      <c r="I31" s="0" t="n">
        <v>4439431.46012908</v>
      </c>
      <c r="J31" s="0" t="n">
        <v>473910.493155598</v>
      </c>
      <c r="K31" s="0" t="n">
        <v>459693.17836093</v>
      </c>
      <c r="L31" s="0" t="n">
        <v>3520441.78740929</v>
      </c>
      <c r="M31" s="0" t="n">
        <v>3319886.49140631</v>
      </c>
      <c r="N31" s="0" t="n">
        <v>3536835.95091379</v>
      </c>
      <c r="O31" s="0" t="n">
        <v>3335297.28873066</v>
      </c>
      <c r="P31" s="0" t="n">
        <v>78985.0821925997</v>
      </c>
      <c r="Q31" s="0" t="n">
        <v>76615.5297268217</v>
      </c>
    </row>
    <row r="32" customFormat="false" ht="12.8" hidden="false" customHeight="false" outlineLevel="0" collapsed="false">
      <c r="A32" s="0" t="n">
        <v>79</v>
      </c>
      <c r="B32" s="0" t="n">
        <v>21254978.6633234</v>
      </c>
      <c r="C32" s="0" t="n">
        <v>20387396.9721932</v>
      </c>
      <c r="D32" s="0" t="n">
        <v>21355021.3278636</v>
      </c>
      <c r="E32" s="0" t="n">
        <v>20481437.2669577</v>
      </c>
      <c r="F32" s="0" t="n">
        <v>15876687.5824724</v>
      </c>
      <c r="G32" s="0" t="n">
        <v>4510709.38972086</v>
      </c>
      <c r="H32" s="0" t="n">
        <v>15970728.6047437</v>
      </c>
      <c r="I32" s="0" t="n">
        <v>4510708.66221392</v>
      </c>
      <c r="J32" s="0" t="n">
        <v>487042.81072753</v>
      </c>
      <c r="K32" s="0" t="n">
        <v>472431.526405704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21394712.2554275</v>
      </c>
      <c r="C33" s="0" t="n">
        <v>20520758.086351</v>
      </c>
      <c r="D33" s="0" t="n">
        <v>21496910.5625984</v>
      </c>
      <c r="E33" s="0" t="n">
        <v>20616824.6863395</v>
      </c>
      <c r="F33" s="0" t="n">
        <v>15934205.8464552</v>
      </c>
      <c r="G33" s="0" t="n">
        <v>4586552.23989581</v>
      </c>
      <c r="H33" s="0" t="n">
        <v>16030273.1734375</v>
      </c>
      <c r="I33" s="0" t="n">
        <v>4586551.51290194</v>
      </c>
      <c r="J33" s="0" t="n">
        <v>500047.103944765</v>
      </c>
      <c r="K33" s="0" t="n">
        <v>485045.690826422</v>
      </c>
      <c r="L33" s="0" t="n">
        <v>3567550.24145311</v>
      </c>
      <c r="M33" s="0" t="n">
        <v>3364183.05460708</v>
      </c>
      <c r="N33" s="0" t="n">
        <v>3584583.32655745</v>
      </c>
      <c r="O33" s="0" t="n">
        <v>3380194.44108728</v>
      </c>
      <c r="P33" s="0" t="n">
        <v>83341.1839907942</v>
      </c>
      <c r="Q33" s="0" t="n">
        <v>80840.9484710704</v>
      </c>
    </row>
    <row r="34" customFormat="false" ht="12.8" hidden="false" customHeight="false" outlineLevel="0" collapsed="false">
      <c r="A34" s="0" t="n">
        <v>81</v>
      </c>
      <c r="B34" s="0" t="n">
        <v>21574558.8487742</v>
      </c>
      <c r="C34" s="0" t="n">
        <v>20691798.1935829</v>
      </c>
      <c r="D34" s="0" t="n">
        <v>21679129.6082982</v>
      </c>
      <c r="E34" s="0" t="n">
        <v>20790094.8997427</v>
      </c>
      <c r="F34" s="0" t="n">
        <v>16039051.8135286</v>
      </c>
      <c r="G34" s="0" t="n">
        <v>4652746.38005434</v>
      </c>
      <c r="H34" s="0" t="n">
        <v>16137349.2503295</v>
      </c>
      <c r="I34" s="0" t="n">
        <v>4652745.64941327</v>
      </c>
      <c r="J34" s="0" t="n">
        <v>502822.501354428</v>
      </c>
      <c r="K34" s="0" t="n">
        <v>487737.826313795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21783161.1969184</v>
      </c>
      <c r="C35" s="0" t="n">
        <v>20890610.2876255</v>
      </c>
      <c r="D35" s="0" t="n">
        <v>21887643.3169793</v>
      </c>
      <c r="E35" s="0" t="n">
        <v>20988823.6739678</v>
      </c>
      <c r="F35" s="0" t="n">
        <v>16131540.4629075</v>
      </c>
      <c r="G35" s="0" t="n">
        <v>4759069.82471806</v>
      </c>
      <c r="H35" s="0" t="n">
        <v>16229754.5961858</v>
      </c>
      <c r="I35" s="0" t="n">
        <v>4759069.07778193</v>
      </c>
      <c r="J35" s="0" t="n">
        <v>519251.882525022</v>
      </c>
      <c r="K35" s="0" t="n">
        <v>503674.326049272</v>
      </c>
      <c r="L35" s="0" t="n">
        <v>3632664.06879373</v>
      </c>
      <c r="M35" s="0" t="n">
        <v>3425167.76619319</v>
      </c>
      <c r="N35" s="0" t="n">
        <v>3650077.7897764</v>
      </c>
      <c r="O35" s="0" t="n">
        <v>3441536.95380517</v>
      </c>
      <c r="P35" s="0" t="n">
        <v>86541.9804208371</v>
      </c>
      <c r="Q35" s="0" t="n">
        <v>83945.7210082119</v>
      </c>
    </row>
    <row r="36" customFormat="false" ht="12.8" hidden="false" customHeight="false" outlineLevel="0" collapsed="false">
      <c r="A36" s="0" t="n">
        <v>83</v>
      </c>
      <c r="B36" s="0" t="n">
        <v>21917323.379576</v>
      </c>
      <c r="C36" s="0" t="n">
        <v>21017993.4852314</v>
      </c>
      <c r="D36" s="0" t="n">
        <v>22022940.7451071</v>
      </c>
      <c r="E36" s="0" t="n">
        <v>21117274.0033752</v>
      </c>
      <c r="F36" s="0" t="n">
        <v>16184959.6751882</v>
      </c>
      <c r="G36" s="0" t="n">
        <v>4833033.81004327</v>
      </c>
      <c r="H36" s="0" t="n">
        <v>16284240.9524212</v>
      </c>
      <c r="I36" s="0" t="n">
        <v>4833033.05095404</v>
      </c>
      <c r="J36" s="0" t="n">
        <v>534766.634111672</v>
      </c>
      <c r="K36" s="0" t="n">
        <v>518723.635088322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22017562.0095639</v>
      </c>
      <c r="C37" s="0" t="n">
        <v>21112805.5182293</v>
      </c>
      <c r="D37" s="0" t="n">
        <v>22124975.5732255</v>
      </c>
      <c r="E37" s="0" t="n">
        <v>21213774.4632349</v>
      </c>
      <c r="F37" s="0" t="n">
        <v>16234610.407866</v>
      </c>
      <c r="G37" s="0" t="n">
        <v>4878195.11036332</v>
      </c>
      <c r="H37" s="0" t="n">
        <v>16335580.1172615</v>
      </c>
      <c r="I37" s="0" t="n">
        <v>4878194.34597345</v>
      </c>
      <c r="J37" s="0" t="n">
        <v>545732.375505563</v>
      </c>
      <c r="K37" s="0" t="n">
        <v>529360.404240396</v>
      </c>
      <c r="L37" s="0" t="n">
        <v>3671728.89419127</v>
      </c>
      <c r="M37" s="0" t="n">
        <v>3461496.56989521</v>
      </c>
      <c r="N37" s="0" t="n">
        <v>3689631.18940504</v>
      </c>
      <c r="O37" s="0" t="n">
        <v>3478325.02015433</v>
      </c>
      <c r="P37" s="0" t="n">
        <v>90955.3959175939</v>
      </c>
      <c r="Q37" s="0" t="n">
        <v>88226.734040066</v>
      </c>
    </row>
    <row r="38" customFormat="false" ht="12.8" hidden="false" customHeight="false" outlineLevel="0" collapsed="false">
      <c r="A38" s="0" t="n">
        <v>85</v>
      </c>
      <c r="B38" s="0" t="n">
        <v>22216304.8104838</v>
      </c>
      <c r="C38" s="0" t="n">
        <v>21301470.0464917</v>
      </c>
      <c r="D38" s="0" t="n">
        <v>22326333.2656434</v>
      </c>
      <c r="E38" s="0" t="n">
        <v>21404896.9901555</v>
      </c>
      <c r="F38" s="0" t="n">
        <v>16389764.270116</v>
      </c>
      <c r="G38" s="0" t="n">
        <v>4911705.77637568</v>
      </c>
      <c r="H38" s="0" t="n">
        <v>16493191.9807155</v>
      </c>
      <c r="I38" s="0" t="n">
        <v>4911705.00944004</v>
      </c>
      <c r="J38" s="0" t="n">
        <v>571429.386127913</v>
      </c>
      <c r="K38" s="0" t="n">
        <v>554286.504544075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22502224.3981227</v>
      </c>
      <c r="C39" s="0" t="n">
        <v>21573782.4856312</v>
      </c>
      <c r="D39" s="0" t="n">
        <v>22613462.8369218</v>
      </c>
      <c r="E39" s="0" t="n">
        <v>21678346.8156454</v>
      </c>
      <c r="F39" s="0" t="n">
        <v>16561626.958742</v>
      </c>
      <c r="G39" s="0" t="n">
        <v>5012155.52688927</v>
      </c>
      <c r="H39" s="0" t="n">
        <v>16666192.0437886</v>
      </c>
      <c r="I39" s="0" t="n">
        <v>5012154.77185678</v>
      </c>
      <c r="J39" s="0" t="n">
        <v>602475.781346431</v>
      </c>
      <c r="K39" s="0" t="n">
        <v>584401.507906038</v>
      </c>
      <c r="L39" s="0" t="n">
        <v>3750191.4300015</v>
      </c>
      <c r="M39" s="0" t="n">
        <v>3534339.97823604</v>
      </c>
      <c r="N39" s="0" t="n">
        <v>3768731.20482669</v>
      </c>
      <c r="O39" s="0" t="n">
        <v>3551767.66221457</v>
      </c>
      <c r="P39" s="0" t="n">
        <v>100412.630224405</v>
      </c>
      <c r="Q39" s="0" t="n">
        <v>97400.2513176731</v>
      </c>
    </row>
    <row r="40" customFormat="false" ht="12.8" hidden="false" customHeight="false" outlineLevel="0" collapsed="false">
      <c r="A40" s="0" t="n">
        <v>87</v>
      </c>
      <c r="B40" s="0" t="n">
        <v>22753292.9254306</v>
      </c>
      <c r="C40" s="0" t="n">
        <v>21812769.527881</v>
      </c>
      <c r="D40" s="0" t="n">
        <v>22867957.1947505</v>
      </c>
      <c r="E40" s="0" t="n">
        <v>21920554.1400748</v>
      </c>
      <c r="F40" s="0" t="n">
        <v>16710199.1107066</v>
      </c>
      <c r="G40" s="0" t="n">
        <v>5102570.41717434</v>
      </c>
      <c r="H40" s="0" t="n">
        <v>16817984.4803014</v>
      </c>
      <c r="I40" s="0" t="n">
        <v>5102569.65977338</v>
      </c>
      <c r="J40" s="0" t="n">
        <v>637788.072026827</v>
      </c>
      <c r="K40" s="0" t="n">
        <v>618654.429866022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22923074.9735431</v>
      </c>
      <c r="C41" s="0" t="n">
        <v>21973777.9259389</v>
      </c>
      <c r="D41" s="0" t="n">
        <v>23037820.2458367</v>
      </c>
      <c r="E41" s="0" t="n">
        <v>22081638.6816546</v>
      </c>
      <c r="F41" s="0" t="n">
        <v>16795685.1828607</v>
      </c>
      <c r="G41" s="0" t="n">
        <v>5178092.74307815</v>
      </c>
      <c r="H41" s="0" t="n">
        <v>16903546.6943466</v>
      </c>
      <c r="I41" s="0" t="n">
        <v>5178091.98730793</v>
      </c>
      <c r="J41" s="0" t="n">
        <v>709836.494304432</v>
      </c>
      <c r="K41" s="0" t="n">
        <v>688541.399475299</v>
      </c>
      <c r="L41" s="0" t="n">
        <v>3819069.40635116</v>
      </c>
      <c r="M41" s="0" t="n">
        <v>3599130.13781889</v>
      </c>
      <c r="N41" s="0" t="n">
        <v>3838193.65381848</v>
      </c>
      <c r="O41" s="0" t="n">
        <v>3617107.52614068</v>
      </c>
      <c r="P41" s="0" t="n">
        <v>118306.082384072</v>
      </c>
      <c r="Q41" s="0" t="n">
        <v>114756.89991255</v>
      </c>
    </row>
    <row r="42" customFormat="false" ht="12.8" hidden="false" customHeight="false" outlineLevel="0" collapsed="false">
      <c r="A42" s="0" t="n">
        <v>89</v>
      </c>
      <c r="B42" s="0" t="n">
        <v>23156889.532098</v>
      </c>
      <c r="C42" s="0" t="n">
        <v>22195547.5181306</v>
      </c>
      <c r="D42" s="0" t="n">
        <v>23273921.6356224</v>
      </c>
      <c r="E42" s="0" t="n">
        <v>22305557.8959669</v>
      </c>
      <c r="F42" s="0" t="n">
        <v>16917086.3751888</v>
      </c>
      <c r="G42" s="0" t="n">
        <v>5278461.14294176</v>
      </c>
      <c r="H42" s="0" t="n">
        <v>17027097.5062053</v>
      </c>
      <c r="I42" s="0" t="n">
        <v>5278460.38976156</v>
      </c>
      <c r="J42" s="0" t="n">
        <v>776346.078658628</v>
      </c>
      <c r="K42" s="0" t="n">
        <v>753055.696298869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23295858.535328</v>
      </c>
      <c r="C43" s="0" t="n">
        <v>22327969.4305308</v>
      </c>
      <c r="D43" s="0" t="n">
        <v>23413711.3365808</v>
      </c>
      <c r="E43" s="0" t="n">
        <v>22438751.2656463</v>
      </c>
      <c r="F43" s="0" t="n">
        <v>16994693.8751651</v>
      </c>
      <c r="G43" s="0" t="n">
        <v>5333275.55536564</v>
      </c>
      <c r="H43" s="0" t="n">
        <v>17105476.4307266</v>
      </c>
      <c r="I43" s="0" t="n">
        <v>5333274.83491973</v>
      </c>
      <c r="J43" s="0" t="n">
        <v>848006.17736115</v>
      </c>
      <c r="K43" s="0" t="n">
        <v>822565.992040315</v>
      </c>
      <c r="L43" s="0" t="n">
        <v>3883023.49006195</v>
      </c>
      <c r="M43" s="0" t="n">
        <v>3660215.24044237</v>
      </c>
      <c r="N43" s="0" t="n">
        <v>3902665.65940867</v>
      </c>
      <c r="O43" s="0" t="n">
        <v>3678679.51247447</v>
      </c>
      <c r="P43" s="0" t="n">
        <v>141334.362893525</v>
      </c>
      <c r="Q43" s="0" t="n">
        <v>137094.332006719</v>
      </c>
    </row>
    <row r="44" customFormat="false" ht="12.8" hidden="false" customHeight="false" outlineLevel="0" collapsed="false">
      <c r="A44" s="0" t="n">
        <v>91</v>
      </c>
      <c r="B44" s="0" t="n">
        <v>23452058.3969703</v>
      </c>
      <c r="C44" s="0" t="n">
        <v>22476449.2355788</v>
      </c>
      <c r="D44" s="0" t="n">
        <v>23570863.7987486</v>
      </c>
      <c r="E44" s="0" t="n">
        <v>22588126.5156633</v>
      </c>
      <c r="F44" s="0" t="n">
        <v>17072029.071848</v>
      </c>
      <c r="G44" s="0" t="n">
        <v>5404420.16373075</v>
      </c>
      <c r="H44" s="0" t="n">
        <v>17183707.0782166</v>
      </c>
      <c r="I44" s="0" t="n">
        <v>5404419.43744672</v>
      </c>
      <c r="J44" s="0" t="n">
        <v>913325.294885761</v>
      </c>
      <c r="K44" s="0" t="n">
        <v>885925.536039188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23675281.1160723</v>
      </c>
      <c r="C45" s="0" t="n">
        <v>22688800.217004</v>
      </c>
      <c r="D45" s="0" t="n">
        <v>23794617.0111742</v>
      </c>
      <c r="E45" s="0" t="n">
        <v>22800976.1611454</v>
      </c>
      <c r="F45" s="0" t="n">
        <v>17198463.9754103</v>
      </c>
      <c r="G45" s="0" t="n">
        <v>5490336.24159374</v>
      </c>
      <c r="H45" s="0" t="n">
        <v>17310640.6395719</v>
      </c>
      <c r="I45" s="0" t="n">
        <v>5490335.52157353</v>
      </c>
      <c r="J45" s="0" t="n">
        <v>1003798.25962955</v>
      </c>
      <c r="K45" s="0" t="n">
        <v>973684.311840664</v>
      </c>
      <c r="L45" s="0" t="n">
        <v>3942806.46142648</v>
      </c>
      <c r="M45" s="0" t="n">
        <v>3716200.48669838</v>
      </c>
      <c r="N45" s="0" t="n">
        <v>3962695.8132246</v>
      </c>
      <c r="O45" s="0" t="n">
        <v>3734897.11262552</v>
      </c>
      <c r="P45" s="0" t="n">
        <v>167299.709938258</v>
      </c>
      <c r="Q45" s="0" t="n">
        <v>162280.718640111</v>
      </c>
    </row>
    <row r="46" customFormat="false" ht="12.8" hidden="false" customHeight="false" outlineLevel="0" collapsed="false">
      <c r="A46" s="0" t="n">
        <v>93</v>
      </c>
      <c r="B46" s="0" t="n">
        <v>23835772.5459326</v>
      </c>
      <c r="C46" s="0" t="n">
        <v>22841401.9425255</v>
      </c>
      <c r="D46" s="0" t="n">
        <v>23953996.1606554</v>
      </c>
      <c r="E46" s="0" t="n">
        <v>22952532.3435711</v>
      </c>
      <c r="F46" s="0" t="n">
        <v>17274970.559959</v>
      </c>
      <c r="G46" s="0" t="n">
        <v>5566431.38256649</v>
      </c>
      <c r="H46" s="0" t="n">
        <v>17386101.6760953</v>
      </c>
      <c r="I46" s="0" t="n">
        <v>5566430.66747578</v>
      </c>
      <c r="J46" s="0" t="n">
        <v>1120425.49386867</v>
      </c>
      <c r="K46" s="0" t="n">
        <v>1086812.72905261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24056063.9159341</v>
      </c>
      <c r="C47" s="0" t="n">
        <v>23052223.8729017</v>
      </c>
      <c r="D47" s="0" t="n">
        <v>24176354.7559066</v>
      </c>
      <c r="E47" s="0" t="n">
        <v>23165295.5937385</v>
      </c>
      <c r="F47" s="0" t="n">
        <v>17463156.4689871</v>
      </c>
      <c r="G47" s="0" t="n">
        <v>5589067.40391455</v>
      </c>
      <c r="H47" s="0" t="n">
        <v>17576228.8893715</v>
      </c>
      <c r="I47" s="0" t="n">
        <v>5589066.704367</v>
      </c>
      <c r="J47" s="0" t="n">
        <v>1204017.31697754</v>
      </c>
      <c r="K47" s="0" t="n">
        <v>1167896.79746821</v>
      </c>
      <c r="L47" s="0" t="n">
        <v>4009300.42767804</v>
      </c>
      <c r="M47" s="0" t="n">
        <v>3780449.92160902</v>
      </c>
      <c r="N47" s="0" t="n">
        <v>4029348.60513138</v>
      </c>
      <c r="O47" s="0" t="n">
        <v>3799295.84879245</v>
      </c>
      <c r="P47" s="0" t="n">
        <v>200669.55282959</v>
      </c>
      <c r="Q47" s="0" t="n">
        <v>194649.466244702</v>
      </c>
    </row>
    <row r="48" customFormat="false" ht="12.8" hidden="false" customHeight="false" outlineLevel="0" collapsed="false">
      <c r="A48" s="0" t="n">
        <v>95</v>
      </c>
      <c r="B48" s="0" t="n">
        <v>24324180.7862692</v>
      </c>
      <c r="C48" s="0" t="n">
        <v>23308485.5193637</v>
      </c>
      <c r="D48" s="0" t="n">
        <v>24445231.8419142</v>
      </c>
      <c r="E48" s="0" t="n">
        <v>23422271.8280602</v>
      </c>
      <c r="F48" s="0" t="n">
        <v>17641266.1848666</v>
      </c>
      <c r="G48" s="0" t="n">
        <v>5667219.3344971</v>
      </c>
      <c r="H48" s="0" t="n">
        <v>17755053.2143701</v>
      </c>
      <c r="I48" s="0" t="n">
        <v>5667218.61369005</v>
      </c>
      <c r="J48" s="0" t="n">
        <v>1258691.94786212</v>
      </c>
      <c r="K48" s="0" t="n">
        <v>1220931.18942625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24481655.8476013</v>
      </c>
      <c r="C49" s="0" t="n">
        <v>23457612.2185366</v>
      </c>
      <c r="D49" s="0" t="n">
        <v>24604895.3310768</v>
      </c>
      <c r="E49" s="0" t="n">
        <v>23573455.648309</v>
      </c>
      <c r="F49" s="0" t="n">
        <v>17710603.5266258</v>
      </c>
      <c r="G49" s="0" t="n">
        <v>5747008.69191085</v>
      </c>
      <c r="H49" s="0" t="n">
        <v>17826447.6590602</v>
      </c>
      <c r="I49" s="0" t="n">
        <v>5747007.98924886</v>
      </c>
      <c r="J49" s="0" t="n">
        <v>1313018.97625461</v>
      </c>
      <c r="K49" s="0" t="n">
        <v>1273628.40696697</v>
      </c>
      <c r="L49" s="0" t="n">
        <v>4081321.36082951</v>
      </c>
      <c r="M49" s="0" t="n">
        <v>3848952.90812315</v>
      </c>
      <c r="N49" s="0" t="n">
        <v>4101860.97603739</v>
      </c>
      <c r="O49" s="0" t="n">
        <v>3868260.90413004</v>
      </c>
      <c r="P49" s="0" t="n">
        <v>218836.496042434</v>
      </c>
      <c r="Q49" s="0" t="n">
        <v>212271.401161161</v>
      </c>
    </row>
    <row r="50" customFormat="false" ht="12.8" hidden="false" customHeight="false" outlineLevel="0" collapsed="false">
      <c r="A50" s="0" t="n">
        <v>97</v>
      </c>
      <c r="B50" s="0" t="n">
        <v>24629843.4110711</v>
      </c>
      <c r="C50" s="0" t="n">
        <v>23598866.590647</v>
      </c>
      <c r="D50" s="0" t="n">
        <v>24754873.3426372</v>
      </c>
      <c r="E50" s="0" t="n">
        <v>23716393.0400223</v>
      </c>
      <c r="F50" s="0" t="n">
        <v>17837170.1205024</v>
      </c>
      <c r="G50" s="0" t="n">
        <v>5761696.4701446</v>
      </c>
      <c r="H50" s="0" t="n">
        <v>17954697.2712813</v>
      </c>
      <c r="I50" s="0" t="n">
        <v>5761695.76874104</v>
      </c>
      <c r="J50" s="0" t="n">
        <v>1383522.90756798</v>
      </c>
      <c r="K50" s="0" t="n">
        <v>1342017.22034094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24704598.0922288</v>
      </c>
      <c r="C51" s="0" t="n">
        <v>23669080.885422</v>
      </c>
      <c r="D51" s="0" t="n">
        <v>24830186.1952236</v>
      </c>
      <c r="E51" s="0" t="n">
        <v>23787132.1310217</v>
      </c>
      <c r="F51" s="0" t="n">
        <v>17866989.2563248</v>
      </c>
      <c r="G51" s="0" t="n">
        <v>5802091.6290972</v>
      </c>
      <c r="H51" s="0" t="n">
        <v>17985041.2026593</v>
      </c>
      <c r="I51" s="0" t="n">
        <v>5802090.92836239</v>
      </c>
      <c r="J51" s="0" t="n">
        <v>1415867.95186721</v>
      </c>
      <c r="K51" s="0" t="n">
        <v>1373391.9133112</v>
      </c>
      <c r="L51" s="0" t="n">
        <v>4118251.78015717</v>
      </c>
      <c r="M51" s="0" t="n">
        <v>3884068.809062</v>
      </c>
      <c r="N51" s="0" t="n">
        <v>4139182.85207201</v>
      </c>
      <c r="O51" s="0" t="n">
        <v>3903744.81129971</v>
      </c>
      <c r="P51" s="0" t="n">
        <v>235977.991977869</v>
      </c>
      <c r="Q51" s="0" t="n">
        <v>228898.652218533</v>
      </c>
    </row>
    <row r="52" customFormat="false" ht="12.8" hidden="false" customHeight="false" outlineLevel="0" collapsed="false">
      <c r="A52" s="0" t="n">
        <v>99</v>
      </c>
      <c r="B52" s="0" t="n">
        <v>24805796.4825548</v>
      </c>
      <c r="C52" s="0" t="n">
        <v>23764660.3804572</v>
      </c>
      <c r="D52" s="0" t="n">
        <v>24932263.5278046</v>
      </c>
      <c r="E52" s="0" t="n">
        <v>23883537.8316792</v>
      </c>
      <c r="F52" s="0" t="n">
        <v>17938882.7646633</v>
      </c>
      <c r="G52" s="0" t="n">
        <v>5825777.61579388</v>
      </c>
      <c r="H52" s="0" t="n">
        <v>18057760.9020215</v>
      </c>
      <c r="I52" s="0" t="n">
        <v>5825776.9296577</v>
      </c>
      <c r="J52" s="0" t="n">
        <v>1494477.02821675</v>
      </c>
      <c r="K52" s="0" t="n">
        <v>1449642.71737025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24951624.4630694</v>
      </c>
      <c r="C53" s="0" t="n">
        <v>23903471.2904278</v>
      </c>
      <c r="D53" s="0" t="n">
        <v>25079334.6440037</v>
      </c>
      <c r="E53" s="0" t="n">
        <v>24023517.2887632</v>
      </c>
      <c r="F53" s="0" t="n">
        <v>18039404.2389097</v>
      </c>
      <c r="G53" s="0" t="n">
        <v>5864067.05151815</v>
      </c>
      <c r="H53" s="0" t="n">
        <v>18159450.8881957</v>
      </c>
      <c r="I53" s="0" t="n">
        <v>5864066.40056748</v>
      </c>
      <c r="J53" s="0" t="n">
        <v>1565024.34039657</v>
      </c>
      <c r="K53" s="0" t="n">
        <v>1518073.61018467</v>
      </c>
      <c r="L53" s="0" t="n">
        <v>4158830.67034531</v>
      </c>
      <c r="M53" s="0" t="n">
        <v>3922666.67712778</v>
      </c>
      <c r="N53" s="0" t="n">
        <v>4180115.42182321</v>
      </c>
      <c r="O53" s="0" t="n">
        <v>3942675.16142183</v>
      </c>
      <c r="P53" s="0" t="n">
        <v>260837.390066095</v>
      </c>
      <c r="Q53" s="0" t="n">
        <v>253012.268364112</v>
      </c>
    </row>
    <row r="54" customFormat="false" ht="12.8" hidden="false" customHeight="false" outlineLevel="0" collapsed="false">
      <c r="A54" s="0" t="n">
        <v>101</v>
      </c>
      <c r="B54" s="0" t="n">
        <v>25104289.8492698</v>
      </c>
      <c r="C54" s="0" t="n">
        <v>24049006.139129</v>
      </c>
      <c r="D54" s="0" t="n">
        <v>25233970.7114798</v>
      </c>
      <c r="E54" s="0" t="n">
        <v>24170904.5760018</v>
      </c>
      <c r="F54" s="0" t="n">
        <v>18147198.3269323</v>
      </c>
      <c r="G54" s="0" t="n">
        <v>5901807.81219674</v>
      </c>
      <c r="H54" s="0" t="n">
        <v>18269097.4001694</v>
      </c>
      <c r="I54" s="0" t="n">
        <v>5901807.17583239</v>
      </c>
      <c r="J54" s="0" t="n">
        <v>1635649.06453415</v>
      </c>
      <c r="K54" s="0" t="n">
        <v>1586579.59259813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25239472.5482002</v>
      </c>
      <c r="C55" s="0" t="n">
        <v>24177692.773125</v>
      </c>
      <c r="D55" s="0" t="n">
        <v>25370885.6839595</v>
      </c>
      <c r="E55" s="0" t="n">
        <v>24301219.5458297</v>
      </c>
      <c r="F55" s="0" t="n">
        <v>18261382.4244442</v>
      </c>
      <c r="G55" s="0" t="n">
        <v>5916310.34868074</v>
      </c>
      <c r="H55" s="0" t="n">
        <v>18384909.8319885</v>
      </c>
      <c r="I55" s="0" t="n">
        <v>5916309.71384124</v>
      </c>
      <c r="J55" s="0" t="n">
        <v>1709906.39164059</v>
      </c>
      <c r="K55" s="0" t="n">
        <v>1658609.19989137</v>
      </c>
      <c r="L55" s="0" t="n">
        <v>4206630.49043868</v>
      </c>
      <c r="M55" s="0" t="n">
        <v>3968353.24413615</v>
      </c>
      <c r="N55" s="0" t="n">
        <v>4228532.40049272</v>
      </c>
      <c r="O55" s="0" t="n">
        <v>3988942.81302056</v>
      </c>
      <c r="P55" s="0" t="n">
        <v>284984.398606764</v>
      </c>
      <c r="Q55" s="0" t="n">
        <v>276434.866648562</v>
      </c>
    </row>
    <row r="56" customFormat="false" ht="12.8" hidden="false" customHeight="false" outlineLevel="0" collapsed="false">
      <c r="A56" s="0" t="n">
        <v>103</v>
      </c>
      <c r="B56" s="0" t="n">
        <v>25351101.7240012</v>
      </c>
      <c r="C56" s="0" t="n">
        <v>24283704.2000359</v>
      </c>
      <c r="D56" s="0" t="n">
        <v>25483729.439975</v>
      </c>
      <c r="E56" s="0" t="n">
        <v>24408372.7251449</v>
      </c>
      <c r="F56" s="0" t="n">
        <v>18319799.0616411</v>
      </c>
      <c r="G56" s="0" t="n">
        <v>5963905.13839483</v>
      </c>
      <c r="H56" s="0" t="n">
        <v>18444468.1954876</v>
      </c>
      <c r="I56" s="0" t="n">
        <v>5963904.52965735</v>
      </c>
      <c r="J56" s="0" t="n">
        <v>1743666.31549406</v>
      </c>
      <c r="K56" s="0" t="n">
        <v>1691356.32602924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25503470.7161567</v>
      </c>
      <c r="C57" s="0" t="n">
        <v>24428759.8245491</v>
      </c>
      <c r="D57" s="0" t="n">
        <v>25636825.9636991</v>
      </c>
      <c r="E57" s="0" t="n">
        <v>24554112.2277117</v>
      </c>
      <c r="F57" s="0" t="n">
        <v>18455246.0996273</v>
      </c>
      <c r="G57" s="0" t="n">
        <v>5973513.7249218</v>
      </c>
      <c r="H57" s="0" t="n">
        <v>18580599.1076776</v>
      </c>
      <c r="I57" s="0" t="n">
        <v>5973513.12003408</v>
      </c>
      <c r="J57" s="0" t="n">
        <v>1841844.21389123</v>
      </c>
      <c r="K57" s="0" t="n">
        <v>1786588.88747449</v>
      </c>
      <c r="L57" s="0" t="n">
        <v>4250783.81997456</v>
      </c>
      <c r="M57" s="0" t="n">
        <v>4010278.8012307</v>
      </c>
      <c r="N57" s="0" t="n">
        <v>4273009.42337218</v>
      </c>
      <c r="O57" s="0" t="n">
        <v>4031172.6450502</v>
      </c>
      <c r="P57" s="0" t="n">
        <v>306974.035648538</v>
      </c>
      <c r="Q57" s="0" t="n">
        <v>297764.814579082</v>
      </c>
    </row>
    <row r="58" customFormat="false" ht="12.8" hidden="false" customHeight="false" outlineLevel="0" collapsed="false">
      <c r="A58" s="0" t="n">
        <v>105</v>
      </c>
      <c r="B58" s="0" t="n">
        <v>25648995.5760496</v>
      </c>
      <c r="C58" s="0" t="n">
        <v>24567137.224171</v>
      </c>
      <c r="D58" s="0" t="n">
        <v>25782918.3571674</v>
      </c>
      <c r="E58" s="0" t="n">
        <v>24693023.1071093</v>
      </c>
      <c r="F58" s="0" t="n">
        <v>18534077.0151477</v>
      </c>
      <c r="G58" s="0" t="n">
        <v>6033060.20902329</v>
      </c>
      <c r="H58" s="0" t="n">
        <v>18659963.506531</v>
      </c>
      <c r="I58" s="0" t="n">
        <v>6033059.60057832</v>
      </c>
      <c r="J58" s="0" t="n">
        <v>1901388.30856466</v>
      </c>
      <c r="K58" s="0" t="n">
        <v>1844346.65930772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25723562.1840542</v>
      </c>
      <c r="C59" s="0" t="n">
        <v>24638434.0267825</v>
      </c>
      <c r="D59" s="0" t="n">
        <v>25855758.8809255</v>
      </c>
      <c r="E59" s="0" t="n">
        <v>24762696.6445178</v>
      </c>
      <c r="F59" s="0" t="n">
        <v>18540901.6536596</v>
      </c>
      <c r="G59" s="0" t="n">
        <v>6097532.37312293</v>
      </c>
      <c r="H59" s="0" t="n">
        <v>18665164.8801195</v>
      </c>
      <c r="I59" s="0" t="n">
        <v>6097531.76439828</v>
      </c>
      <c r="J59" s="0" t="n">
        <v>1993888.51101842</v>
      </c>
      <c r="K59" s="0" t="n">
        <v>1934071.85568787</v>
      </c>
      <c r="L59" s="0" t="n">
        <v>4286451.0587981</v>
      </c>
      <c r="M59" s="0" t="n">
        <v>4044243.88010054</v>
      </c>
      <c r="N59" s="0" t="n">
        <v>4308483.43782918</v>
      </c>
      <c r="O59" s="0" t="n">
        <v>4064956.02490622</v>
      </c>
      <c r="P59" s="0" t="n">
        <v>332314.751836403</v>
      </c>
      <c r="Q59" s="0" t="n">
        <v>322345.309281311</v>
      </c>
    </row>
    <row r="60" customFormat="false" ht="12.8" hidden="false" customHeight="false" outlineLevel="0" collapsed="false">
      <c r="A60" s="0" t="n">
        <v>107</v>
      </c>
      <c r="B60" s="0" t="n">
        <v>25853094.8618085</v>
      </c>
      <c r="C60" s="0" t="n">
        <v>24761831.8888836</v>
      </c>
      <c r="D60" s="0" t="n">
        <v>25984605.8852712</v>
      </c>
      <c r="E60" s="0" t="n">
        <v>24885449.9717564</v>
      </c>
      <c r="F60" s="0" t="n">
        <v>18621503.3375404</v>
      </c>
      <c r="G60" s="0" t="n">
        <v>6140328.55134327</v>
      </c>
      <c r="H60" s="0" t="n">
        <v>18745122.0303595</v>
      </c>
      <c r="I60" s="0" t="n">
        <v>6140327.94139694</v>
      </c>
      <c r="J60" s="0" t="n">
        <v>2043395.55732557</v>
      </c>
      <c r="K60" s="0" t="n">
        <v>1982093.6906058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25953226.3099081</v>
      </c>
      <c r="C61" s="0" t="n">
        <v>24856711.574904</v>
      </c>
      <c r="D61" s="0" t="n">
        <v>26083861.3281738</v>
      </c>
      <c r="E61" s="0" t="n">
        <v>24979506.2108969</v>
      </c>
      <c r="F61" s="0" t="n">
        <v>18629827.1886552</v>
      </c>
      <c r="G61" s="0" t="n">
        <v>6226884.38624873</v>
      </c>
      <c r="H61" s="0" t="n">
        <v>18752622.431582</v>
      </c>
      <c r="I61" s="0" t="n">
        <v>6226883.77931494</v>
      </c>
      <c r="J61" s="0" t="n">
        <v>2098085.87068331</v>
      </c>
      <c r="K61" s="0" t="n">
        <v>2035143.29456281</v>
      </c>
      <c r="L61" s="0" t="n">
        <v>4322407.46136337</v>
      </c>
      <c r="M61" s="0" t="n">
        <v>4077956.05197196</v>
      </c>
      <c r="N61" s="0" t="n">
        <v>4344179.55994368</v>
      </c>
      <c r="O61" s="0" t="n">
        <v>4098423.53619703</v>
      </c>
      <c r="P61" s="0" t="n">
        <v>349680.978447219</v>
      </c>
      <c r="Q61" s="0" t="n">
        <v>339190.549093802</v>
      </c>
    </row>
    <row r="62" customFormat="false" ht="12.8" hidden="false" customHeight="false" outlineLevel="0" collapsed="false">
      <c r="A62" s="0" t="n">
        <v>109</v>
      </c>
      <c r="B62" s="0" t="n">
        <v>26118822.3459737</v>
      </c>
      <c r="C62" s="0" t="n">
        <v>25014068.4391809</v>
      </c>
      <c r="D62" s="0" t="n">
        <v>26248449.2670734</v>
      </c>
      <c r="E62" s="0" t="n">
        <v>25135914.8213161</v>
      </c>
      <c r="F62" s="0" t="n">
        <v>18717039.0152056</v>
      </c>
      <c r="G62" s="0" t="n">
        <v>6297029.42397535</v>
      </c>
      <c r="H62" s="0" t="n">
        <v>18838886.0031981</v>
      </c>
      <c r="I62" s="0" t="n">
        <v>6297028.81811799</v>
      </c>
      <c r="J62" s="0" t="n">
        <v>2178379.79958478</v>
      </c>
      <c r="K62" s="0" t="n">
        <v>2113028.40559724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26284825.3743412</v>
      </c>
      <c r="C63" s="0" t="n">
        <v>25171648.3580075</v>
      </c>
      <c r="D63" s="0" t="n">
        <v>26415914.3443413</v>
      </c>
      <c r="E63" s="0" t="n">
        <v>25294869.0324771</v>
      </c>
      <c r="F63" s="0" t="n">
        <v>18844719.6355923</v>
      </c>
      <c r="G63" s="0" t="n">
        <v>6326928.72241524</v>
      </c>
      <c r="H63" s="0" t="n">
        <v>18967940.9247827</v>
      </c>
      <c r="I63" s="0" t="n">
        <v>6326928.10769443</v>
      </c>
      <c r="J63" s="0" t="n">
        <v>2231101.50007532</v>
      </c>
      <c r="K63" s="0" t="n">
        <v>2164168.45507306</v>
      </c>
      <c r="L63" s="0" t="n">
        <v>4379220.2631522</v>
      </c>
      <c r="M63" s="0" t="n">
        <v>4132355.1017019</v>
      </c>
      <c r="N63" s="0" t="n">
        <v>4401067.9004695</v>
      </c>
      <c r="O63" s="0" t="n">
        <v>4152894.25356415</v>
      </c>
      <c r="P63" s="0" t="n">
        <v>371850.250012553</v>
      </c>
      <c r="Q63" s="0" t="n">
        <v>360694.742512177</v>
      </c>
    </row>
    <row r="64" customFormat="false" ht="12.8" hidden="false" customHeight="false" outlineLevel="0" collapsed="false">
      <c r="A64" s="0" t="n">
        <v>111</v>
      </c>
      <c r="B64" s="0" t="n">
        <v>26452993.0201071</v>
      </c>
      <c r="C64" s="0" t="n">
        <v>25331295.1387663</v>
      </c>
      <c r="D64" s="0" t="n">
        <v>26584018.3071824</v>
      </c>
      <c r="E64" s="0" t="n">
        <v>25454453.5687486</v>
      </c>
      <c r="F64" s="0" t="n">
        <v>18955651.6997072</v>
      </c>
      <c r="G64" s="0" t="n">
        <v>6375643.43905911</v>
      </c>
      <c r="H64" s="0" t="n">
        <v>19078810.7448993</v>
      </c>
      <c r="I64" s="0" t="n">
        <v>6375642.82384928</v>
      </c>
      <c r="J64" s="0" t="n">
        <v>2257205.55668393</v>
      </c>
      <c r="K64" s="0" t="n">
        <v>2189489.38998341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26629563.1831564</v>
      </c>
      <c r="C65" s="0" t="n">
        <v>25499088.1125399</v>
      </c>
      <c r="D65" s="0" t="n">
        <v>26761899.5138608</v>
      </c>
      <c r="E65" s="0" t="n">
        <v>25623478.9184759</v>
      </c>
      <c r="F65" s="0" t="n">
        <v>19062081.0425899</v>
      </c>
      <c r="G65" s="0" t="n">
        <v>6437007.06995003</v>
      </c>
      <c r="H65" s="0" t="n">
        <v>19186472.4643184</v>
      </c>
      <c r="I65" s="0" t="n">
        <v>6437006.45415752</v>
      </c>
      <c r="J65" s="0" t="n">
        <v>2285175.57893066</v>
      </c>
      <c r="K65" s="0" t="n">
        <v>2216620.31156274</v>
      </c>
      <c r="L65" s="0" t="n">
        <v>4437476.50591958</v>
      </c>
      <c r="M65" s="0" t="n">
        <v>4187733.57012829</v>
      </c>
      <c r="N65" s="0" t="n">
        <v>4459531.61335505</v>
      </c>
      <c r="O65" s="0" t="n">
        <v>4208467.76279416</v>
      </c>
      <c r="P65" s="0" t="n">
        <v>380862.596488443</v>
      </c>
      <c r="Q65" s="0" t="n">
        <v>369436.718593789</v>
      </c>
    </row>
    <row r="66" customFormat="false" ht="12.8" hidden="false" customHeight="false" outlineLevel="0" collapsed="false">
      <c r="A66" s="0" t="n">
        <v>113</v>
      </c>
      <c r="B66" s="0" t="n">
        <v>26854363.6230181</v>
      </c>
      <c r="C66" s="0" t="n">
        <v>25713090.7258867</v>
      </c>
      <c r="D66" s="0" t="n">
        <v>26987065.8686948</v>
      </c>
      <c r="E66" s="0" t="n">
        <v>25837825.7882119</v>
      </c>
      <c r="F66" s="0" t="n">
        <v>19250154.0033352</v>
      </c>
      <c r="G66" s="0" t="n">
        <v>6462936.72255151</v>
      </c>
      <c r="H66" s="0" t="n">
        <v>19374889.6797131</v>
      </c>
      <c r="I66" s="0" t="n">
        <v>6462936.10849879</v>
      </c>
      <c r="J66" s="0" t="n">
        <v>2355379.05031296</v>
      </c>
      <c r="K66" s="0" t="n">
        <v>2284717.67880357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26905906.7009216</v>
      </c>
      <c r="C67" s="0" t="n">
        <v>25762206.7282993</v>
      </c>
      <c r="D67" s="0" t="n">
        <v>27039801.8161106</v>
      </c>
      <c r="E67" s="0" t="n">
        <v>25888063.0874751</v>
      </c>
      <c r="F67" s="0" t="n">
        <v>19255286.9738459</v>
      </c>
      <c r="G67" s="0" t="n">
        <v>6506919.75445345</v>
      </c>
      <c r="H67" s="0" t="n">
        <v>19381143.9101699</v>
      </c>
      <c r="I67" s="0" t="n">
        <v>6506919.17730525</v>
      </c>
      <c r="J67" s="0" t="n">
        <v>2430094.4325634</v>
      </c>
      <c r="K67" s="0" t="n">
        <v>2357191.5995865</v>
      </c>
      <c r="L67" s="0" t="n">
        <v>4483056.26490687</v>
      </c>
      <c r="M67" s="0" t="n">
        <v>4230900.87115123</v>
      </c>
      <c r="N67" s="0" t="n">
        <v>4505371.22220755</v>
      </c>
      <c r="O67" s="0" t="n">
        <v>4251879.32761358</v>
      </c>
      <c r="P67" s="0" t="n">
        <v>405015.738760567</v>
      </c>
      <c r="Q67" s="0" t="n">
        <v>392865.26659775</v>
      </c>
    </row>
    <row r="68" customFormat="false" ht="12.8" hidden="false" customHeight="false" outlineLevel="0" collapsed="false">
      <c r="A68" s="0" t="n">
        <v>115</v>
      </c>
      <c r="B68" s="0" t="n">
        <v>27139819.7260729</v>
      </c>
      <c r="C68" s="0" t="n">
        <v>25984319.9524812</v>
      </c>
      <c r="D68" s="0" t="n">
        <v>27275421.2072069</v>
      </c>
      <c r="E68" s="0" t="n">
        <v>26111780.0999049</v>
      </c>
      <c r="F68" s="0" t="n">
        <v>19460657.281772</v>
      </c>
      <c r="G68" s="0" t="n">
        <v>6523662.67070915</v>
      </c>
      <c r="H68" s="0" t="n">
        <v>19588118.0126051</v>
      </c>
      <c r="I68" s="0" t="n">
        <v>6523662.0872998</v>
      </c>
      <c r="J68" s="0" t="n">
        <v>2463050.10075627</v>
      </c>
      <c r="K68" s="0" t="n">
        <v>2389158.59773358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27266953.2745697</v>
      </c>
      <c r="C69" s="0" t="n">
        <v>26105762.4363263</v>
      </c>
      <c r="D69" s="0" t="n">
        <v>27401204.9707059</v>
      </c>
      <c r="E69" s="0" t="n">
        <v>26231953.7809384</v>
      </c>
      <c r="F69" s="0" t="n">
        <v>19484369.3154235</v>
      </c>
      <c r="G69" s="0" t="n">
        <v>6621393.12090281</v>
      </c>
      <c r="H69" s="0" t="n">
        <v>19610561.2578762</v>
      </c>
      <c r="I69" s="0" t="n">
        <v>6621392.52306217</v>
      </c>
      <c r="J69" s="0" t="n">
        <v>2504336.95038869</v>
      </c>
      <c r="K69" s="0" t="n">
        <v>2429206.84187703</v>
      </c>
      <c r="L69" s="0" t="n">
        <v>4542774.42934916</v>
      </c>
      <c r="M69" s="0" t="n">
        <v>4287347.64826844</v>
      </c>
      <c r="N69" s="0" t="n">
        <v>4565148.78123073</v>
      </c>
      <c r="O69" s="0" t="n">
        <v>4308383.83667974</v>
      </c>
      <c r="P69" s="0" t="n">
        <v>417389.491731449</v>
      </c>
      <c r="Q69" s="0" t="n">
        <v>404867.806979505</v>
      </c>
    </row>
    <row r="70" customFormat="false" ht="12.8" hidden="false" customHeight="false" outlineLevel="0" collapsed="false">
      <c r="A70" s="0" t="n">
        <v>117</v>
      </c>
      <c r="B70" s="0" t="n">
        <v>27334711.1157271</v>
      </c>
      <c r="C70" s="0" t="n">
        <v>26169757.6558922</v>
      </c>
      <c r="D70" s="0" t="n">
        <v>27467417.7936465</v>
      </c>
      <c r="E70" s="0" t="n">
        <v>26294495.8926396</v>
      </c>
      <c r="F70" s="0" t="n">
        <v>19529250.9879024</v>
      </c>
      <c r="G70" s="0" t="n">
        <v>6640506.6679898</v>
      </c>
      <c r="H70" s="0" t="n">
        <v>19653989.8208534</v>
      </c>
      <c r="I70" s="0" t="n">
        <v>6640506.07178629</v>
      </c>
      <c r="J70" s="0" t="n">
        <v>2566771.16018494</v>
      </c>
      <c r="K70" s="0" t="n">
        <v>2489768.02537939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27385294.9281344</v>
      </c>
      <c r="C71" s="0" t="n">
        <v>26218285.2018986</v>
      </c>
      <c r="D71" s="0" t="n">
        <v>27518705.5663109</v>
      </c>
      <c r="E71" s="0" t="n">
        <v>26343685.1562877</v>
      </c>
      <c r="F71" s="0" t="n">
        <v>19571426.8818507</v>
      </c>
      <c r="G71" s="0" t="n">
        <v>6646858.3200479</v>
      </c>
      <c r="H71" s="0" t="n">
        <v>19696827.4329368</v>
      </c>
      <c r="I71" s="0" t="n">
        <v>6646857.72335088</v>
      </c>
      <c r="J71" s="0" t="n">
        <v>2659567.74974645</v>
      </c>
      <c r="K71" s="0" t="n">
        <v>2579780.71725406</v>
      </c>
      <c r="L71" s="0" t="n">
        <v>4561708.97036734</v>
      </c>
      <c r="M71" s="0" t="n">
        <v>4305675.35217224</v>
      </c>
      <c r="N71" s="0" t="n">
        <v>4583943.00483349</v>
      </c>
      <c r="O71" s="0" t="n">
        <v>4326579.06934807</v>
      </c>
      <c r="P71" s="0" t="n">
        <v>443261.291624409</v>
      </c>
      <c r="Q71" s="0" t="n">
        <v>429963.452875677</v>
      </c>
    </row>
    <row r="72" customFormat="false" ht="12.8" hidden="false" customHeight="false" outlineLevel="0" collapsed="false">
      <c r="A72" s="0" t="n">
        <v>119</v>
      </c>
      <c r="B72" s="0" t="n">
        <v>27567800.8153458</v>
      </c>
      <c r="C72" s="0" t="n">
        <v>26391951.1450024</v>
      </c>
      <c r="D72" s="0" t="n">
        <v>27701778.3319126</v>
      </c>
      <c r="E72" s="0" t="n">
        <v>26517883.9603734</v>
      </c>
      <c r="F72" s="0" t="n">
        <v>19731859.8909951</v>
      </c>
      <c r="G72" s="0" t="n">
        <v>6660091.2540073</v>
      </c>
      <c r="H72" s="0" t="n">
        <v>19857793.3041393</v>
      </c>
      <c r="I72" s="0" t="n">
        <v>6660090.65623404</v>
      </c>
      <c r="J72" s="0" t="n">
        <v>2780868.04760016</v>
      </c>
      <c r="K72" s="0" t="n">
        <v>2697442.00617215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27667478.9690576</v>
      </c>
      <c r="C73" s="0" t="n">
        <v>26486565.1674488</v>
      </c>
      <c r="D73" s="0" t="n">
        <v>27800471.3089753</v>
      </c>
      <c r="E73" s="0" t="n">
        <v>26611571.953927</v>
      </c>
      <c r="F73" s="0" t="n">
        <v>19772853.6081449</v>
      </c>
      <c r="G73" s="0" t="n">
        <v>6713711.55930392</v>
      </c>
      <c r="H73" s="0" t="n">
        <v>19897860.9837801</v>
      </c>
      <c r="I73" s="0" t="n">
        <v>6713710.97014692</v>
      </c>
      <c r="J73" s="0" t="n">
        <v>2857046.87509831</v>
      </c>
      <c r="K73" s="0" t="n">
        <v>2771335.46884536</v>
      </c>
      <c r="L73" s="0" t="n">
        <v>4608597.62662998</v>
      </c>
      <c r="M73" s="0" t="n">
        <v>4350639.12600341</v>
      </c>
      <c r="N73" s="0" t="n">
        <v>4630761.95047363</v>
      </c>
      <c r="O73" s="0" t="n">
        <v>4371477.32154374</v>
      </c>
      <c r="P73" s="0" t="n">
        <v>476174.479183052</v>
      </c>
      <c r="Q73" s="0" t="n">
        <v>461889.244807561</v>
      </c>
    </row>
    <row r="74" customFormat="false" ht="12.8" hidden="false" customHeight="false" outlineLevel="0" collapsed="false">
      <c r="A74" s="0" t="n">
        <v>121</v>
      </c>
      <c r="B74" s="0" t="n">
        <v>27753977.8208961</v>
      </c>
      <c r="C74" s="0" t="n">
        <v>26569398.1113352</v>
      </c>
      <c r="D74" s="0" t="n">
        <v>27886342.8960967</v>
      </c>
      <c r="E74" s="0" t="n">
        <v>26693815.3871946</v>
      </c>
      <c r="F74" s="0" t="n">
        <v>19837289.1861</v>
      </c>
      <c r="G74" s="0" t="n">
        <v>6732108.92523523</v>
      </c>
      <c r="H74" s="0" t="n">
        <v>19961707.0516605</v>
      </c>
      <c r="I74" s="0" t="n">
        <v>6732108.33553419</v>
      </c>
      <c r="J74" s="0" t="n">
        <v>2912608.42641244</v>
      </c>
      <c r="K74" s="0" t="n">
        <v>2825230.17362006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27793171.007495</v>
      </c>
      <c r="C75" s="0" t="n">
        <v>26606762.5896538</v>
      </c>
      <c r="D75" s="0" t="n">
        <v>27924788.0049825</v>
      </c>
      <c r="E75" s="0" t="n">
        <v>26730476.6684475</v>
      </c>
      <c r="F75" s="0" t="n">
        <v>19851431.685048</v>
      </c>
      <c r="G75" s="0" t="n">
        <v>6755330.90460576</v>
      </c>
      <c r="H75" s="0" t="n">
        <v>19975146.3540251</v>
      </c>
      <c r="I75" s="0" t="n">
        <v>6755330.31442244</v>
      </c>
      <c r="J75" s="0" t="n">
        <v>3004644.87484722</v>
      </c>
      <c r="K75" s="0" t="n">
        <v>2914505.5286018</v>
      </c>
      <c r="L75" s="0" t="n">
        <v>4628542.47556941</v>
      </c>
      <c r="M75" s="0" t="n">
        <v>4369759.12511235</v>
      </c>
      <c r="N75" s="0" t="n">
        <v>4650477.59592291</v>
      </c>
      <c r="O75" s="0" t="n">
        <v>4390382.026462</v>
      </c>
      <c r="P75" s="0" t="n">
        <v>500774.145807869</v>
      </c>
      <c r="Q75" s="0" t="n">
        <v>485750.921433633</v>
      </c>
    </row>
    <row r="76" customFormat="false" ht="12.8" hidden="false" customHeight="false" outlineLevel="0" collapsed="false">
      <c r="A76" s="0" t="n">
        <v>123</v>
      </c>
      <c r="B76" s="0" t="n">
        <v>27923941.4193175</v>
      </c>
      <c r="C76" s="0" t="n">
        <v>26730719.429077</v>
      </c>
      <c r="D76" s="0" t="n">
        <v>28055395.5750028</v>
      </c>
      <c r="E76" s="0" t="n">
        <v>26854279.2139713</v>
      </c>
      <c r="F76" s="0" t="n">
        <v>19889024.5721212</v>
      </c>
      <c r="G76" s="0" t="n">
        <v>6841694.85695574</v>
      </c>
      <c r="H76" s="0" t="n">
        <v>20012584.9476506</v>
      </c>
      <c r="I76" s="0" t="n">
        <v>6841694.26632077</v>
      </c>
      <c r="J76" s="0" t="n">
        <v>3065838.76966944</v>
      </c>
      <c r="K76" s="0" t="n">
        <v>2973863.60657936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27947433.5412086</v>
      </c>
      <c r="C77" s="0" t="n">
        <v>26753317.6110583</v>
      </c>
      <c r="D77" s="0" t="n">
        <v>28077447.2387986</v>
      </c>
      <c r="E77" s="0" t="n">
        <v>26875523.3588122</v>
      </c>
      <c r="F77" s="0" t="n">
        <v>19900882.9416807</v>
      </c>
      <c r="G77" s="0" t="n">
        <v>6852434.66937757</v>
      </c>
      <c r="H77" s="0" t="n">
        <v>20023089.2806113</v>
      </c>
      <c r="I77" s="0" t="n">
        <v>6852434.07820095</v>
      </c>
      <c r="J77" s="0" t="n">
        <v>3132262.26627175</v>
      </c>
      <c r="K77" s="0" t="n">
        <v>3038294.3982836</v>
      </c>
      <c r="L77" s="0" t="n">
        <v>4654891.66664528</v>
      </c>
      <c r="M77" s="0" t="n">
        <v>4395372.04724568</v>
      </c>
      <c r="N77" s="0" t="n">
        <v>4676559.35241726</v>
      </c>
      <c r="O77" s="0" t="n">
        <v>4415743.7157968</v>
      </c>
      <c r="P77" s="0" t="n">
        <v>522043.711045292</v>
      </c>
      <c r="Q77" s="0" t="n">
        <v>506382.399713933</v>
      </c>
    </row>
    <row r="78" customFormat="false" ht="12.8" hidden="false" customHeight="false" outlineLevel="0" collapsed="false">
      <c r="A78" s="0" t="n">
        <v>125</v>
      </c>
      <c r="B78" s="0" t="n">
        <v>28087719.6264374</v>
      </c>
      <c r="C78" s="0" t="n">
        <v>26887244.0224959</v>
      </c>
      <c r="D78" s="0" t="n">
        <v>28218352.7999793</v>
      </c>
      <c r="E78" s="0" t="n">
        <v>27010032.0711319</v>
      </c>
      <c r="F78" s="0" t="n">
        <v>20023967.9202069</v>
      </c>
      <c r="G78" s="0" t="n">
        <v>6863276.10228896</v>
      </c>
      <c r="H78" s="0" t="n">
        <v>20146756.5605597</v>
      </c>
      <c r="I78" s="0" t="n">
        <v>6863275.51057219</v>
      </c>
      <c r="J78" s="0" t="n">
        <v>3193442.61512612</v>
      </c>
      <c r="K78" s="0" t="n">
        <v>3097639.33667234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28211891.7778669</v>
      </c>
      <c r="C79" s="0" t="n">
        <v>27005443.4590419</v>
      </c>
      <c r="D79" s="0" t="n">
        <v>28342031.0950057</v>
      </c>
      <c r="E79" s="0" t="n">
        <v>27127767.2768932</v>
      </c>
      <c r="F79" s="0" t="n">
        <v>20113283.9742863</v>
      </c>
      <c r="G79" s="0" t="n">
        <v>6892159.48475561</v>
      </c>
      <c r="H79" s="0" t="n">
        <v>20235608.3843325</v>
      </c>
      <c r="I79" s="0" t="n">
        <v>6892158.89256064</v>
      </c>
      <c r="J79" s="0" t="n">
        <v>3244619.40401828</v>
      </c>
      <c r="K79" s="0" t="n">
        <v>3147280.82189773</v>
      </c>
      <c r="L79" s="0" t="n">
        <v>4698491.37819478</v>
      </c>
      <c r="M79" s="0" t="n">
        <v>4436827.98832208</v>
      </c>
      <c r="N79" s="0" t="n">
        <v>4720179.99838117</v>
      </c>
      <c r="O79" s="0" t="n">
        <v>4457219.36541415</v>
      </c>
      <c r="P79" s="0" t="n">
        <v>540769.900669713</v>
      </c>
      <c r="Q79" s="0" t="n">
        <v>524546.803649622</v>
      </c>
    </row>
    <row r="80" customFormat="false" ht="12.8" hidden="false" customHeight="false" outlineLevel="0" collapsed="false">
      <c r="A80" s="0" t="n">
        <v>127</v>
      </c>
      <c r="B80" s="0" t="n">
        <v>28301506.4859921</v>
      </c>
      <c r="C80" s="0" t="n">
        <v>27090517.8285692</v>
      </c>
      <c r="D80" s="0" t="n">
        <v>28429239.063612</v>
      </c>
      <c r="E80" s="0" t="n">
        <v>27210579.3058773</v>
      </c>
      <c r="F80" s="0" t="n">
        <v>20193314.4595063</v>
      </c>
      <c r="G80" s="0" t="n">
        <v>6897203.36906299</v>
      </c>
      <c r="H80" s="0" t="n">
        <v>20313376.5294568</v>
      </c>
      <c r="I80" s="0" t="n">
        <v>6897202.77642054</v>
      </c>
      <c r="J80" s="0" t="n">
        <v>3287428.80028775</v>
      </c>
      <c r="K80" s="0" t="n">
        <v>3188805.93627912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28362350.7063399</v>
      </c>
      <c r="C81" s="0" t="n">
        <v>27149264.381425</v>
      </c>
      <c r="D81" s="0" t="n">
        <v>28489951.7729551</v>
      </c>
      <c r="E81" s="0" t="n">
        <v>27269202.2319041</v>
      </c>
      <c r="F81" s="0" t="n">
        <v>20227999.4140022</v>
      </c>
      <c r="G81" s="0" t="n">
        <v>6921264.96742273</v>
      </c>
      <c r="H81" s="0" t="n">
        <v>20347937.8576616</v>
      </c>
      <c r="I81" s="0" t="n">
        <v>6921264.37424247</v>
      </c>
      <c r="J81" s="0" t="n">
        <v>3373117.06446318</v>
      </c>
      <c r="K81" s="0" t="n">
        <v>3271923.55252929</v>
      </c>
      <c r="L81" s="0" t="n">
        <v>4722722.3757931</v>
      </c>
      <c r="M81" s="0" t="n">
        <v>4460040.05814385</v>
      </c>
      <c r="N81" s="0" t="n">
        <v>4743987.95211918</v>
      </c>
      <c r="O81" s="0" t="n">
        <v>4480033.60904093</v>
      </c>
      <c r="P81" s="0" t="n">
        <v>562186.177410531</v>
      </c>
      <c r="Q81" s="0" t="n">
        <v>545320.592088215</v>
      </c>
    </row>
    <row r="82" customFormat="false" ht="12.8" hidden="false" customHeight="false" outlineLevel="0" collapsed="false">
      <c r="A82" s="0" t="n">
        <v>129</v>
      </c>
      <c r="B82" s="0" t="n">
        <v>28588909.2071597</v>
      </c>
      <c r="C82" s="0" t="n">
        <v>27366499.0971542</v>
      </c>
      <c r="D82" s="0" t="n">
        <v>28716695.1333481</v>
      </c>
      <c r="E82" s="0" t="n">
        <v>27486610.7313588</v>
      </c>
      <c r="F82" s="0" t="n">
        <v>20369950.4407988</v>
      </c>
      <c r="G82" s="0" t="n">
        <v>6996548.65635535</v>
      </c>
      <c r="H82" s="0" t="n">
        <v>20490062.6687201</v>
      </c>
      <c r="I82" s="0" t="n">
        <v>6996548.06263876</v>
      </c>
      <c r="J82" s="0" t="n">
        <v>3469757.90184389</v>
      </c>
      <c r="K82" s="0" t="n">
        <v>3365665.16478858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28707068.612478</v>
      </c>
      <c r="C83" s="0" t="n">
        <v>27479760.1223524</v>
      </c>
      <c r="D83" s="0" t="n">
        <v>28834006.2584824</v>
      </c>
      <c r="E83" s="0" t="n">
        <v>27599074.5476827</v>
      </c>
      <c r="F83" s="0" t="n">
        <v>20476262.8686808</v>
      </c>
      <c r="G83" s="0" t="n">
        <v>7003497.25367158</v>
      </c>
      <c r="H83" s="0" t="n">
        <v>20595577.8971497</v>
      </c>
      <c r="I83" s="0" t="n">
        <v>7003496.65053294</v>
      </c>
      <c r="J83" s="0" t="n">
        <v>3533197.94834596</v>
      </c>
      <c r="K83" s="0" t="n">
        <v>3427202.00989558</v>
      </c>
      <c r="L83" s="0" t="n">
        <v>4778931.75127322</v>
      </c>
      <c r="M83" s="0" t="n">
        <v>4513198.50865022</v>
      </c>
      <c r="N83" s="0" t="n">
        <v>4800086.79122539</v>
      </c>
      <c r="O83" s="0" t="n">
        <v>4533088.1620154</v>
      </c>
      <c r="P83" s="0" t="n">
        <v>588866.324724327</v>
      </c>
      <c r="Q83" s="0" t="n">
        <v>571200.334982597</v>
      </c>
    </row>
    <row r="84" customFormat="false" ht="12.8" hidden="false" customHeight="false" outlineLevel="0" collapsed="false">
      <c r="A84" s="0" t="n">
        <v>131</v>
      </c>
      <c r="B84" s="0" t="n">
        <v>28896648.7968709</v>
      </c>
      <c r="C84" s="0" t="n">
        <v>27660337.1978707</v>
      </c>
      <c r="D84" s="0" t="n">
        <v>29022657.6301807</v>
      </c>
      <c r="E84" s="0" t="n">
        <v>27778778.534073</v>
      </c>
      <c r="F84" s="0" t="n">
        <v>20599511.3111232</v>
      </c>
      <c r="G84" s="0" t="n">
        <v>7060825.88674745</v>
      </c>
      <c r="H84" s="0" t="n">
        <v>20717953.2509143</v>
      </c>
      <c r="I84" s="0" t="n">
        <v>7060825.28315873</v>
      </c>
      <c r="J84" s="0" t="n">
        <v>3587296.62037974</v>
      </c>
      <c r="K84" s="0" t="n">
        <v>3479677.72176834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29003782.6552467</v>
      </c>
      <c r="C85" s="0" t="n">
        <v>27762754.9297857</v>
      </c>
      <c r="D85" s="0" t="n">
        <v>29130178.8267322</v>
      </c>
      <c r="E85" s="0" t="n">
        <v>27881560.3576158</v>
      </c>
      <c r="F85" s="0" t="n">
        <v>20675852.9060165</v>
      </c>
      <c r="G85" s="0" t="n">
        <v>7086902.02376917</v>
      </c>
      <c r="H85" s="0" t="n">
        <v>20794658.9379774</v>
      </c>
      <c r="I85" s="0" t="n">
        <v>7086901.41963836</v>
      </c>
      <c r="J85" s="0" t="n">
        <v>3644332.49095681</v>
      </c>
      <c r="K85" s="0" t="n">
        <v>3535002.5162281</v>
      </c>
      <c r="L85" s="0" t="n">
        <v>4829762.94262841</v>
      </c>
      <c r="M85" s="0" t="n">
        <v>4562018.65915235</v>
      </c>
      <c r="N85" s="0" t="n">
        <v>4850827.73479688</v>
      </c>
      <c r="O85" s="0" t="n">
        <v>4581823.48604237</v>
      </c>
      <c r="P85" s="0" t="n">
        <v>607388.748492801</v>
      </c>
      <c r="Q85" s="0" t="n">
        <v>589167.086038017</v>
      </c>
    </row>
    <row r="86" customFormat="false" ht="12.8" hidden="false" customHeight="false" outlineLevel="0" collapsed="false">
      <c r="A86" s="0" t="n">
        <v>133</v>
      </c>
      <c r="B86" s="0" t="n">
        <v>29191831.3651525</v>
      </c>
      <c r="C86" s="0" t="n">
        <v>27943266.5655018</v>
      </c>
      <c r="D86" s="0" t="n">
        <v>29318385.2746788</v>
      </c>
      <c r="E86" s="0" t="n">
        <v>28062220.2608501</v>
      </c>
      <c r="F86" s="0" t="n">
        <v>20807958.2251254</v>
      </c>
      <c r="G86" s="0" t="n">
        <v>7135308.34037638</v>
      </c>
      <c r="H86" s="0" t="n">
        <v>20926912.5190089</v>
      </c>
      <c r="I86" s="0" t="n">
        <v>7135307.74184118</v>
      </c>
      <c r="J86" s="0" t="n">
        <v>3747305.71010721</v>
      </c>
      <c r="K86" s="0" t="n">
        <v>3634886.53880399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29348312.1193403</v>
      </c>
      <c r="C87" s="0" t="n">
        <v>28093107.604868</v>
      </c>
      <c r="D87" s="0" t="n">
        <v>29474384.5140319</v>
      </c>
      <c r="E87" s="0" t="n">
        <v>28211608.6707619</v>
      </c>
      <c r="F87" s="0" t="n">
        <v>20923644.0964392</v>
      </c>
      <c r="G87" s="0" t="n">
        <v>7169463.50842881</v>
      </c>
      <c r="H87" s="0" t="n">
        <v>21042145.7646586</v>
      </c>
      <c r="I87" s="0" t="n">
        <v>7169462.90610327</v>
      </c>
      <c r="J87" s="0" t="n">
        <v>3794728.5182958</v>
      </c>
      <c r="K87" s="0" t="n">
        <v>3680886.66274693</v>
      </c>
      <c r="L87" s="0" t="n">
        <v>4887178.43787024</v>
      </c>
      <c r="M87" s="0" t="n">
        <v>4616661.83910199</v>
      </c>
      <c r="N87" s="0" t="n">
        <v>4908189.26515638</v>
      </c>
      <c r="O87" s="0" t="n">
        <v>4636415.55624887</v>
      </c>
      <c r="P87" s="0" t="n">
        <v>632454.753049301</v>
      </c>
      <c r="Q87" s="0" t="n">
        <v>613481.110457822</v>
      </c>
    </row>
    <row r="88" customFormat="false" ht="12.8" hidden="false" customHeight="false" outlineLevel="0" collapsed="false">
      <c r="A88" s="0" t="n">
        <v>135</v>
      </c>
      <c r="B88" s="0" t="n">
        <v>29528488.7919471</v>
      </c>
      <c r="C88" s="0" t="n">
        <v>28265455.7761777</v>
      </c>
      <c r="D88" s="0" t="n">
        <v>29654354.1829161</v>
      </c>
      <c r="E88" s="0" t="n">
        <v>28383761.8611121</v>
      </c>
      <c r="F88" s="0" t="n">
        <v>21058367.0834408</v>
      </c>
      <c r="G88" s="0" t="n">
        <v>7207088.69273688</v>
      </c>
      <c r="H88" s="0" t="n">
        <v>21176673.660446</v>
      </c>
      <c r="I88" s="0" t="n">
        <v>7207088.20066608</v>
      </c>
      <c r="J88" s="0" t="n">
        <v>3852825.91831928</v>
      </c>
      <c r="K88" s="0" t="n">
        <v>3737241.1407697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29672313.7016129</v>
      </c>
      <c r="C89" s="0" t="n">
        <v>28402887.7209751</v>
      </c>
      <c r="D89" s="0" t="n">
        <v>29798138.8391297</v>
      </c>
      <c r="E89" s="0" t="n">
        <v>28521155.9611016</v>
      </c>
      <c r="F89" s="0" t="n">
        <v>21168709.8585335</v>
      </c>
      <c r="G89" s="0" t="n">
        <v>7234177.86244167</v>
      </c>
      <c r="H89" s="0" t="n">
        <v>21286978.5911681</v>
      </c>
      <c r="I89" s="0" t="n">
        <v>7234177.36993344</v>
      </c>
      <c r="J89" s="0" t="n">
        <v>3945965.84526236</v>
      </c>
      <c r="K89" s="0" t="n">
        <v>3827586.86990449</v>
      </c>
      <c r="L89" s="0" t="n">
        <v>4940345.09734289</v>
      </c>
      <c r="M89" s="0" t="n">
        <v>4667201.36113093</v>
      </c>
      <c r="N89" s="0" t="n">
        <v>4961314.6434646</v>
      </c>
      <c r="O89" s="0" t="n">
        <v>4686916.2797407</v>
      </c>
      <c r="P89" s="0" t="n">
        <v>657660.974210394</v>
      </c>
      <c r="Q89" s="0" t="n">
        <v>637931.144984082</v>
      </c>
    </row>
    <row r="90" customFormat="false" ht="12.8" hidden="false" customHeight="false" outlineLevel="0" collapsed="false">
      <c r="A90" s="0" t="n">
        <v>137</v>
      </c>
      <c r="B90" s="0" t="n">
        <v>29736600.7612086</v>
      </c>
      <c r="C90" s="0" t="n">
        <v>28465189.1811254</v>
      </c>
      <c r="D90" s="0" t="n">
        <v>29860460.5054257</v>
      </c>
      <c r="E90" s="0" t="n">
        <v>28581610.2675694</v>
      </c>
      <c r="F90" s="0" t="n">
        <v>21182983.6930902</v>
      </c>
      <c r="G90" s="0" t="n">
        <v>7282205.48803519</v>
      </c>
      <c r="H90" s="0" t="n">
        <v>21299405.2749297</v>
      </c>
      <c r="I90" s="0" t="n">
        <v>7282204.99263974</v>
      </c>
      <c r="J90" s="0" t="n">
        <v>4005284.72966158</v>
      </c>
      <c r="K90" s="0" t="n">
        <v>3885126.18777173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29949295.622117</v>
      </c>
      <c r="C91" s="0" t="n">
        <v>28667824.3519513</v>
      </c>
      <c r="D91" s="0" t="n">
        <v>30072414.3981798</v>
      </c>
      <c r="E91" s="0" t="n">
        <v>28783548.9228107</v>
      </c>
      <c r="F91" s="0" t="n">
        <v>21351608.2459412</v>
      </c>
      <c r="G91" s="0" t="n">
        <v>7316216.10601017</v>
      </c>
      <c r="H91" s="0" t="n">
        <v>21467333.3125826</v>
      </c>
      <c r="I91" s="0" t="n">
        <v>7316215.61022813</v>
      </c>
      <c r="J91" s="0" t="n">
        <v>4093403.20711806</v>
      </c>
      <c r="K91" s="0" t="n">
        <v>3970601.11090451</v>
      </c>
      <c r="L91" s="0" t="n">
        <v>4985092.55458199</v>
      </c>
      <c r="M91" s="0" t="n">
        <v>4709624.85804563</v>
      </c>
      <c r="N91" s="0" t="n">
        <v>5005611.09551449</v>
      </c>
      <c r="O91" s="0" t="n">
        <v>4728913.94863453</v>
      </c>
      <c r="P91" s="0" t="n">
        <v>682233.867853009</v>
      </c>
      <c r="Q91" s="0" t="n">
        <v>661766.851817419</v>
      </c>
    </row>
    <row r="92" customFormat="false" ht="12.8" hidden="false" customHeight="false" outlineLevel="0" collapsed="false">
      <c r="A92" s="0" t="n">
        <v>139</v>
      </c>
      <c r="B92" s="0" t="n">
        <v>30079416.5197425</v>
      </c>
      <c r="C92" s="0" t="n">
        <v>28791589.2571722</v>
      </c>
      <c r="D92" s="0" t="n">
        <v>30201300.6129735</v>
      </c>
      <c r="E92" s="0" t="n">
        <v>28906153.2210164</v>
      </c>
      <c r="F92" s="0" t="n">
        <v>21441587.3301658</v>
      </c>
      <c r="G92" s="0" t="n">
        <v>7350001.92700641</v>
      </c>
      <c r="H92" s="0" t="n">
        <v>21556151.790153</v>
      </c>
      <c r="I92" s="0" t="n">
        <v>7350001.43086343</v>
      </c>
      <c r="J92" s="0" t="n">
        <v>4149184.88709182</v>
      </c>
      <c r="K92" s="0" t="n">
        <v>4024709.34047906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30304951.8993755</v>
      </c>
      <c r="C93" s="0" t="n">
        <v>29006601.1748427</v>
      </c>
      <c r="D93" s="0" t="n">
        <v>30425761.1567085</v>
      </c>
      <c r="E93" s="0" t="n">
        <v>29120154.786709</v>
      </c>
      <c r="F93" s="0" t="n">
        <v>21633932.1073361</v>
      </c>
      <c r="G93" s="0" t="n">
        <v>7372669.06750666</v>
      </c>
      <c r="H93" s="0" t="n">
        <v>21747486.215782</v>
      </c>
      <c r="I93" s="0" t="n">
        <v>7372668.57092707</v>
      </c>
      <c r="J93" s="0" t="n">
        <v>4263591.54373312</v>
      </c>
      <c r="K93" s="0" t="n">
        <v>4135683.79742113</v>
      </c>
      <c r="L93" s="0" t="n">
        <v>5047643.84528424</v>
      </c>
      <c r="M93" s="0" t="n">
        <v>4770350.27093446</v>
      </c>
      <c r="N93" s="0" t="n">
        <v>5067777.46440947</v>
      </c>
      <c r="O93" s="0" t="n">
        <v>4789278.46505207</v>
      </c>
      <c r="P93" s="0" t="n">
        <v>710598.590622187</v>
      </c>
      <c r="Q93" s="0" t="n">
        <v>689280.632903522</v>
      </c>
    </row>
    <row r="94" customFormat="false" ht="12.8" hidden="false" customHeight="false" outlineLevel="0" collapsed="false">
      <c r="A94" s="0" t="n">
        <v>141</v>
      </c>
      <c r="B94" s="0" t="n">
        <v>30430348.6651735</v>
      </c>
      <c r="C94" s="0" t="n">
        <v>29127406.9997766</v>
      </c>
      <c r="D94" s="0" t="n">
        <v>30550635.1676208</v>
      </c>
      <c r="E94" s="0" t="n">
        <v>29240469.2158335</v>
      </c>
      <c r="F94" s="0" t="n">
        <v>21729687.9915603</v>
      </c>
      <c r="G94" s="0" t="n">
        <v>7397719.00821632</v>
      </c>
      <c r="H94" s="0" t="n">
        <v>21842750.6819355</v>
      </c>
      <c r="I94" s="0" t="n">
        <v>7397718.53389797</v>
      </c>
      <c r="J94" s="0" t="n">
        <v>4342952.38817766</v>
      </c>
      <c r="K94" s="0" t="n">
        <v>4212663.81653233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30604710.6725571</v>
      </c>
      <c r="C95" s="0" t="n">
        <v>29293715.7530614</v>
      </c>
      <c r="D95" s="0" t="n">
        <v>30724483.3010232</v>
      </c>
      <c r="E95" s="0" t="n">
        <v>29406294.9221011</v>
      </c>
      <c r="F95" s="0" t="n">
        <v>21848867.2245034</v>
      </c>
      <c r="G95" s="0" t="n">
        <v>7444848.52855798</v>
      </c>
      <c r="H95" s="0" t="n">
        <v>21961446.8620702</v>
      </c>
      <c r="I95" s="0" t="n">
        <v>7444848.06003085</v>
      </c>
      <c r="J95" s="0" t="n">
        <v>4404854.30828798</v>
      </c>
      <c r="K95" s="0" t="n">
        <v>4272708.67903934</v>
      </c>
      <c r="L95" s="0" t="n">
        <v>5095342.11003506</v>
      </c>
      <c r="M95" s="0" t="n">
        <v>4815327.37848625</v>
      </c>
      <c r="N95" s="0" t="n">
        <v>5115302.95560948</v>
      </c>
      <c r="O95" s="0" t="n">
        <v>4834093.16974062</v>
      </c>
      <c r="P95" s="0" t="n">
        <v>734142.384714664</v>
      </c>
      <c r="Q95" s="0" t="n">
        <v>712118.113173224</v>
      </c>
    </row>
    <row r="96" customFormat="false" ht="12.8" hidden="false" customHeight="false" outlineLevel="0" collapsed="false">
      <c r="A96" s="0" t="n">
        <v>143</v>
      </c>
      <c r="B96" s="0" t="n">
        <v>30710212.2741502</v>
      </c>
      <c r="C96" s="0" t="n">
        <v>29395371.5895158</v>
      </c>
      <c r="D96" s="0" t="n">
        <v>30827436.2048953</v>
      </c>
      <c r="E96" s="0" t="n">
        <v>29505554.9775902</v>
      </c>
      <c r="F96" s="0" t="n">
        <v>21933527.3076292</v>
      </c>
      <c r="G96" s="0" t="n">
        <v>7461844.28188652</v>
      </c>
      <c r="H96" s="0" t="n">
        <v>22043711.1645678</v>
      </c>
      <c r="I96" s="0" t="n">
        <v>7461843.81302243</v>
      </c>
      <c r="J96" s="0" t="n">
        <v>4480286.61586453</v>
      </c>
      <c r="K96" s="0" t="n">
        <v>4345878.01738859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30848414.4096935</v>
      </c>
      <c r="C97" s="0" t="n">
        <v>29526921.308047</v>
      </c>
      <c r="D97" s="0" t="n">
        <v>30964252.5631117</v>
      </c>
      <c r="E97" s="0" t="n">
        <v>29635802.0592424</v>
      </c>
      <c r="F97" s="0" t="n">
        <v>22056649.4226152</v>
      </c>
      <c r="G97" s="0" t="n">
        <v>7470271.88543173</v>
      </c>
      <c r="H97" s="0" t="n">
        <v>22165530.6430833</v>
      </c>
      <c r="I97" s="0" t="n">
        <v>7470271.41615914</v>
      </c>
      <c r="J97" s="0" t="n">
        <v>4477021.52618135</v>
      </c>
      <c r="K97" s="0" t="n">
        <v>4342710.88039591</v>
      </c>
      <c r="L97" s="0" t="n">
        <v>5138081.2283821</v>
      </c>
      <c r="M97" s="0" t="n">
        <v>4856400.80449387</v>
      </c>
      <c r="N97" s="0" t="n">
        <v>5157386.3261118</v>
      </c>
      <c r="O97" s="0" t="n">
        <v>4874550.19690524</v>
      </c>
      <c r="P97" s="0" t="n">
        <v>746170.254363558</v>
      </c>
      <c r="Q97" s="0" t="n">
        <v>723785.146732651</v>
      </c>
    </row>
    <row r="98" customFormat="false" ht="12.8" hidden="false" customHeight="false" outlineLevel="0" collapsed="false">
      <c r="A98" s="0" t="n">
        <v>145</v>
      </c>
      <c r="B98" s="0" t="n">
        <v>31048016.0132751</v>
      </c>
      <c r="C98" s="0" t="n">
        <v>29717402.7932457</v>
      </c>
      <c r="D98" s="0" t="n">
        <v>31162134.265216</v>
      </c>
      <c r="E98" s="0" t="n">
        <v>29824666.8308413</v>
      </c>
      <c r="F98" s="0" t="n">
        <v>22228501.8156299</v>
      </c>
      <c r="G98" s="0" t="n">
        <v>7488900.97761582</v>
      </c>
      <c r="H98" s="0" t="n">
        <v>22335766.3229054</v>
      </c>
      <c r="I98" s="0" t="n">
        <v>7488900.50793585</v>
      </c>
      <c r="J98" s="0" t="n">
        <v>4565663.42639405</v>
      </c>
      <c r="K98" s="0" t="n">
        <v>4428693.52360223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31338961.4323064</v>
      </c>
      <c r="C99" s="0" t="n">
        <v>29995645.5905502</v>
      </c>
      <c r="D99" s="0" t="n">
        <v>31450930.0374877</v>
      </c>
      <c r="E99" s="0" t="n">
        <v>30100888.9547608</v>
      </c>
      <c r="F99" s="0" t="n">
        <v>22459597.9547842</v>
      </c>
      <c r="G99" s="0" t="n">
        <v>7536047.63576596</v>
      </c>
      <c r="H99" s="0" t="n">
        <v>22564841.8072692</v>
      </c>
      <c r="I99" s="0" t="n">
        <v>7536047.14749165</v>
      </c>
      <c r="J99" s="0" t="n">
        <v>4676959.76957023</v>
      </c>
      <c r="K99" s="0" t="n">
        <v>4536650.97648312</v>
      </c>
      <c r="L99" s="0" t="n">
        <v>5219753.63016928</v>
      </c>
      <c r="M99" s="0" t="n">
        <v>4934145.66307206</v>
      </c>
      <c r="N99" s="0" t="n">
        <v>5238413.80112862</v>
      </c>
      <c r="O99" s="0" t="n">
        <v>4951688.33066778</v>
      </c>
      <c r="P99" s="0" t="n">
        <v>779493.294928371</v>
      </c>
      <c r="Q99" s="0" t="n">
        <v>756108.49608052</v>
      </c>
    </row>
    <row r="100" customFormat="false" ht="12.8" hidden="false" customHeight="false" outlineLevel="0" collapsed="false">
      <c r="A100" s="0" t="n">
        <v>147</v>
      </c>
      <c r="B100" s="0" t="n">
        <v>31474845.8905914</v>
      </c>
      <c r="C100" s="0" t="n">
        <v>30124867.8384718</v>
      </c>
      <c r="D100" s="0" t="n">
        <v>31587005.1263046</v>
      </c>
      <c r="E100" s="0" t="n">
        <v>30230290.39032</v>
      </c>
      <c r="F100" s="0" t="n">
        <v>22605073.8697145</v>
      </c>
      <c r="G100" s="0" t="n">
        <v>7519793.96875733</v>
      </c>
      <c r="H100" s="0" t="n">
        <v>22710496.8399506</v>
      </c>
      <c r="I100" s="0" t="n">
        <v>7519793.55036939</v>
      </c>
      <c r="J100" s="0" t="n">
        <v>4701352.3322294</v>
      </c>
      <c r="K100" s="0" t="n">
        <v>4560311.76226252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31632879.5754791</v>
      </c>
      <c r="C101" s="0" t="n">
        <v>30275584.7249264</v>
      </c>
      <c r="D101" s="0" t="n">
        <v>31742449.7267826</v>
      </c>
      <c r="E101" s="0" t="n">
        <v>30378573.5312788</v>
      </c>
      <c r="F101" s="0" t="n">
        <v>22718855.1998579</v>
      </c>
      <c r="G101" s="0" t="n">
        <v>7556729.52506843</v>
      </c>
      <c r="H101" s="0" t="n">
        <v>22821844.4249592</v>
      </c>
      <c r="I101" s="0" t="n">
        <v>7556729.10631956</v>
      </c>
      <c r="J101" s="0" t="n">
        <v>4758040.58820906</v>
      </c>
      <c r="K101" s="0" t="n">
        <v>4615299.37056279</v>
      </c>
      <c r="L101" s="0" t="n">
        <v>5268576.55894808</v>
      </c>
      <c r="M101" s="0" t="n">
        <v>4980324.12264934</v>
      </c>
      <c r="N101" s="0" t="n">
        <v>5286836.98560632</v>
      </c>
      <c r="O101" s="0" t="n">
        <v>4997491.04205404</v>
      </c>
      <c r="P101" s="0" t="n">
        <v>793006.76470151</v>
      </c>
      <c r="Q101" s="0" t="n">
        <v>769216.561760465</v>
      </c>
    </row>
    <row r="102" customFormat="false" ht="12.8" hidden="false" customHeight="false" outlineLevel="0" collapsed="false">
      <c r="A102" s="0" t="n">
        <v>149</v>
      </c>
      <c r="B102" s="0" t="n">
        <v>31768853.2141232</v>
      </c>
      <c r="C102" s="0" t="n">
        <v>30405495.8302403</v>
      </c>
      <c r="D102" s="0" t="n">
        <v>31878715.6366906</v>
      </c>
      <c r="E102" s="0" t="n">
        <v>30508759.365447</v>
      </c>
      <c r="F102" s="0" t="n">
        <v>22828935.8534343</v>
      </c>
      <c r="G102" s="0" t="n">
        <v>7576559.97680606</v>
      </c>
      <c r="H102" s="0" t="n">
        <v>22932199.8077497</v>
      </c>
      <c r="I102" s="0" t="n">
        <v>7576559.55769724</v>
      </c>
      <c r="J102" s="0" t="n">
        <v>4847676.55989403</v>
      </c>
      <c r="K102" s="0" t="n">
        <v>4702246.26309721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31960882.7361775</v>
      </c>
      <c r="C103" s="0" t="n">
        <v>30588551.417732</v>
      </c>
      <c r="D103" s="0" t="n">
        <v>32070327.4326169</v>
      </c>
      <c r="E103" s="0" t="n">
        <v>30691422.2849907</v>
      </c>
      <c r="F103" s="0" t="n">
        <v>22968613.7581766</v>
      </c>
      <c r="G103" s="0" t="n">
        <v>7619937.65955541</v>
      </c>
      <c r="H103" s="0" t="n">
        <v>23071485.0304227</v>
      </c>
      <c r="I103" s="0" t="n">
        <v>7619937.25456804</v>
      </c>
      <c r="J103" s="0" t="n">
        <v>4869031.57287318</v>
      </c>
      <c r="K103" s="0" t="n">
        <v>4722960.62568698</v>
      </c>
      <c r="L103" s="0" t="n">
        <v>5323174.13601255</v>
      </c>
      <c r="M103" s="0" t="n">
        <v>5032158.47383199</v>
      </c>
      <c r="N103" s="0" t="n">
        <v>5341413.65148395</v>
      </c>
      <c r="O103" s="0" t="n">
        <v>5049306.2704672</v>
      </c>
      <c r="P103" s="0" t="n">
        <v>811505.26214553</v>
      </c>
      <c r="Q103" s="0" t="n">
        <v>787160.104281164</v>
      </c>
    </row>
    <row r="104" customFormat="false" ht="12.8" hidden="false" customHeight="false" outlineLevel="0" collapsed="false">
      <c r="A104" s="0" t="n">
        <v>151</v>
      </c>
      <c r="B104" s="0" t="n">
        <v>32213811.6567036</v>
      </c>
      <c r="C104" s="0" t="n">
        <v>30830212.7714307</v>
      </c>
      <c r="D104" s="0" t="n">
        <v>32321483.8597184</v>
      </c>
      <c r="E104" s="0" t="n">
        <v>30931417.4898518</v>
      </c>
      <c r="F104" s="0" t="n">
        <v>23148413.221444</v>
      </c>
      <c r="G104" s="0" t="n">
        <v>7681799.54998665</v>
      </c>
      <c r="H104" s="0" t="n">
        <v>23249618.3474353</v>
      </c>
      <c r="I104" s="0" t="n">
        <v>7681799.14241652</v>
      </c>
      <c r="J104" s="0" t="n">
        <v>4960587.91800289</v>
      </c>
      <c r="K104" s="0" t="n">
        <v>4811770.2804628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32574827.0098054</v>
      </c>
      <c r="C105" s="0" t="n">
        <v>31173652.8366243</v>
      </c>
      <c r="D105" s="0" t="n">
        <v>32682177.2558743</v>
      </c>
      <c r="E105" s="0" t="n">
        <v>31274554.9094063</v>
      </c>
      <c r="F105" s="0" t="n">
        <v>23488913.787761</v>
      </c>
      <c r="G105" s="0" t="n">
        <v>7684739.04886326</v>
      </c>
      <c r="H105" s="0" t="n">
        <v>23589816.2684613</v>
      </c>
      <c r="I105" s="0" t="n">
        <v>7684738.64094496</v>
      </c>
      <c r="J105" s="0" t="n">
        <v>4998308.04964287</v>
      </c>
      <c r="K105" s="0" t="n">
        <v>4848358.80815358</v>
      </c>
      <c r="L105" s="0" t="n">
        <v>5424278.37760154</v>
      </c>
      <c r="M105" s="0" t="n">
        <v>5127453.32804147</v>
      </c>
      <c r="N105" s="0" t="n">
        <v>5442168.81603807</v>
      </c>
      <c r="O105" s="0" t="n">
        <v>5144273.09050281</v>
      </c>
      <c r="P105" s="0" t="n">
        <v>833051.341607144</v>
      </c>
      <c r="Q105" s="0" t="n">
        <v>808059.80135893</v>
      </c>
    </row>
    <row r="106" customFormat="false" ht="12.8" hidden="false" customHeight="false" outlineLevel="0" collapsed="false">
      <c r="A106" s="0" t="s">
        <v>226</v>
      </c>
      <c r="B106" s="0" t="s">
        <v>227</v>
      </c>
      <c r="C106" s="0" t="s">
        <v>228</v>
      </c>
      <c r="D106" s="0" t="s">
        <v>229</v>
      </c>
      <c r="E106" s="0" t="s">
        <v>230</v>
      </c>
      <c r="F106" s="0" t="s">
        <v>231</v>
      </c>
      <c r="G106" s="0" t="s">
        <v>232</v>
      </c>
      <c r="H106" s="0" t="s">
        <v>233</v>
      </c>
      <c r="I106" s="0" t="s">
        <v>234</v>
      </c>
      <c r="J106" s="0" t="s">
        <v>235</v>
      </c>
      <c r="K106" s="0" t="s">
        <v>236</v>
      </c>
      <c r="L106" s="0" t="s">
        <v>237</v>
      </c>
      <c r="M106" s="0" t="s">
        <v>238</v>
      </c>
      <c r="N106" s="0" t="s">
        <v>239</v>
      </c>
      <c r="O106" s="0" t="s">
        <v>240</v>
      </c>
      <c r="P106" s="0" t="s">
        <v>241</v>
      </c>
      <c r="Q106" s="0" t="s">
        <v>242</v>
      </c>
    </row>
    <row r="107" customFormat="false" ht="12.8" hidden="false" customHeight="false" outlineLevel="0" collapsed="false">
      <c r="A107" s="0" t="n">
        <v>49</v>
      </c>
      <c r="B107" s="0" t="n">
        <v>17715091.2971215</v>
      </c>
      <c r="C107" s="0" t="n">
        <v>17023151.8533019</v>
      </c>
      <c r="D107" s="0" t="n">
        <v>17764710.0025356</v>
      </c>
      <c r="E107" s="0" t="n">
        <v>17069793.4332281</v>
      </c>
      <c r="F107" s="0" t="n">
        <v>14752676.2681749</v>
      </c>
      <c r="G107" s="0" t="n">
        <v>2270475.58512698</v>
      </c>
      <c r="H107" s="0" t="n">
        <v>14799318.0039438</v>
      </c>
      <c r="I107" s="0" t="n">
        <v>2270475.42928429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</row>
    <row r="108" customFormat="false" ht="12.8" hidden="false" customHeight="false" outlineLevel="0" collapsed="false">
      <c r="A108" s="0" t="n">
        <v>50</v>
      </c>
      <c r="B108" s="0" t="n">
        <v>20422747.1350974</v>
      </c>
      <c r="C108" s="0" t="n">
        <v>19622770.7038608</v>
      </c>
      <c r="D108" s="0" t="n">
        <v>20483176.6879652</v>
      </c>
      <c r="E108" s="0" t="n">
        <v>19679574.4794841</v>
      </c>
      <c r="F108" s="0" t="n">
        <v>16969939.8021514</v>
      </c>
      <c r="G108" s="0" t="n">
        <v>2652830.90170944</v>
      </c>
      <c r="H108" s="0" t="n">
        <v>17026743.8126851</v>
      </c>
      <c r="I108" s="0" t="n">
        <v>2652830.66679896</v>
      </c>
      <c r="J108" s="0" t="n">
        <v>0</v>
      </c>
      <c r="K108" s="0" t="n">
        <v>0</v>
      </c>
      <c r="L108" s="0" t="n">
        <v>3407167.04251075</v>
      </c>
      <c r="M108" s="0" t="n">
        <v>3216617.27416459</v>
      </c>
      <c r="N108" s="0" t="n">
        <v>3417238.63393332</v>
      </c>
      <c r="O108" s="0" t="n">
        <v>3226084.56940139</v>
      </c>
      <c r="P108" s="0" t="n">
        <v>0</v>
      </c>
      <c r="Q108" s="0" t="n">
        <v>0</v>
      </c>
    </row>
    <row r="109" customFormat="false" ht="12.8" hidden="false" customHeight="false" outlineLevel="0" collapsed="false">
      <c r="A109" s="0" t="n">
        <v>51</v>
      </c>
      <c r="B109" s="0" t="n">
        <v>19803746.8364793</v>
      </c>
      <c r="C109" s="0" t="n">
        <v>19026261.3047871</v>
      </c>
      <c r="D109" s="0" t="n">
        <v>19865434.766804</v>
      </c>
      <c r="E109" s="0" t="n">
        <v>19084247.9539288</v>
      </c>
      <c r="F109" s="0" t="n">
        <v>16392343.747388</v>
      </c>
      <c r="G109" s="0" t="n">
        <v>2633917.55739909</v>
      </c>
      <c r="H109" s="0" t="n">
        <v>16450330.8087022</v>
      </c>
      <c r="I109" s="0" t="n">
        <v>2633917.14522669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</row>
    <row r="110" customFormat="false" ht="12.8" hidden="false" customHeight="false" outlineLevel="0" collapsed="false">
      <c r="A110" s="0" t="n">
        <v>52</v>
      </c>
      <c r="B110" s="0" t="n">
        <v>21421804.3950487</v>
      </c>
      <c r="C110" s="0" t="n">
        <v>20579647.3943859</v>
      </c>
      <c r="D110" s="0" t="n">
        <v>21490198.9079268</v>
      </c>
      <c r="E110" s="0" t="n">
        <v>20643938.2296663</v>
      </c>
      <c r="F110" s="0" t="n">
        <v>17675547.0541494</v>
      </c>
      <c r="G110" s="0" t="n">
        <v>2904100.34023644</v>
      </c>
      <c r="H110" s="0" t="n">
        <v>17739838.4213942</v>
      </c>
      <c r="I110" s="0" t="n">
        <v>2904099.80827209</v>
      </c>
      <c r="J110" s="0" t="n">
        <v>0</v>
      </c>
      <c r="K110" s="0" t="n">
        <v>0</v>
      </c>
      <c r="L110" s="0" t="n">
        <v>3573630.56231237</v>
      </c>
      <c r="M110" s="0" t="n">
        <v>3374490.13885483</v>
      </c>
      <c r="N110" s="0" t="n">
        <v>3585029.64658194</v>
      </c>
      <c r="O110" s="0" t="n">
        <v>3385205.2769183</v>
      </c>
      <c r="P110" s="0" t="n">
        <v>0</v>
      </c>
      <c r="Q110" s="0" t="n">
        <v>0</v>
      </c>
    </row>
    <row r="111" customFormat="false" ht="12.8" hidden="false" customHeight="false" outlineLevel="0" collapsed="false">
      <c r="A111" s="0" t="n">
        <v>53</v>
      </c>
      <c r="B111" s="0" t="n">
        <v>18798652.8327858</v>
      </c>
      <c r="C111" s="0" t="n">
        <v>18061142.4327455</v>
      </c>
      <c r="D111" s="0" t="n">
        <v>18859852.8843766</v>
      </c>
      <c r="E111" s="0" t="n">
        <v>18118670.4670387</v>
      </c>
      <c r="F111" s="0" t="n">
        <v>15421738.1156897</v>
      </c>
      <c r="G111" s="0" t="n">
        <v>2639404.31705577</v>
      </c>
      <c r="H111" s="0" t="n">
        <v>15479267.0284417</v>
      </c>
      <c r="I111" s="0" t="n">
        <v>2639403.43859703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</row>
    <row r="112" customFormat="false" ht="12.8" hidden="false" customHeight="false" outlineLevel="0" collapsed="false">
      <c r="A112" s="0" t="n">
        <v>54</v>
      </c>
      <c r="B112" s="0" t="n">
        <v>19381974.1868191</v>
      </c>
      <c r="C112" s="0" t="n">
        <v>18619675.7274242</v>
      </c>
      <c r="D112" s="0" t="n">
        <v>19445433.7010044</v>
      </c>
      <c r="E112" s="0" t="n">
        <v>18679327.6544509</v>
      </c>
      <c r="F112" s="0" t="n">
        <v>15813499.9733172</v>
      </c>
      <c r="G112" s="0" t="n">
        <v>2806175.75410707</v>
      </c>
      <c r="H112" s="0" t="n">
        <v>15873153.0648346</v>
      </c>
      <c r="I112" s="0" t="n">
        <v>2806174.58961632</v>
      </c>
      <c r="J112" s="0" t="n">
        <v>0</v>
      </c>
      <c r="K112" s="0" t="n">
        <v>0</v>
      </c>
      <c r="L112" s="0" t="n">
        <v>3233380.8180671</v>
      </c>
      <c r="M112" s="0" t="n">
        <v>3053950.95306359</v>
      </c>
      <c r="N112" s="0" t="n">
        <v>3243957.40087325</v>
      </c>
      <c r="O112" s="0" t="n">
        <v>3063892.9389094</v>
      </c>
      <c r="P112" s="0" t="n">
        <v>0</v>
      </c>
      <c r="Q112" s="0" t="n">
        <v>0</v>
      </c>
    </row>
    <row r="113" customFormat="false" ht="12.8" hidden="false" customHeight="false" outlineLevel="0" collapsed="false">
      <c r="A113" s="0" t="n">
        <v>55</v>
      </c>
      <c r="B113" s="0" t="n">
        <v>18442149.6064229</v>
      </c>
      <c r="C113" s="0" t="n">
        <v>17715594.0918307</v>
      </c>
      <c r="D113" s="0" t="n">
        <v>18503713.2101988</v>
      </c>
      <c r="E113" s="0" t="n">
        <v>17773463.8633579</v>
      </c>
      <c r="F113" s="0" t="n">
        <v>14992578.6499569</v>
      </c>
      <c r="G113" s="0" t="n">
        <v>2723015.44187379</v>
      </c>
      <c r="H113" s="0" t="n">
        <v>15050449.6933437</v>
      </c>
      <c r="I113" s="0" t="n">
        <v>2723014.17001417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</row>
    <row r="114" customFormat="false" ht="12.8" hidden="false" customHeight="false" outlineLevel="0" collapsed="false">
      <c r="A114" s="0" t="n">
        <v>56</v>
      </c>
      <c r="B114" s="0" t="n">
        <v>20185806.916536</v>
      </c>
      <c r="C114" s="0" t="n">
        <v>19388269.003878</v>
      </c>
      <c r="D114" s="0" t="n">
        <v>20254615.8512826</v>
      </c>
      <c r="E114" s="0" t="n">
        <v>19452949.3858272</v>
      </c>
      <c r="F114" s="0" t="n">
        <v>16313172.1017792</v>
      </c>
      <c r="G114" s="0" t="n">
        <v>3075096.90209881</v>
      </c>
      <c r="H114" s="0" t="n">
        <v>16377853.7677538</v>
      </c>
      <c r="I114" s="0" t="n">
        <v>3075095.61807331</v>
      </c>
      <c r="J114" s="0" t="n">
        <v>37448.2927964077</v>
      </c>
      <c r="K114" s="0" t="n">
        <v>36324.8440125154</v>
      </c>
      <c r="L114" s="0" t="n">
        <v>3366884.53916742</v>
      </c>
      <c r="M114" s="0" t="n">
        <v>3180600.4417352</v>
      </c>
      <c r="N114" s="0" t="n">
        <v>3378352.69199527</v>
      </c>
      <c r="O114" s="0" t="n">
        <v>3191380.50335662</v>
      </c>
      <c r="P114" s="0" t="n">
        <v>6241.38213273461</v>
      </c>
      <c r="Q114" s="0" t="n">
        <v>6054.14066875257</v>
      </c>
    </row>
    <row r="115" customFormat="false" ht="12.8" hidden="false" customHeight="false" outlineLevel="0" collapsed="false">
      <c r="A115" s="0" t="n">
        <v>57</v>
      </c>
      <c r="B115" s="0" t="n">
        <v>19310128.0562264</v>
      </c>
      <c r="C115" s="0" t="n">
        <v>18547080.6111611</v>
      </c>
      <c r="D115" s="0" t="n">
        <v>19377172.7510706</v>
      </c>
      <c r="E115" s="0" t="n">
        <v>18610102.6096751</v>
      </c>
      <c r="F115" s="0" t="n">
        <v>15546749.7675483</v>
      </c>
      <c r="G115" s="0" t="n">
        <v>3000330.8436128</v>
      </c>
      <c r="H115" s="0" t="n">
        <v>15609772.8945239</v>
      </c>
      <c r="I115" s="0" t="n">
        <v>3000329.71515121</v>
      </c>
      <c r="J115" s="0" t="n">
        <v>68744.4841315014</v>
      </c>
      <c r="K115" s="0" t="n">
        <v>66682.1496075563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</row>
    <row r="116" customFormat="false" ht="12.8" hidden="false" customHeight="false" outlineLevel="0" collapsed="false">
      <c r="A116" s="0" t="n">
        <v>58</v>
      </c>
      <c r="B116" s="0" t="n">
        <v>20637448.0241458</v>
      </c>
      <c r="C116" s="0" t="n">
        <v>19820127.2030891</v>
      </c>
      <c r="D116" s="0" t="n">
        <v>20709754.3962264</v>
      </c>
      <c r="E116" s="0" t="n">
        <v>19888095.1774069</v>
      </c>
      <c r="F116" s="0" t="n">
        <v>16525990.8482975</v>
      </c>
      <c r="G116" s="0" t="n">
        <v>3294136.3547916</v>
      </c>
      <c r="H116" s="0" t="n">
        <v>16593959.9311161</v>
      </c>
      <c r="I116" s="0" t="n">
        <v>3294135.24629079</v>
      </c>
      <c r="J116" s="0" t="n">
        <v>105406.410376622</v>
      </c>
      <c r="K116" s="0" t="n">
        <v>102244.218065323</v>
      </c>
      <c r="L116" s="0" t="n">
        <v>3441819.68477556</v>
      </c>
      <c r="M116" s="0" t="n">
        <v>3252147.73705118</v>
      </c>
      <c r="N116" s="0" t="n">
        <v>3453870.74405176</v>
      </c>
      <c r="O116" s="0" t="n">
        <v>3263475.73091337</v>
      </c>
      <c r="P116" s="0" t="n">
        <v>17567.7350627704</v>
      </c>
      <c r="Q116" s="0" t="n">
        <v>17040.7030108873</v>
      </c>
    </row>
    <row r="117" customFormat="false" ht="12.8" hidden="false" customHeight="false" outlineLevel="0" collapsed="false">
      <c r="A117" s="0" t="n">
        <v>59</v>
      </c>
      <c r="B117" s="0" t="n">
        <v>19825398.8001488</v>
      </c>
      <c r="C117" s="0" t="n">
        <v>19039630.0424421</v>
      </c>
      <c r="D117" s="0" t="n">
        <v>19896829.3534219</v>
      </c>
      <c r="E117" s="0" t="n">
        <v>19106774.747813</v>
      </c>
      <c r="F117" s="0" t="n">
        <v>15819611.0191109</v>
      </c>
      <c r="G117" s="0" t="n">
        <v>3220019.02333116</v>
      </c>
      <c r="H117" s="0" t="n">
        <v>15886756.7567122</v>
      </c>
      <c r="I117" s="0" t="n">
        <v>3220017.99110076</v>
      </c>
      <c r="J117" s="0" t="n">
        <v>153068.271140567</v>
      </c>
      <c r="K117" s="0" t="n">
        <v>148476.22300635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</row>
    <row r="118" customFormat="false" ht="12.8" hidden="false" customHeight="false" outlineLevel="0" collapsed="false">
      <c r="A118" s="0" t="n">
        <v>60</v>
      </c>
      <c r="B118" s="0" t="n">
        <v>21574666.8488876</v>
      </c>
      <c r="C118" s="0" t="n">
        <v>20717307.5268283</v>
      </c>
      <c r="D118" s="0" t="n">
        <v>21653269.8158238</v>
      </c>
      <c r="E118" s="0" t="n">
        <v>20791194.3001012</v>
      </c>
      <c r="F118" s="0" t="n">
        <v>17143264.8070751</v>
      </c>
      <c r="G118" s="0" t="n">
        <v>3574042.71975319</v>
      </c>
      <c r="H118" s="0" t="n">
        <v>17217152.6560646</v>
      </c>
      <c r="I118" s="0" t="n">
        <v>3574041.64403661</v>
      </c>
      <c r="J118" s="0" t="n">
        <v>195716.984291222</v>
      </c>
      <c r="K118" s="0" t="n">
        <v>189845.474762486</v>
      </c>
      <c r="L118" s="0" t="n">
        <v>3597544.11303675</v>
      </c>
      <c r="M118" s="0" t="n">
        <v>3400195.79367646</v>
      </c>
      <c r="N118" s="0" t="n">
        <v>3610644.60475181</v>
      </c>
      <c r="O118" s="0" t="n">
        <v>3412510.25402447</v>
      </c>
      <c r="P118" s="0" t="n">
        <v>32619.4973818704</v>
      </c>
      <c r="Q118" s="0" t="n">
        <v>31640.9124604143</v>
      </c>
    </row>
    <row r="119" customFormat="false" ht="12.8" hidden="false" customHeight="false" outlineLevel="0" collapsed="false">
      <c r="A119" s="0" t="n">
        <v>61</v>
      </c>
      <c r="B119" s="0" t="n">
        <v>20326700.825355</v>
      </c>
      <c r="C119" s="0" t="n">
        <v>19516252.489433</v>
      </c>
      <c r="D119" s="0" t="n">
        <v>20401597.9187957</v>
      </c>
      <c r="E119" s="0" t="n">
        <v>19586655.7456722</v>
      </c>
      <c r="F119" s="0" t="n">
        <v>16024549.1246514</v>
      </c>
      <c r="G119" s="0" t="n">
        <v>3491703.36478158</v>
      </c>
      <c r="H119" s="0" t="n">
        <v>16094953.3267963</v>
      </c>
      <c r="I119" s="0" t="n">
        <v>3491702.41887585</v>
      </c>
      <c r="J119" s="0" t="n">
        <v>199621.10106806</v>
      </c>
      <c r="K119" s="0" t="n">
        <v>193632.468036018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</row>
    <row r="120" customFormat="false" ht="12.8" hidden="false" customHeight="false" outlineLevel="0" collapsed="false">
      <c r="A120" s="0" t="n">
        <v>62</v>
      </c>
      <c r="B120" s="0" t="n">
        <v>20159258.6181515</v>
      </c>
      <c r="C120" s="0" t="n">
        <v>19354978.0942413</v>
      </c>
      <c r="D120" s="0" t="n">
        <v>20235562.8531744</v>
      </c>
      <c r="E120" s="0" t="n">
        <v>19426704.0638725</v>
      </c>
      <c r="F120" s="0" t="n">
        <v>15845075.5776102</v>
      </c>
      <c r="G120" s="0" t="n">
        <v>3509902.51663109</v>
      </c>
      <c r="H120" s="0" t="n">
        <v>15916802.4647566</v>
      </c>
      <c r="I120" s="0" t="n">
        <v>3509901.59911593</v>
      </c>
      <c r="J120" s="0" t="n">
        <v>217761.898580891</v>
      </c>
      <c r="K120" s="0" t="n">
        <v>211229.041623464</v>
      </c>
      <c r="L120" s="0" t="n">
        <v>3361276.57736713</v>
      </c>
      <c r="M120" s="0" t="n">
        <v>3176569.5387933</v>
      </c>
      <c r="N120" s="0" t="n">
        <v>3373993.94786912</v>
      </c>
      <c r="O120" s="0" t="n">
        <v>3188523.8654113</v>
      </c>
      <c r="P120" s="0" t="n">
        <v>36293.6497634819</v>
      </c>
      <c r="Q120" s="0" t="n">
        <v>35204.8402705774</v>
      </c>
    </row>
    <row r="121" customFormat="false" ht="12.8" hidden="false" customHeight="false" outlineLevel="0" collapsed="false">
      <c r="A121" s="0" t="n">
        <v>63</v>
      </c>
      <c r="B121" s="0" t="n">
        <v>19172491.7203503</v>
      </c>
      <c r="C121" s="0" t="n">
        <v>18408593.5287201</v>
      </c>
      <c r="D121" s="0" t="n">
        <v>19245553.8982161</v>
      </c>
      <c r="E121" s="0" t="n">
        <v>18477271.9630652</v>
      </c>
      <c r="F121" s="0" t="n">
        <v>15021753.9813759</v>
      </c>
      <c r="G121" s="0" t="n">
        <v>3386839.54734415</v>
      </c>
      <c r="H121" s="0" t="n">
        <v>15090433.2362181</v>
      </c>
      <c r="I121" s="0" t="n">
        <v>3386838.72684709</v>
      </c>
      <c r="J121" s="0" t="n">
        <v>235047.123224172</v>
      </c>
      <c r="K121" s="0" t="n">
        <v>227995.709527446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</row>
    <row r="122" customFormat="false" ht="12.8" hidden="false" customHeight="false" outlineLevel="0" collapsed="false">
      <c r="A122" s="0" t="n">
        <v>64</v>
      </c>
      <c r="B122" s="0" t="n">
        <v>17566021.1542908</v>
      </c>
      <c r="C122" s="0" t="n">
        <v>16867930.3443438</v>
      </c>
      <c r="D122" s="0" t="n">
        <v>17632490.3683875</v>
      </c>
      <c r="E122" s="0" t="n">
        <v>16930411.3942214</v>
      </c>
      <c r="F122" s="0" t="n">
        <v>13717295.1161394</v>
      </c>
      <c r="G122" s="0" t="n">
        <v>3150635.22820444</v>
      </c>
      <c r="H122" s="0" t="n">
        <v>13779776.8688972</v>
      </c>
      <c r="I122" s="0" t="n">
        <v>3150634.52532415</v>
      </c>
      <c r="J122" s="0" t="n">
        <v>240391.322037069</v>
      </c>
      <c r="K122" s="0" t="n">
        <v>233179.582375956</v>
      </c>
      <c r="L122" s="0" t="n">
        <v>2930405.92849286</v>
      </c>
      <c r="M122" s="0" t="n">
        <v>2770438.38550708</v>
      </c>
      <c r="N122" s="0" t="n">
        <v>2941484.12882576</v>
      </c>
      <c r="O122" s="0" t="n">
        <v>2780851.89243981</v>
      </c>
      <c r="P122" s="0" t="n">
        <v>40065.2203395114</v>
      </c>
      <c r="Q122" s="0" t="n">
        <v>38863.2637293261</v>
      </c>
    </row>
    <row r="123" customFormat="false" ht="12.8" hidden="false" customHeight="false" outlineLevel="0" collapsed="false">
      <c r="A123" s="0" t="n">
        <v>65</v>
      </c>
      <c r="B123" s="0" t="n">
        <v>17417980.4747624</v>
      </c>
      <c r="C123" s="0" t="n">
        <v>16724978.094937</v>
      </c>
      <c r="D123" s="0" t="n">
        <v>17486334.6842501</v>
      </c>
      <c r="E123" s="0" t="n">
        <v>16789231.0407686</v>
      </c>
      <c r="F123" s="0" t="n">
        <v>13583123.7123212</v>
      </c>
      <c r="G123" s="0" t="n">
        <v>3141854.38261584</v>
      </c>
      <c r="H123" s="0" t="n">
        <v>13647377.3353988</v>
      </c>
      <c r="I123" s="0" t="n">
        <v>3141853.70536979</v>
      </c>
      <c r="J123" s="0" t="n">
        <v>194215.016136578</v>
      </c>
      <c r="K123" s="0" t="n">
        <v>188388.565652481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</row>
    <row r="124" customFormat="false" ht="12.8" hidden="false" customHeight="false" outlineLevel="0" collapsed="false">
      <c r="A124" s="0" t="n">
        <v>66</v>
      </c>
      <c r="B124" s="0" t="n">
        <v>17587408.2054956</v>
      </c>
      <c r="C124" s="0" t="n">
        <v>16886757.9850586</v>
      </c>
      <c r="D124" s="0" t="n">
        <v>17659103.1044917</v>
      </c>
      <c r="E124" s="0" t="n">
        <v>16954151.1790023</v>
      </c>
      <c r="F124" s="0" t="n">
        <v>13711986.0194734</v>
      </c>
      <c r="G124" s="0" t="n">
        <v>3174771.96558517</v>
      </c>
      <c r="H124" s="0" t="n">
        <v>13779379.879695</v>
      </c>
      <c r="I124" s="0" t="n">
        <v>3174771.29930734</v>
      </c>
      <c r="J124" s="0" t="n">
        <v>199317.416544857</v>
      </c>
      <c r="K124" s="0" t="n">
        <v>193337.894048511</v>
      </c>
      <c r="L124" s="0" t="n">
        <v>2933789.22924484</v>
      </c>
      <c r="M124" s="0" t="n">
        <v>2774627.31492869</v>
      </c>
      <c r="N124" s="0" t="n">
        <v>2945738.3771072</v>
      </c>
      <c r="O124" s="0" t="n">
        <v>2785859.51257525</v>
      </c>
      <c r="P124" s="0" t="n">
        <v>33219.5694241428</v>
      </c>
      <c r="Q124" s="0" t="n">
        <v>32222.9823414185</v>
      </c>
    </row>
    <row r="125" customFormat="false" ht="12.8" hidden="false" customHeight="false" outlineLevel="0" collapsed="false">
      <c r="A125" s="0" t="n">
        <v>67</v>
      </c>
      <c r="B125" s="0" t="n">
        <v>17967532.3193059</v>
      </c>
      <c r="C125" s="0" t="n">
        <v>17250252.3649994</v>
      </c>
      <c r="D125" s="0" t="n">
        <v>18043229.2177913</v>
      </c>
      <c r="E125" s="0" t="n">
        <v>17321407.4382308</v>
      </c>
      <c r="F125" s="0" t="n">
        <v>13993505.5609278</v>
      </c>
      <c r="G125" s="0" t="n">
        <v>3256746.80407156</v>
      </c>
      <c r="H125" s="0" t="n">
        <v>14064661.3174633</v>
      </c>
      <c r="I125" s="0" t="n">
        <v>3256746.1207675</v>
      </c>
      <c r="J125" s="0" t="n">
        <v>190293.636483069</v>
      </c>
      <c r="K125" s="0" t="n">
        <v>184584.827388577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</row>
    <row r="126" customFormat="false" ht="12.8" hidden="false" customHeight="false" outlineLevel="0" collapsed="false">
      <c r="A126" s="0" t="n">
        <v>68</v>
      </c>
      <c r="B126" s="0" t="n">
        <v>17745952.1035372</v>
      </c>
      <c r="C126" s="0" t="n">
        <v>17036666.4147075</v>
      </c>
      <c r="D126" s="0" t="n">
        <v>17821958.9706619</v>
      </c>
      <c r="E126" s="0" t="n">
        <v>17108112.8586655</v>
      </c>
      <c r="F126" s="0" t="n">
        <v>13815143.3624417</v>
      </c>
      <c r="G126" s="0" t="n">
        <v>3221523.05226582</v>
      </c>
      <c r="H126" s="0" t="n">
        <v>13886590.4773284</v>
      </c>
      <c r="I126" s="0" t="n">
        <v>3221522.3813371</v>
      </c>
      <c r="J126" s="0" t="n">
        <v>206751.564035903</v>
      </c>
      <c r="K126" s="0" t="n">
        <v>200549.017114826</v>
      </c>
      <c r="L126" s="0" t="n">
        <v>2960237.73079413</v>
      </c>
      <c r="M126" s="0" t="n">
        <v>2798990.04489803</v>
      </c>
      <c r="N126" s="0" t="n">
        <v>2972905.54000652</v>
      </c>
      <c r="O126" s="0" t="n">
        <v>2810897.78404599</v>
      </c>
      <c r="P126" s="0" t="n">
        <v>34458.5940059838</v>
      </c>
      <c r="Q126" s="0" t="n">
        <v>33424.8361858043</v>
      </c>
    </row>
    <row r="127" customFormat="false" ht="12.8" hidden="false" customHeight="false" outlineLevel="0" collapsed="false">
      <c r="A127" s="0" t="n">
        <v>69</v>
      </c>
      <c r="B127" s="0" t="n">
        <v>18128167.9673593</v>
      </c>
      <c r="C127" s="0" t="n">
        <v>17403368.1707896</v>
      </c>
      <c r="D127" s="0" t="n">
        <v>18206136.0524881</v>
      </c>
      <c r="E127" s="0" t="n">
        <v>17476658.1596134</v>
      </c>
      <c r="F127" s="0" t="n">
        <v>14094358.9746661</v>
      </c>
      <c r="G127" s="0" t="n">
        <v>3309009.19612343</v>
      </c>
      <c r="H127" s="0" t="n">
        <v>14167649.6379118</v>
      </c>
      <c r="I127" s="0" t="n">
        <v>3309008.52170154</v>
      </c>
      <c r="J127" s="0" t="n">
        <v>231319.776134704</v>
      </c>
      <c r="K127" s="0" t="n">
        <v>224380.182850663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</row>
    <row r="128" customFormat="false" ht="12.8" hidden="false" customHeight="false" outlineLevel="0" collapsed="false">
      <c r="A128" s="0" t="n">
        <v>70</v>
      </c>
      <c r="B128" s="0" t="n">
        <v>18538170.0578024</v>
      </c>
      <c r="C128" s="0" t="n">
        <v>17795387.9045425</v>
      </c>
      <c r="D128" s="0" t="n">
        <v>18618183.0124856</v>
      </c>
      <c r="E128" s="0" t="n">
        <v>17870600.0705877</v>
      </c>
      <c r="F128" s="0" t="n">
        <v>14321296.9805372</v>
      </c>
      <c r="G128" s="0" t="n">
        <v>3474090.92400529</v>
      </c>
      <c r="H128" s="0" t="n">
        <v>14396509.8357465</v>
      </c>
      <c r="I128" s="0" t="n">
        <v>3474090.23484126</v>
      </c>
      <c r="J128" s="0" t="n">
        <v>248561.428928662</v>
      </c>
      <c r="K128" s="0" t="n">
        <v>241104.586060802</v>
      </c>
      <c r="L128" s="0" t="n">
        <v>3091541.89175099</v>
      </c>
      <c r="M128" s="0" t="n">
        <v>2917547.24473803</v>
      </c>
      <c r="N128" s="0" t="n">
        <v>3104877.38218453</v>
      </c>
      <c r="O128" s="0" t="n">
        <v>2930082.60420719</v>
      </c>
      <c r="P128" s="0" t="n">
        <v>41426.9048214437</v>
      </c>
      <c r="Q128" s="0" t="n">
        <v>40184.0976768004</v>
      </c>
    </row>
    <row r="129" customFormat="false" ht="12.8" hidden="false" customHeight="false" outlineLevel="0" collapsed="false">
      <c r="A129" s="0" t="n">
        <v>71</v>
      </c>
      <c r="B129" s="0" t="n">
        <v>19515487.7858773</v>
      </c>
      <c r="C129" s="0" t="n">
        <v>18731601.4318817</v>
      </c>
      <c r="D129" s="0" t="n">
        <v>19601082.7714839</v>
      </c>
      <c r="E129" s="0" t="n">
        <v>18812060.8399776</v>
      </c>
      <c r="F129" s="0" t="n">
        <v>15017925.3638989</v>
      </c>
      <c r="G129" s="0" t="n">
        <v>3713676.06798277</v>
      </c>
      <c r="H129" s="0" t="n">
        <v>15098385.4680457</v>
      </c>
      <c r="I129" s="0" t="n">
        <v>3713675.37193195</v>
      </c>
      <c r="J129" s="0" t="n">
        <v>291251.665928824</v>
      </c>
      <c r="K129" s="0" t="n">
        <v>282514.115950959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</row>
    <row r="130" customFormat="false" ht="12.8" hidden="false" customHeight="false" outlineLevel="0" collapsed="false">
      <c r="A130" s="0" t="n">
        <v>72</v>
      </c>
      <c r="B130" s="0" t="n">
        <v>19542870.0407697</v>
      </c>
      <c r="C130" s="0" t="n">
        <v>18756750.6804579</v>
      </c>
      <c r="D130" s="0" t="n">
        <v>19629475.9223228</v>
      </c>
      <c r="E130" s="0" t="n">
        <v>18838160.2010826</v>
      </c>
      <c r="F130" s="0" t="n">
        <v>14972669.688327</v>
      </c>
      <c r="G130" s="0" t="n">
        <v>3784080.99213093</v>
      </c>
      <c r="H130" s="0" t="n">
        <v>15054079.9194676</v>
      </c>
      <c r="I130" s="0" t="n">
        <v>3784080.28161504</v>
      </c>
      <c r="J130" s="0" t="n">
        <v>320478.270073975</v>
      </c>
      <c r="K130" s="0" t="n">
        <v>310863.921971756</v>
      </c>
      <c r="L130" s="0" t="n">
        <v>3258784.64483228</v>
      </c>
      <c r="M130" s="0" t="n">
        <v>3074811.6026184</v>
      </c>
      <c r="N130" s="0" t="n">
        <v>3273218.95699978</v>
      </c>
      <c r="O130" s="0" t="n">
        <v>3088379.85460783</v>
      </c>
      <c r="P130" s="0" t="n">
        <v>53413.0450123292</v>
      </c>
      <c r="Q130" s="0" t="n">
        <v>51810.6536619593</v>
      </c>
    </row>
    <row r="131" customFormat="false" ht="12.8" hidden="false" customHeight="false" outlineLevel="0" collapsed="false">
      <c r="A131" s="0" t="n">
        <v>73</v>
      </c>
      <c r="B131" s="0" t="n">
        <v>19335377.8567265</v>
      </c>
      <c r="C131" s="0" t="n">
        <v>18555563.3622642</v>
      </c>
      <c r="D131" s="0" t="n">
        <v>19421761.0376775</v>
      </c>
      <c r="E131" s="0" t="n">
        <v>18636763.5443471</v>
      </c>
      <c r="F131" s="0" t="n">
        <v>14777945.414381</v>
      </c>
      <c r="G131" s="0" t="n">
        <v>3777617.94788319</v>
      </c>
      <c r="H131" s="0" t="n">
        <v>14859146.2984628</v>
      </c>
      <c r="I131" s="0" t="n">
        <v>3777617.24588424</v>
      </c>
      <c r="J131" s="0" t="n">
        <v>341314.750651859</v>
      </c>
      <c r="K131" s="0" t="n">
        <v>331075.308132303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</row>
    <row r="132" customFormat="false" ht="12.8" hidden="false" customHeight="false" outlineLevel="0" collapsed="false">
      <c r="A132" s="0" t="n">
        <v>74</v>
      </c>
      <c r="B132" s="0" t="n">
        <v>19625405.3675928</v>
      </c>
      <c r="C132" s="0" t="n">
        <v>18832009.0029466</v>
      </c>
      <c r="D132" s="0" t="n">
        <v>19714018.6801709</v>
      </c>
      <c r="E132" s="0" t="n">
        <v>18915305.5088165</v>
      </c>
      <c r="F132" s="0" t="n">
        <v>14892360.3397512</v>
      </c>
      <c r="G132" s="0" t="n">
        <v>3939648.6631954</v>
      </c>
      <c r="H132" s="0" t="n">
        <v>14975657.54215</v>
      </c>
      <c r="I132" s="0" t="n">
        <v>3939647.96666647</v>
      </c>
      <c r="J132" s="0" t="n">
        <v>359171.050517347</v>
      </c>
      <c r="K132" s="0" t="n">
        <v>348395.919001827</v>
      </c>
      <c r="L132" s="0" t="n">
        <v>3271848.1886131</v>
      </c>
      <c r="M132" s="0" t="n">
        <v>3086374.29192899</v>
      </c>
      <c r="N132" s="0" t="n">
        <v>3286617.07263259</v>
      </c>
      <c r="O132" s="0" t="n">
        <v>3100257.0414736</v>
      </c>
      <c r="P132" s="0" t="n">
        <v>59861.8417528912</v>
      </c>
      <c r="Q132" s="0" t="n">
        <v>58065.9865003045</v>
      </c>
    </row>
    <row r="133" customFormat="false" ht="12.8" hidden="false" customHeight="false" outlineLevel="0" collapsed="false">
      <c r="A133" s="0" t="n">
        <v>75</v>
      </c>
      <c r="B133" s="0" t="n">
        <v>19822552.331411</v>
      </c>
      <c r="C133" s="0" t="n">
        <v>19019183.4500768</v>
      </c>
      <c r="D133" s="0" t="n">
        <v>19911688.5894508</v>
      </c>
      <c r="E133" s="0" t="n">
        <v>19102971.5249109</v>
      </c>
      <c r="F133" s="0" t="n">
        <v>14950995.8769561</v>
      </c>
      <c r="G133" s="0" t="n">
        <v>4068187.57312067</v>
      </c>
      <c r="H133" s="0" t="n">
        <v>15034784.6437644</v>
      </c>
      <c r="I133" s="0" t="n">
        <v>4068186.88114651</v>
      </c>
      <c r="J133" s="0" t="n">
        <v>386334.094538848</v>
      </c>
      <c r="K133" s="0" t="n">
        <v>374744.071702682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</row>
    <row r="134" customFormat="false" ht="12.8" hidden="false" customHeight="false" outlineLevel="0" collapsed="false">
      <c r="A134" s="0" t="n">
        <v>76</v>
      </c>
      <c r="B134" s="0" t="n">
        <v>20101398.1337267</v>
      </c>
      <c r="C134" s="0" t="n">
        <v>19285603.9343095</v>
      </c>
      <c r="D134" s="0" t="n">
        <v>20193401.4227376</v>
      </c>
      <c r="E134" s="0" t="n">
        <v>19372087.0180718</v>
      </c>
      <c r="F134" s="0" t="n">
        <v>15142322.8469867</v>
      </c>
      <c r="G134" s="0" t="n">
        <v>4143281.08732278</v>
      </c>
      <c r="H134" s="0" t="n">
        <v>15228806.6336703</v>
      </c>
      <c r="I134" s="0" t="n">
        <v>4143280.38440142</v>
      </c>
      <c r="J134" s="0" t="n">
        <v>436547.46322661</v>
      </c>
      <c r="K134" s="0" t="n">
        <v>423451.039329811</v>
      </c>
      <c r="L134" s="0" t="n">
        <v>3350909.56687967</v>
      </c>
      <c r="M134" s="0" t="n">
        <v>3160543.74436273</v>
      </c>
      <c r="N134" s="0" t="n">
        <v>3366243.44697936</v>
      </c>
      <c r="O134" s="0" t="n">
        <v>3174957.59022937</v>
      </c>
      <c r="P134" s="0" t="n">
        <v>72757.9105377683</v>
      </c>
      <c r="Q134" s="0" t="n">
        <v>70575.1732216352</v>
      </c>
    </row>
    <row r="135" customFormat="false" ht="12.8" hidden="false" customHeight="false" outlineLevel="0" collapsed="false">
      <c r="A135" s="0" t="n">
        <v>77</v>
      </c>
      <c r="B135" s="0" t="n">
        <v>20447557.853202</v>
      </c>
      <c r="C135" s="0" t="n">
        <v>19615307.7038291</v>
      </c>
      <c r="D135" s="0" t="n">
        <v>20544227.6449016</v>
      </c>
      <c r="E135" s="0" t="n">
        <v>19706177.3000978</v>
      </c>
      <c r="F135" s="0" t="n">
        <v>15355486.8276767</v>
      </c>
      <c r="G135" s="0" t="n">
        <v>4259820.87615243</v>
      </c>
      <c r="H135" s="0" t="n">
        <v>15446357.1323486</v>
      </c>
      <c r="I135" s="0" t="n">
        <v>4259820.1677492</v>
      </c>
      <c r="J135" s="0" t="n">
        <v>436952.324333088</v>
      </c>
      <c r="K135" s="0" t="n">
        <v>423843.754603096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</row>
    <row r="136" customFormat="false" ht="12.8" hidden="false" customHeight="false" outlineLevel="0" collapsed="false">
      <c r="A136" s="0" t="n">
        <v>78</v>
      </c>
      <c r="B136" s="0" t="n">
        <v>20766406.9188682</v>
      </c>
      <c r="C136" s="0" t="n">
        <v>19919122.3331362</v>
      </c>
      <c r="D136" s="0" t="n">
        <v>20865232.9628317</v>
      </c>
      <c r="E136" s="0" t="n">
        <v>20012018.8064546</v>
      </c>
      <c r="F136" s="0" t="n">
        <v>15565841.4060467</v>
      </c>
      <c r="G136" s="0" t="n">
        <v>4353280.92708957</v>
      </c>
      <c r="H136" s="0" t="n">
        <v>15658738.5925003</v>
      </c>
      <c r="I136" s="0" t="n">
        <v>4353280.2139543</v>
      </c>
      <c r="J136" s="0" t="n">
        <v>462082.004182294</v>
      </c>
      <c r="K136" s="0" t="n">
        <v>448219.544056825</v>
      </c>
      <c r="L136" s="0" t="n">
        <v>3460953.92044863</v>
      </c>
      <c r="M136" s="0" t="n">
        <v>3263472.36304619</v>
      </c>
      <c r="N136" s="0" t="n">
        <v>3477424.92635615</v>
      </c>
      <c r="O136" s="0" t="n">
        <v>3278955.40108695</v>
      </c>
      <c r="P136" s="0" t="n">
        <v>77013.6673637157</v>
      </c>
      <c r="Q136" s="0" t="n">
        <v>74703.2573428042</v>
      </c>
    </row>
    <row r="137" customFormat="false" ht="12.8" hidden="false" customHeight="false" outlineLevel="0" collapsed="false">
      <c r="A137" s="0" t="n">
        <v>79</v>
      </c>
      <c r="B137" s="0" t="n">
        <v>20993366.9773721</v>
      </c>
      <c r="C137" s="0" t="n">
        <v>20135559.3271983</v>
      </c>
      <c r="D137" s="0" t="n">
        <v>21094329.5498891</v>
      </c>
      <c r="E137" s="0" t="n">
        <v>20230464.1372941</v>
      </c>
      <c r="F137" s="0" t="n">
        <v>15700758.5466804</v>
      </c>
      <c r="G137" s="0" t="n">
        <v>4434800.7805179</v>
      </c>
      <c r="H137" s="0" t="n">
        <v>15795664.075506</v>
      </c>
      <c r="I137" s="0" t="n">
        <v>4434800.06178811</v>
      </c>
      <c r="J137" s="0" t="n">
        <v>493179.759179799</v>
      </c>
      <c r="K137" s="0" t="n">
        <v>478384.366404405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</row>
    <row r="138" customFormat="false" ht="12.8" hidden="false" customHeight="false" outlineLevel="0" collapsed="false">
      <c r="A138" s="0" t="n">
        <v>80</v>
      </c>
      <c r="B138" s="0" t="n">
        <v>21234455.1306465</v>
      </c>
      <c r="C138" s="0" t="n">
        <v>20364629.4808176</v>
      </c>
      <c r="D138" s="0" t="n">
        <v>21336576.2214199</v>
      </c>
      <c r="E138" s="0" t="n">
        <v>20460623.2981489</v>
      </c>
      <c r="F138" s="0" t="n">
        <v>15796772.29361</v>
      </c>
      <c r="G138" s="0" t="n">
        <v>4567857.18720758</v>
      </c>
      <c r="H138" s="0" t="n">
        <v>15892766.8306849</v>
      </c>
      <c r="I138" s="0" t="n">
        <v>4567856.46746409</v>
      </c>
      <c r="J138" s="0" t="n">
        <v>511921.800253753</v>
      </c>
      <c r="K138" s="0" t="n">
        <v>496564.146246141</v>
      </c>
      <c r="L138" s="0" t="n">
        <v>3538505.59827189</v>
      </c>
      <c r="M138" s="0" t="n">
        <v>3335976.18920924</v>
      </c>
      <c r="N138" s="0" t="n">
        <v>3555525.77864979</v>
      </c>
      <c r="O138" s="0" t="n">
        <v>3351975.45577473</v>
      </c>
      <c r="P138" s="0" t="n">
        <v>85320.3000422922</v>
      </c>
      <c r="Q138" s="0" t="n">
        <v>82760.6910410234</v>
      </c>
    </row>
    <row r="139" customFormat="false" ht="12.8" hidden="false" customHeight="false" outlineLevel="0" collapsed="false">
      <c r="A139" s="0" t="n">
        <v>81</v>
      </c>
      <c r="B139" s="0" t="n">
        <v>21434793.4382991</v>
      </c>
      <c r="C139" s="0" t="n">
        <v>20554795.2802385</v>
      </c>
      <c r="D139" s="0" t="n">
        <v>21538833.7308813</v>
      </c>
      <c r="E139" s="0" t="n">
        <v>20652593.1472247</v>
      </c>
      <c r="F139" s="0" t="n">
        <v>15897498.2717574</v>
      </c>
      <c r="G139" s="0" t="n">
        <v>4657297.00848105</v>
      </c>
      <c r="H139" s="0" t="n">
        <v>15995296.8625807</v>
      </c>
      <c r="I139" s="0" t="n">
        <v>4657296.284644</v>
      </c>
      <c r="J139" s="0" t="n">
        <v>533826.484438615</v>
      </c>
      <c r="K139" s="0" t="n">
        <v>517811.689905456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</row>
    <row r="140" customFormat="false" ht="12.8" hidden="false" customHeight="false" outlineLevel="0" collapsed="false">
      <c r="A140" s="0" t="n">
        <v>82</v>
      </c>
      <c r="B140" s="0" t="n">
        <v>21608327.7396741</v>
      </c>
      <c r="C140" s="0" t="n">
        <v>20720007.8681377</v>
      </c>
      <c r="D140" s="0" t="n">
        <v>21713515.4980226</v>
      </c>
      <c r="E140" s="0" t="n">
        <v>20818884.352903</v>
      </c>
      <c r="F140" s="0" t="n">
        <v>15988219.7418899</v>
      </c>
      <c r="G140" s="0" t="n">
        <v>4731788.12624779</v>
      </c>
      <c r="H140" s="0" t="n">
        <v>16087096.9541959</v>
      </c>
      <c r="I140" s="0" t="n">
        <v>4731787.39870713</v>
      </c>
      <c r="J140" s="0" t="n">
        <v>539351.766227443</v>
      </c>
      <c r="K140" s="0" t="n">
        <v>523171.21324062</v>
      </c>
      <c r="L140" s="0" t="n">
        <v>3600876.63480596</v>
      </c>
      <c r="M140" s="0" t="n">
        <v>3394373.07384057</v>
      </c>
      <c r="N140" s="0" t="n">
        <v>3618407.92643103</v>
      </c>
      <c r="O140" s="0" t="n">
        <v>3410852.78822496</v>
      </c>
      <c r="P140" s="0" t="n">
        <v>89891.9610379072</v>
      </c>
      <c r="Q140" s="0" t="n">
        <v>87195.20220677</v>
      </c>
    </row>
    <row r="141" customFormat="false" ht="12.8" hidden="false" customHeight="false" outlineLevel="0" collapsed="false">
      <c r="A141" s="0" t="n">
        <v>83</v>
      </c>
      <c r="B141" s="0" t="n">
        <v>21706394.0201813</v>
      </c>
      <c r="C141" s="0" t="n">
        <v>20813328.6889026</v>
      </c>
      <c r="D141" s="0" t="n">
        <v>21812671.2966053</v>
      </c>
      <c r="E141" s="0" t="n">
        <v>20913229.3204042</v>
      </c>
      <c r="F141" s="0" t="n">
        <v>15998832.1466441</v>
      </c>
      <c r="G141" s="0" t="n">
        <v>4814496.54225845</v>
      </c>
      <c r="H141" s="0" t="n">
        <v>16098733.5159111</v>
      </c>
      <c r="I141" s="0" t="n">
        <v>4814495.80449308</v>
      </c>
      <c r="J141" s="0" t="n">
        <v>566158.478321837</v>
      </c>
      <c r="K141" s="0" t="n">
        <v>549173.723972182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</row>
    <row r="142" customFormat="false" ht="12.8" hidden="false" customHeight="false" outlineLevel="0" collapsed="false">
      <c r="A142" s="0" t="n">
        <v>84</v>
      </c>
      <c r="B142" s="0" t="n">
        <v>21767853.8398922</v>
      </c>
      <c r="C142" s="0" t="n">
        <v>20871469.3926137</v>
      </c>
      <c r="D142" s="0" t="n">
        <v>21875234.0463301</v>
      </c>
      <c r="E142" s="0" t="n">
        <v>20972407.4662376</v>
      </c>
      <c r="F142" s="0" t="n">
        <v>16038877.7678826</v>
      </c>
      <c r="G142" s="0" t="n">
        <v>4832591.62473111</v>
      </c>
      <c r="H142" s="0" t="n">
        <v>16139816.5826358</v>
      </c>
      <c r="I142" s="0" t="n">
        <v>4832590.88360185</v>
      </c>
      <c r="J142" s="0" t="n">
        <v>596041.718631654</v>
      </c>
      <c r="K142" s="0" t="n">
        <v>578160.467072705</v>
      </c>
      <c r="L142" s="0" t="n">
        <v>3627365.86305481</v>
      </c>
      <c r="M142" s="0" t="n">
        <v>3418930.02789025</v>
      </c>
      <c r="N142" s="0" t="n">
        <v>3645262.68461934</v>
      </c>
      <c r="O142" s="0" t="n">
        <v>3435753.34256215</v>
      </c>
      <c r="P142" s="0" t="n">
        <v>99340.286438609</v>
      </c>
      <c r="Q142" s="0" t="n">
        <v>96360.0778454508</v>
      </c>
    </row>
    <row r="143" customFormat="false" ht="12.8" hidden="false" customHeight="false" outlineLevel="0" collapsed="false">
      <c r="A143" s="0" t="n">
        <v>85</v>
      </c>
      <c r="B143" s="0" t="n">
        <v>21970767.9051469</v>
      </c>
      <c r="C143" s="0" t="n">
        <v>21064300.3136584</v>
      </c>
      <c r="D143" s="0" t="n">
        <v>22079833.1529345</v>
      </c>
      <c r="E143" s="0" t="n">
        <v>21166822.3280904</v>
      </c>
      <c r="F143" s="0" t="n">
        <v>16131958.8591383</v>
      </c>
      <c r="G143" s="0" t="n">
        <v>4932341.45452015</v>
      </c>
      <c r="H143" s="0" t="n">
        <v>16234481.6168144</v>
      </c>
      <c r="I143" s="0" t="n">
        <v>4932340.71127595</v>
      </c>
      <c r="J143" s="0" t="n">
        <v>600362.000020439</v>
      </c>
      <c r="K143" s="0" t="n">
        <v>582351.140019826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</row>
    <row r="144" customFormat="false" ht="12.8" hidden="false" customHeight="false" outlineLevel="0" collapsed="false">
      <c r="A144" s="0" t="n">
        <v>86</v>
      </c>
      <c r="B144" s="0" t="n">
        <v>22216786.9205521</v>
      </c>
      <c r="C144" s="0" t="n">
        <v>21297668.4280761</v>
      </c>
      <c r="D144" s="0" t="n">
        <v>22329141.8088421</v>
      </c>
      <c r="E144" s="0" t="n">
        <v>21403282.7089755</v>
      </c>
      <c r="F144" s="0" t="n">
        <v>16303881.6912088</v>
      </c>
      <c r="G144" s="0" t="n">
        <v>4993786.73686733</v>
      </c>
      <c r="H144" s="0" t="n">
        <v>16409496.7031446</v>
      </c>
      <c r="I144" s="0" t="n">
        <v>4993786.00583085</v>
      </c>
      <c r="J144" s="0" t="n">
        <v>630836.364494883</v>
      </c>
      <c r="K144" s="0" t="n">
        <v>611911.273560037</v>
      </c>
      <c r="L144" s="0" t="n">
        <v>3701097.33792714</v>
      </c>
      <c r="M144" s="0" t="n">
        <v>3487584.35564918</v>
      </c>
      <c r="N144" s="0" t="n">
        <v>3719823.27425681</v>
      </c>
      <c r="O144" s="0" t="n">
        <v>3505187.04088012</v>
      </c>
      <c r="P144" s="0" t="n">
        <v>105139.394082481</v>
      </c>
      <c r="Q144" s="0" t="n">
        <v>101985.212260006</v>
      </c>
    </row>
    <row r="145" customFormat="false" ht="12.8" hidden="false" customHeight="false" outlineLevel="0" collapsed="false">
      <c r="A145" s="0" t="n">
        <v>87</v>
      </c>
      <c r="B145" s="0" t="n">
        <v>22495311.7528701</v>
      </c>
      <c r="C145" s="0" t="n">
        <v>21562713.5878052</v>
      </c>
      <c r="D145" s="0" t="n">
        <v>22609732.4621733</v>
      </c>
      <c r="E145" s="0" t="n">
        <v>21670269.7451459</v>
      </c>
      <c r="F145" s="0" t="n">
        <v>16471516.4001928</v>
      </c>
      <c r="G145" s="0" t="n">
        <v>5091197.18761238</v>
      </c>
      <c r="H145" s="0" t="n">
        <v>16579073.2901107</v>
      </c>
      <c r="I145" s="0" t="n">
        <v>5091196.45503516</v>
      </c>
      <c r="J145" s="0" t="n">
        <v>665973.72042089</v>
      </c>
      <c r="K145" s="0" t="n">
        <v>645994.508808263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</row>
    <row r="146" customFormat="false" ht="12.8" hidden="false" customHeight="false" outlineLevel="0" collapsed="false">
      <c r="A146" s="0" t="n">
        <v>88</v>
      </c>
      <c r="B146" s="0" t="n">
        <v>22583486.5458965</v>
      </c>
      <c r="C146" s="0" t="n">
        <v>21646202.6668744</v>
      </c>
      <c r="D146" s="0" t="n">
        <v>22698994.2097926</v>
      </c>
      <c r="E146" s="0" t="n">
        <v>21754780.5630523</v>
      </c>
      <c r="F146" s="0" t="n">
        <v>16496297.5923284</v>
      </c>
      <c r="G146" s="0" t="n">
        <v>5149905.07454593</v>
      </c>
      <c r="H146" s="0" t="n">
        <v>16604876.2186926</v>
      </c>
      <c r="I146" s="0" t="n">
        <v>5149904.34435969</v>
      </c>
      <c r="J146" s="0" t="n">
        <v>722750.190851936</v>
      </c>
      <c r="K146" s="0" t="n">
        <v>701067.685126378</v>
      </c>
      <c r="L146" s="0" t="n">
        <v>3762529.24130847</v>
      </c>
      <c r="M146" s="0" t="n">
        <v>3545801.70871099</v>
      </c>
      <c r="N146" s="0" t="n">
        <v>3781780.64134002</v>
      </c>
      <c r="O146" s="0" t="n">
        <v>3563898.62396032</v>
      </c>
      <c r="P146" s="0" t="n">
        <v>120458.365141989</v>
      </c>
      <c r="Q146" s="0" t="n">
        <v>116844.61418773</v>
      </c>
    </row>
    <row r="147" customFormat="false" ht="12.8" hidden="false" customHeight="false" outlineLevel="0" collapsed="false">
      <c r="A147" s="0" t="n">
        <v>89</v>
      </c>
      <c r="B147" s="0" t="n">
        <v>22716377.4389477</v>
      </c>
      <c r="C147" s="0" t="n">
        <v>21771813.6724808</v>
      </c>
      <c r="D147" s="0" t="n">
        <v>22833531.4298874</v>
      </c>
      <c r="E147" s="0" t="n">
        <v>21881939.1174302</v>
      </c>
      <c r="F147" s="0" t="n">
        <v>16560968.0086221</v>
      </c>
      <c r="G147" s="0" t="n">
        <v>5210845.66385868</v>
      </c>
      <c r="H147" s="0" t="n">
        <v>16671094.1819466</v>
      </c>
      <c r="I147" s="0" t="n">
        <v>5210844.93548359</v>
      </c>
      <c r="J147" s="0" t="n">
        <v>783442.263852959</v>
      </c>
      <c r="K147" s="0" t="n">
        <v>759938.99593737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</row>
    <row r="148" customFormat="false" ht="12.8" hidden="false" customHeight="false" outlineLevel="0" collapsed="false">
      <c r="A148" s="0" t="n">
        <v>90</v>
      </c>
      <c r="B148" s="0" t="n">
        <v>22909078.0667426</v>
      </c>
      <c r="C148" s="0" t="n">
        <v>21955560.7682162</v>
      </c>
      <c r="D148" s="0" t="n">
        <v>23027256.4724733</v>
      </c>
      <c r="E148" s="0" t="n">
        <v>22066649.1675109</v>
      </c>
      <c r="F148" s="0" t="n">
        <v>16676653.0985856</v>
      </c>
      <c r="G148" s="0" t="n">
        <v>5278907.66963056</v>
      </c>
      <c r="H148" s="0" t="n">
        <v>16787742.2115284</v>
      </c>
      <c r="I148" s="0" t="n">
        <v>5278906.95598254</v>
      </c>
      <c r="J148" s="0" t="n">
        <v>875114.688295892</v>
      </c>
      <c r="K148" s="0" t="n">
        <v>848861.247647016</v>
      </c>
      <c r="L148" s="0" t="n">
        <v>3815569.52267786</v>
      </c>
      <c r="M148" s="0" t="n">
        <v>3595917.30416132</v>
      </c>
      <c r="N148" s="0" t="n">
        <v>3835266.0473755</v>
      </c>
      <c r="O148" s="0" t="n">
        <v>3614432.67324517</v>
      </c>
      <c r="P148" s="0" t="n">
        <v>145852.448049315</v>
      </c>
      <c r="Q148" s="0" t="n">
        <v>141476.874607836</v>
      </c>
    </row>
    <row r="149" customFormat="false" ht="12.8" hidden="false" customHeight="false" outlineLevel="0" collapsed="false">
      <c r="A149" s="0" t="n">
        <v>91</v>
      </c>
      <c r="B149" s="0" t="n">
        <v>23187313.645855</v>
      </c>
      <c r="C149" s="0" t="n">
        <v>22221206.5705874</v>
      </c>
      <c r="D149" s="0" t="n">
        <v>23307351.8426729</v>
      </c>
      <c r="E149" s="0" t="n">
        <v>22334043.1780217</v>
      </c>
      <c r="F149" s="0" t="n">
        <v>16797962.9115795</v>
      </c>
      <c r="G149" s="0" t="n">
        <v>5423243.65900791</v>
      </c>
      <c r="H149" s="0" t="n">
        <v>16910800.2411177</v>
      </c>
      <c r="I149" s="0" t="n">
        <v>5423242.93690404</v>
      </c>
      <c r="J149" s="0" t="n">
        <v>925731.799013569</v>
      </c>
      <c r="K149" s="0" t="n">
        <v>897959.845043162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</row>
    <row r="150" customFormat="false" ht="12.8" hidden="false" customHeight="false" outlineLevel="0" collapsed="false">
      <c r="A150" s="0" t="n">
        <v>92</v>
      </c>
      <c r="B150" s="0" t="n">
        <v>23454102.2497395</v>
      </c>
      <c r="C150" s="0" t="n">
        <v>22475131.8882898</v>
      </c>
      <c r="D150" s="0" t="n">
        <v>23574756.9532631</v>
      </c>
      <c r="E150" s="0" t="n">
        <v>22588548.0131061</v>
      </c>
      <c r="F150" s="0" t="n">
        <v>17027043.2190404</v>
      </c>
      <c r="G150" s="0" t="n">
        <v>5448088.66924942</v>
      </c>
      <c r="H150" s="0" t="n">
        <v>17140460.0410852</v>
      </c>
      <c r="I150" s="0" t="n">
        <v>5448087.97202082</v>
      </c>
      <c r="J150" s="0" t="n">
        <v>1020386.40625375</v>
      </c>
      <c r="K150" s="0" t="n">
        <v>989774.814066142</v>
      </c>
      <c r="L150" s="0" t="n">
        <v>3905963.18708847</v>
      </c>
      <c r="M150" s="0" t="n">
        <v>3681447.47015265</v>
      </c>
      <c r="N150" s="0" t="n">
        <v>3926072.42907716</v>
      </c>
      <c r="O150" s="0" t="n">
        <v>3700350.79854924</v>
      </c>
      <c r="P150" s="0" t="n">
        <v>170064.401042292</v>
      </c>
      <c r="Q150" s="0" t="n">
        <v>164962.469011024</v>
      </c>
    </row>
    <row r="151" customFormat="false" ht="12.8" hidden="false" customHeight="false" outlineLevel="0" collapsed="false">
      <c r="A151" s="0" t="n">
        <v>93</v>
      </c>
      <c r="B151" s="0" t="n">
        <v>23642293.8260283</v>
      </c>
      <c r="C151" s="0" t="n">
        <v>22654520.2936567</v>
      </c>
      <c r="D151" s="0" t="n">
        <v>23764319.1696018</v>
      </c>
      <c r="E151" s="0" t="n">
        <v>22769224.8209979</v>
      </c>
      <c r="F151" s="0" t="n">
        <v>17122941.6481392</v>
      </c>
      <c r="G151" s="0" t="n">
        <v>5531578.64551756</v>
      </c>
      <c r="H151" s="0" t="n">
        <v>17237646.8681311</v>
      </c>
      <c r="I151" s="0" t="n">
        <v>5531577.95286677</v>
      </c>
      <c r="J151" s="0" t="n">
        <v>1126926.28935373</v>
      </c>
      <c r="K151" s="0" t="n">
        <v>1093118.50067312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</row>
    <row r="152" customFormat="false" ht="12.8" hidden="false" customHeight="false" outlineLevel="0" collapsed="false">
      <c r="A152" s="0" t="n">
        <v>94</v>
      </c>
      <c r="B152" s="0" t="n">
        <v>23948038.0499089</v>
      </c>
      <c r="C152" s="0" t="n">
        <v>22945857.6373679</v>
      </c>
      <c r="D152" s="0" t="n">
        <v>24071487.0453672</v>
      </c>
      <c r="E152" s="0" t="n">
        <v>23061900.4026385</v>
      </c>
      <c r="F152" s="0" t="n">
        <v>17341432.8911982</v>
      </c>
      <c r="G152" s="0" t="n">
        <v>5604424.74616974</v>
      </c>
      <c r="H152" s="0" t="n">
        <v>17457476.3338439</v>
      </c>
      <c r="I152" s="0" t="n">
        <v>5604424.06879457</v>
      </c>
      <c r="J152" s="0" t="n">
        <v>1193034.07332331</v>
      </c>
      <c r="K152" s="0" t="n">
        <v>1157243.05112361</v>
      </c>
      <c r="L152" s="0" t="n">
        <v>3988160.12583851</v>
      </c>
      <c r="M152" s="0" t="n">
        <v>3759497.02663227</v>
      </c>
      <c r="N152" s="0" t="n">
        <v>4008735.08421982</v>
      </c>
      <c r="O152" s="0" t="n">
        <v>3778838.15030966</v>
      </c>
      <c r="P152" s="0" t="n">
        <v>198839.012220552</v>
      </c>
      <c r="Q152" s="0" t="n">
        <v>192873.841853935</v>
      </c>
    </row>
    <row r="153" customFormat="false" ht="12.8" hidden="false" customHeight="false" outlineLevel="0" collapsed="false">
      <c r="A153" s="0" t="n">
        <v>95</v>
      </c>
      <c r="B153" s="0" t="n">
        <v>24266140.4644647</v>
      </c>
      <c r="C153" s="0" t="n">
        <v>23249641.2873384</v>
      </c>
      <c r="D153" s="0" t="n">
        <v>24391289.0190409</v>
      </c>
      <c r="E153" s="0" t="n">
        <v>23367281.6445126</v>
      </c>
      <c r="F153" s="0" t="n">
        <v>17581789.995882</v>
      </c>
      <c r="G153" s="0" t="n">
        <v>5667851.29145642</v>
      </c>
      <c r="H153" s="0" t="n">
        <v>17699431.0379355</v>
      </c>
      <c r="I153" s="0" t="n">
        <v>5667850.60657707</v>
      </c>
      <c r="J153" s="0" t="n">
        <v>1278305.83788178</v>
      </c>
      <c r="K153" s="0" t="n">
        <v>1239956.66274533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</row>
    <row r="154" customFormat="false" ht="12.8" hidden="false" customHeight="false" outlineLevel="0" collapsed="false">
      <c r="A154" s="0" t="n">
        <v>96</v>
      </c>
      <c r="B154" s="0" t="n">
        <v>24489807.5904247</v>
      </c>
      <c r="C154" s="0" t="n">
        <v>23461432.325473</v>
      </c>
      <c r="D154" s="0" t="n">
        <v>24617416.9942291</v>
      </c>
      <c r="E154" s="0" t="n">
        <v>23581385.8822535</v>
      </c>
      <c r="F154" s="0" t="n">
        <v>17689424.9850381</v>
      </c>
      <c r="G154" s="0" t="n">
        <v>5772007.3404349</v>
      </c>
      <c r="H154" s="0" t="n">
        <v>17809379.2055603</v>
      </c>
      <c r="I154" s="0" t="n">
        <v>5772006.67669324</v>
      </c>
      <c r="J154" s="0" t="n">
        <v>1315721.53092835</v>
      </c>
      <c r="K154" s="0" t="n">
        <v>1276249.8850005</v>
      </c>
      <c r="L154" s="0" t="n">
        <v>4078595.15424869</v>
      </c>
      <c r="M154" s="0" t="n">
        <v>3845148.16734259</v>
      </c>
      <c r="N154" s="0" t="n">
        <v>4099863.51537999</v>
      </c>
      <c r="O154" s="0" t="n">
        <v>3865141.09636406</v>
      </c>
      <c r="P154" s="0" t="n">
        <v>219286.921821392</v>
      </c>
      <c r="Q154" s="0" t="n">
        <v>212708.314166751</v>
      </c>
    </row>
    <row r="155" customFormat="false" ht="12.8" hidden="false" customHeight="false" outlineLevel="0" collapsed="false">
      <c r="A155" s="0" t="n">
        <v>97</v>
      </c>
      <c r="B155" s="0" t="n">
        <v>24574882.4720124</v>
      </c>
      <c r="C155" s="0" t="n">
        <v>23542253.1927708</v>
      </c>
      <c r="D155" s="0" t="n">
        <v>24702899.8873793</v>
      </c>
      <c r="E155" s="0" t="n">
        <v>23662590.2811806</v>
      </c>
      <c r="F155" s="0" t="n">
        <v>17707368.7854335</v>
      </c>
      <c r="G155" s="0" t="n">
        <v>5834884.40733723</v>
      </c>
      <c r="H155" s="0" t="n">
        <v>17827706.538289</v>
      </c>
      <c r="I155" s="0" t="n">
        <v>5834883.74289165</v>
      </c>
      <c r="J155" s="0" t="n">
        <v>1399369.26446942</v>
      </c>
      <c r="K155" s="0" t="n">
        <v>1357388.18653533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</row>
    <row r="156" customFormat="false" ht="12.8" hidden="false" customHeight="false" outlineLevel="0" collapsed="false">
      <c r="A156" s="0" t="n">
        <v>98</v>
      </c>
      <c r="B156" s="0" t="n">
        <v>24724471.4561014</v>
      </c>
      <c r="C156" s="0" t="n">
        <v>23684537.1130953</v>
      </c>
      <c r="D156" s="0" t="n">
        <v>24852669.3156006</v>
      </c>
      <c r="E156" s="0" t="n">
        <v>23805043.8196746</v>
      </c>
      <c r="F156" s="0" t="n">
        <v>17808362.6286022</v>
      </c>
      <c r="G156" s="0" t="n">
        <v>5876174.48449309</v>
      </c>
      <c r="H156" s="0" t="n">
        <v>17928870.000261</v>
      </c>
      <c r="I156" s="0" t="n">
        <v>5876173.81941356</v>
      </c>
      <c r="J156" s="0" t="n">
        <v>1460246.34007735</v>
      </c>
      <c r="K156" s="0" t="n">
        <v>1416438.94987503</v>
      </c>
      <c r="L156" s="0" t="n">
        <v>4116240.00444173</v>
      </c>
      <c r="M156" s="0" t="n">
        <v>3880817.1058013</v>
      </c>
      <c r="N156" s="0" t="n">
        <v>4137606.44177848</v>
      </c>
      <c r="O156" s="0" t="n">
        <v>3900902.29622373</v>
      </c>
      <c r="P156" s="0" t="n">
        <v>243374.390012892</v>
      </c>
      <c r="Q156" s="0" t="n">
        <v>236073.158312505</v>
      </c>
    </row>
    <row r="157" customFormat="false" ht="12.8" hidden="false" customHeight="false" outlineLevel="0" collapsed="false">
      <c r="A157" s="0" t="n">
        <v>99</v>
      </c>
      <c r="B157" s="0" t="n">
        <v>24848646.533693</v>
      </c>
      <c r="C157" s="0" t="n">
        <v>23802766.0605355</v>
      </c>
      <c r="D157" s="0" t="n">
        <v>24976518.067431</v>
      </c>
      <c r="E157" s="0" t="n">
        <v>23922966.0227326</v>
      </c>
      <c r="F157" s="0" t="n">
        <v>17863581.4398015</v>
      </c>
      <c r="G157" s="0" t="n">
        <v>5939184.62073402</v>
      </c>
      <c r="H157" s="0" t="n">
        <v>17983782.0494324</v>
      </c>
      <c r="I157" s="0" t="n">
        <v>5939183.9733002</v>
      </c>
      <c r="J157" s="0" t="n">
        <v>1509228.58564247</v>
      </c>
      <c r="K157" s="0" t="n">
        <v>1463951.7280732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</row>
    <row r="158" customFormat="false" ht="12.8" hidden="false" customHeight="false" outlineLevel="0" collapsed="false">
      <c r="A158" s="0" t="n">
        <v>100</v>
      </c>
      <c r="B158" s="0" t="n">
        <v>25040657.3056256</v>
      </c>
      <c r="C158" s="0" t="n">
        <v>23985974.1101882</v>
      </c>
      <c r="D158" s="0" t="n">
        <v>25169382.9924449</v>
      </c>
      <c r="E158" s="0" t="n">
        <v>24106976.9781655</v>
      </c>
      <c r="F158" s="0" t="n">
        <v>17970679.1454364</v>
      </c>
      <c r="G158" s="0" t="n">
        <v>6015294.96475182</v>
      </c>
      <c r="H158" s="0" t="n">
        <v>18091682.6251146</v>
      </c>
      <c r="I158" s="0" t="n">
        <v>6015294.35305089</v>
      </c>
      <c r="J158" s="0" t="n">
        <v>1611441.00240831</v>
      </c>
      <c r="K158" s="0" t="n">
        <v>1563097.77233606</v>
      </c>
      <c r="L158" s="0" t="n">
        <v>4169076.04888256</v>
      </c>
      <c r="M158" s="0" t="n">
        <v>3931126.72764698</v>
      </c>
      <c r="N158" s="0" t="n">
        <v>4190530.4580984</v>
      </c>
      <c r="O158" s="0" t="n">
        <v>3951294.73697713</v>
      </c>
      <c r="P158" s="0" t="n">
        <v>268573.500401386</v>
      </c>
      <c r="Q158" s="0" t="n">
        <v>260516.295389344</v>
      </c>
    </row>
    <row r="159" customFormat="false" ht="12.8" hidden="false" customHeight="false" outlineLevel="0" collapsed="false">
      <c r="A159" s="0" t="n">
        <v>101</v>
      </c>
      <c r="B159" s="0" t="n">
        <v>25220953.8537008</v>
      </c>
      <c r="C159" s="0" t="n">
        <v>24156864.681795</v>
      </c>
      <c r="D159" s="0" t="n">
        <v>25349439.2828682</v>
      </c>
      <c r="E159" s="0" t="n">
        <v>24277641.7079807</v>
      </c>
      <c r="F159" s="0" t="n">
        <v>18110177.8306703</v>
      </c>
      <c r="G159" s="0" t="n">
        <v>6046686.85112463</v>
      </c>
      <c r="H159" s="0" t="n">
        <v>18230955.4806936</v>
      </c>
      <c r="I159" s="0" t="n">
        <v>6046686.22728707</v>
      </c>
      <c r="J159" s="0" t="n">
        <v>1667217.23505605</v>
      </c>
      <c r="K159" s="0" t="n">
        <v>1617200.71800437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</row>
    <row r="160" customFormat="false" ht="12.8" hidden="false" customHeight="false" outlineLevel="0" collapsed="false">
      <c r="A160" s="0" t="n">
        <v>102</v>
      </c>
      <c r="B160" s="0" t="n">
        <v>25385132.2234034</v>
      </c>
      <c r="C160" s="0" t="n">
        <v>24312672.7390788</v>
      </c>
      <c r="D160" s="0" t="n">
        <v>25514066.9348492</v>
      </c>
      <c r="E160" s="0" t="n">
        <v>24433872.0913262</v>
      </c>
      <c r="F160" s="0" t="n">
        <v>18208452.6850054</v>
      </c>
      <c r="G160" s="0" t="n">
        <v>6104220.05407344</v>
      </c>
      <c r="H160" s="0" t="n">
        <v>18329652.6603901</v>
      </c>
      <c r="I160" s="0" t="n">
        <v>6104219.43093612</v>
      </c>
      <c r="J160" s="0" t="n">
        <v>1746424.29016176</v>
      </c>
      <c r="K160" s="0" t="n">
        <v>1694031.56145691</v>
      </c>
      <c r="L160" s="0" t="n">
        <v>4228389.55175601</v>
      </c>
      <c r="M160" s="0" t="n">
        <v>3988055.35907018</v>
      </c>
      <c r="N160" s="0" t="n">
        <v>4249878.79860839</v>
      </c>
      <c r="O160" s="0" t="n">
        <v>4008256.5447967</v>
      </c>
      <c r="P160" s="0" t="n">
        <v>291070.71502696</v>
      </c>
      <c r="Q160" s="0" t="n">
        <v>282338.593576151</v>
      </c>
    </row>
    <row r="161" customFormat="false" ht="12.8" hidden="false" customHeight="false" outlineLevel="0" collapsed="false">
      <c r="A161" s="0" t="n">
        <v>103</v>
      </c>
      <c r="B161" s="0" t="n">
        <v>25495281.4936202</v>
      </c>
      <c r="C161" s="0" t="n">
        <v>24417212.352713</v>
      </c>
      <c r="D161" s="0" t="n">
        <v>25624991.1252312</v>
      </c>
      <c r="E161" s="0" t="n">
        <v>24539140.130558</v>
      </c>
      <c r="F161" s="0" t="n">
        <v>18274529.3749984</v>
      </c>
      <c r="G161" s="0" t="n">
        <v>6142682.97771461</v>
      </c>
      <c r="H161" s="0" t="n">
        <v>18396457.6980636</v>
      </c>
      <c r="I161" s="0" t="n">
        <v>6142682.4324944</v>
      </c>
      <c r="J161" s="0" t="n">
        <v>1793862.11557557</v>
      </c>
      <c r="K161" s="0" t="n">
        <v>1740046.2521083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</row>
    <row r="162" customFormat="false" ht="12.8" hidden="false" customHeight="false" outlineLevel="0" collapsed="false">
      <c r="A162" s="0" t="n">
        <v>104</v>
      </c>
      <c r="B162" s="0" t="n">
        <v>25645881.633243</v>
      </c>
      <c r="C162" s="0" t="n">
        <v>24560204.3316561</v>
      </c>
      <c r="D162" s="0" t="n">
        <v>25777268.0437447</v>
      </c>
      <c r="E162" s="0" t="n">
        <v>24683708.2824545</v>
      </c>
      <c r="F162" s="0" t="n">
        <v>18349442.7296919</v>
      </c>
      <c r="G162" s="0" t="n">
        <v>6210761.60196416</v>
      </c>
      <c r="H162" s="0" t="n">
        <v>18472947.2056469</v>
      </c>
      <c r="I162" s="0" t="n">
        <v>6210761.0768076</v>
      </c>
      <c r="J162" s="0" t="n">
        <v>1889136.0009923</v>
      </c>
      <c r="K162" s="0" t="n">
        <v>1832461.92096253</v>
      </c>
      <c r="L162" s="0" t="n">
        <v>4269958.64781291</v>
      </c>
      <c r="M162" s="0" t="n">
        <v>4027114.83356318</v>
      </c>
      <c r="N162" s="0" t="n">
        <v>4291856.51142966</v>
      </c>
      <c r="O162" s="0" t="n">
        <v>4047700.12159787</v>
      </c>
      <c r="P162" s="0" t="n">
        <v>314856.000165383</v>
      </c>
      <c r="Q162" s="0" t="n">
        <v>305410.320160422</v>
      </c>
    </row>
    <row r="163" customFormat="false" ht="12.8" hidden="false" customHeight="false" outlineLevel="0" collapsed="false">
      <c r="A163" s="0" t="n">
        <v>105</v>
      </c>
      <c r="B163" s="0" t="n">
        <v>25783276.5885073</v>
      </c>
      <c r="C163" s="0" t="n">
        <v>24691659.8573573</v>
      </c>
      <c r="D163" s="0" t="n">
        <v>25915442.530263</v>
      </c>
      <c r="E163" s="0" t="n">
        <v>24815896.5683021</v>
      </c>
      <c r="F163" s="0" t="n">
        <v>18452031.1005753</v>
      </c>
      <c r="G163" s="0" t="n">
        <v>6239628.75678197</v>
      </c>
      <c r="H163" s="0" t="n">
        <v>18576268.3366512</v>
      </c>
      <c r="I163" s="0" t="n">
        <v>6239628.23165097</v>
      </c>
      <c r="J163" s="0" t="n">
        <v>1978229.56256164</v>
      </c>
      <c r="K163" s="0" t="n">
        <v>1918882.67568479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</row>
    <row r="164" customFormat="false" ht="12.8" hidden="false" customHeight="false" outlineLevel="0" collapsed="false">
      <c r="A164" s="0" t="n">
        <v>106</v>
      </c>
      <c r="B164" s="0" t="n">
        <v>25906794.635534</v>
      </c>
      <c r="C164" s="0" t="n">
        <v>24809724.5069225</v>
      </c>
      <c r="D164" s="0" t="n">
        <v>26037985.8293148</v>
      </c>
      <c r="E164" s="0" t="n">
        <v>24933045.3595032</v>
      </c>
      <c r="F164" s="0" t="n">
        <v>18531493.1403123</v>
      </c>
      <c r="G164" s="0" t="n">
        <v>6278231.3666102</v>
      </c>
      <c r="H164" s="0" t="n">
        <v>18654814.5173945</v>
      </c>
      <c r="I164" s="0" t="n">
        <v>6278230.84210861</v>
      </c>
      <c r="J164" s="0" t="n">
        <v>2038923.48779619</v>
      </c>
      <c r="K164" s="0" t="n">
        <v>1977755.78316231</v>
      </c>
      <c r="L164" s="0" t="n">
        <v>4312454.3847973</v>
      </c>
      <c r="M164" s="0" t="n">
        <v>4067483.94469422</v>
      </c>
      <c r="N164" s="0" t="n">
        <v>4334319.78419103</v>
      </c>
      <c r="O164" s="0" t="n">
        <v>4088038.71891662</v>
      </c>
      <c r="P164" s="0" t="n">
        <v>339820.581299365</v>
      </c>
      <c r="Q164" s="0" t="n">
        <v>329625.963860384</v>
      </c>
    </row>
    <row r="165" customFormat="false" ht="12.8" hidden="false" customHeight="false" outlineLevel="0" collapsed="false">
      <c r="A165" s="0" t="n">
        <v>107</v>
      </c>
      <c r="B165" s="0" t="n">
        <v>25983096.7335577</v>
      </c>
      <c r="C165" s="0" t="n">
        <v>24882378.9124921</v>
      </c>
      <c r="D165" s="0" t="n">
        <v>26114978.8496655</v>
      </c>
      <c r="E165" s="0" t="n">
        <v>25006349.2330271</v>
      </c>
      <c r="F165" s="0" t="n">
        <v>18582628.2329847</v>
      </c>
      <c r="G165" s="0" t="n">
        <v>6299750.67950747</v>
      </c>
      <c r="H165" s="0" t="n">
        <v>18706599.0792051</v>
      </c>
      <c r="I165" s="0" t="n">
        <v>6299750.15382198</v>
      </c>
      <c r="J165" s="0" t="n">
        <v>2084145.13101042</v>
      </c>
      <c r="K165" s="0" t="n">
        <v>2021620.77708011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</row>
    <row r="166" customFormat="false" ht="12.8" hidden="false" customHeight="false" outlineLevel="0" collapsed="false">
      <c r="A166" s="0" t="n">
        <v>108</v>
      </c>
      <c r="B166" s="0" t="n">
        <v>26100777.528728</v>
      </c>
      <c r="C166" s="0" t="n">
        <v>24995216.287538</v>
      </c>
      <c r="D166" s="0" t="n">
        <v>26232995.7696847</v>
      </c>
      <c r="E166" s="0" t="n">
        <v>25119502.5667785</v>
      </c>
      <c r="F166" s="0" t="n">
        <v>18658022.8483428</v>
      </c>
      <c r="G166" s="0" t="n">
        <v>6337193.4391952</v>
      </c>
      <c r="H166" s="0" t="n">
        <v>18782309.6477807</v>
      </c>
      <c r="I166" s="0" t="n">
        <v>6337192.91899789</v>
      </c>
      <c r="J166" s="0" t="n">
        <v>2169363.89388013</v>
      </c>
      <c r="K166" s="0" t="n">
        <v>2104282.97706372</v>
      </c>
      <c r="L166" s="0" t="n">
        <v>4343444.208906</v>
      </c>
      <c r="M166" s="0" t="n">
        <v>4097024.14232436</v>
      </c>
      <c r="N166" s="0" t="n">
        <v>4365480.78323943</v>
      </c>
      <c r="O166" s="0" t="n">
        <v>4117739.82348918</v>
      </c>
      <c r="P166" s="0" t="n">
        <v>361560.648980021</v>
      </c>
      <c r="Q166" s="0" t="n">
        <v>350713.82951062</v>
      </c>
    </row>
    <row r="167" customFormat="false" ht="12.8" hidden="false" customHeight="false" outlineLevel="0" collapsed="false">
      <c r="A167" s="0" t="n">
        <v>109</v>
      </c>
      <c r="B167" s="0" t="n">
        <v>26348780.8830296</v>
      </c>
      <c r="C167" s="0" t="n">
        <v>25231961.2393242</v>
      </c>
      <c r="D167" s="0" t="n">
        <v>26482279.4400922</v>
      </c>
      <c r="E167" s="0" t="n">
        <v>25357451.4518706</v>
      </c>
      <c r="F167" s="0" t="n">
        <v>18823302.7235643</v>
      </c>
      <c r="G167" s="0" t="n">
        <v>6408658.51575999</v>
      </c>
      <c r="H167" s="0" t="n">
        <v>18948793.4510937</v>
      </c>
      <c r="I167" s="0" t="n">
        <v>6408658.00077691</v>
      </c>
      <c r="J167" s="0" t="n">
        <v>2260506.5179132</v>
      </c>
      <c r="K167" s="0" t="n">
        <v>2192691.3223758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</row>
    <row r="168" customFormat="false" ht="12.8" hidden="false" customHeight="false" outlineLevel="0" collapsed="false">
      <c r="A168" s="0" t="n">
        <v>110</v>
      </c>
      <c r="B168" s="0" t="n">
        <v>26526364.3885642</v>
      </c>
      <c r="C168" s="0" t="n">
        <v>25400940.8473412</v>
      </c>
      <c r="D168" s="0" t="n">
        <v>26661593.7468246</v>
      </c>
      <c r="E168" s="0" t="n">
        <v>25528058.0141946</v>
      </c>
      <c r="F168" s="0" t="n">
        <v>18996127.5681995</v>
      </c>
      <c r="G168" s="0" t="n">
        <v>6404813.2791417</v>
      </c>
      <c r="H168" s="0" t="n">
        <v>19123245.2587886</v>
      </c>
      <c r="I168" s="0" t="n">
        <v>6404812.75540606</v>
      </c>
      <c r="J168" s="0" t="n">
        <v>2313959.68768768</v>
      </c>
      <c r="K168" s="0" t="n">
        <v>2244540.89705705</v>
      </c>
      <c r="L168" s="0" t="n">
        <v>4413560.10412109</v>
      </c>
      <c r="M168" s="0" t="n">
        <v>4163340.52797452</v>
      </c>
      <c r="N168" s="0" t="n">
        <v>4436098.60888235</v>
      </c>
      <c r="O168" s="0" t="n">
        <v>4184528.02622116</v>
      </c>
      <c r="P168" s="0" t="n">
        <v>385659.947947946</v>
      </c>
      <c r="Q168" s="0" t="n">
        <v>374090.149509508</v>
      </c>
    </row>
    <row r="169" customFormat="false" ht="12.8" hidden="false" customHeight="false" outlineLevel="0" collapsed="false">
      <c r="A169" s="0" t="n">
        <v>111</v>
      </c>
      <c r="B169" s="0" t="n">
        <v>26635755.053585</v>
      </c>
      <c r="C169" s="0" t="n">
        <v>25504821.1183202</v>
      </c>
      <c r="D169" s="0" t="n">
        <v>26771551.3911933</v>
      </c>
      <c r="E169" s="0" t="n">
        <v>25632471.2471155</v>
      </c>
      <c r="F169" s="0" t="n">
        <v>19073160.2971389</v>
      </c>
      <c r="G169" s="0" t="n">
        <v>6431660.82118133</v>
      </c>
      <c r="H169" s="0" t="n">
        <v>19200810.9501218</v>
      </c>
      <c r="I169" s="0" t="n">
        <v>6431660.29699372</v>
      </c>
      <c r="J169" s="0" t="n">
        <v>2367360.69479066</v>
      </c>
      <c r="K169" s="0" t="n">
        <v>2296339.87394694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</row>
    <row r="170" customFormat="false" ht="12.8" hidden="false" customHeight="false" outlineLevel="0" collapsed="false">
      <c r="A170" s="0" t="n">
        <v>112</v>
      </c>
      <c r="B170" s="0" t="n">
        <v>26778795.9275393</v>
      </c>
      <c r="C170" s="0" t="n">
        <v>25640977.0993417</v>
      </c>
      <c r="D170" s="0" t="n">
        <v>26915525.1640683</v>
      </c>
      <c r="E170" s="0" t="n">
        <v>25769504.1547162</v>
      </c>
      <c r="F170" s="0" t="n">
        <v>19191798.8002554</v>
      </c>
      <c r="G170" s="0" t="n">
        <v>6449178.29908628</v>
      </c>
      <c r="H170" s="0" t="n">
        <v>19320326.327972</v>
      </c>
      <c r="I170" s="0" t="n">
        <v>6449177.82674425</v>
      </c>
      <c r="J170" s="0" t="n">
        <v>2379950.13472283</v>
      </c>
      <c r="K170" s="0" t="n">
        <v>2308551.63068115</v>
      </c>
      <c r="L170" s="0" t="n">
        <v>4455240.78708406</v>
      </c>
      <c r="M170" s="0" t="n">
        <v>4202981.95383787</v>
      </c>
      <c r="N170" s="0" t="n">
        <v>4478029.27207954</v>
      </c>
      <c r="O170" s="0" t="n">
        <v>4224404.43595319</v>
      </c>
      <c r="P170" s="0" t="n">
        <v>396658.355787139</v>
      </c>
      <c r="Q170" s="0" t="n">
        <v>384758.605113525</v>
      </c>
    </row>
    <row r="171" customFormat="false" ht="12.8" hidden="false" customHeight="false" outlineLevel="0" collapsed="false">
      <c r="A171" s="0" t="n">
        <v>113</v>
      </c>
      <c r="B171" s="0" t="n">
        <v>26948290.2157923</v>
      </c>
      <c r="C171" s="0" t="n">
        <v>25802480.5257372</v>
      </c>
      <c r="D171" s="0" t="n">
        <v>27085252.8289103</v>
      </c>
      <c r="E171" s="0" t="n">
        <v>25931226.9725807</v>
      </c>
      <c r="F171" s="0" t="n">
        <v>19339509.8861618</v>
      </c>
      <c r="G171" s="0" t="n">
        <v>6462970.63957537</v>
      </c>
      <c r="H171" s="0" t="n">
        <v>19468256.8009732</v>
      </c>
      <c r="I171" s="0" t="n">
        <v>6462970.17160741</v>
      </c>
      <c r="J171" s="0" t="n">
        <v>2408053.75408832</v>
      </c>
      <c r="K171" s="0" t="n">
        <v>2335812.14146567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</row>
    <row r="172" customFormat="false" ht="12.8" hidden="false" customHeight="false" outlineLevel="0" collapsed="false">
      <c r="A172" s="0" t="n">
        <v>114</v>
      </c>
      <c r="B172" s="0" t="n">
        <v>26998644.1652906</v>
      </c>
      <c r="C172" s="0" t="n">
        <v>25850128.9031239</v>
      </c>
      <c r="D172" s="0" t="n">
        <v>27135037.4791002</v>
      </c>
      <c r="E172" s="0" t="n">
        <v>25978340.213765</v>
      </c>
      <c r="F172" s="0" t="n">
        <v>19361275.0136897</v>
      </c>
      <c r="G172" s="0" t="n">
        <v>6488853.88943414</v>
      </c>
      <c r="H172" s="0" t="n">
        <v>19489486.7556011</v>
      </c>
      <c r="I172" s="0" t="n">
        <v>6488853.45816392</v>
      </c>
      <c r="J172" s="0" t="n">
        <v>2480722.6533433</v>
      </c>
      <c r="K172" s="0" t="n">
        <v>2406300.973743</v>
      </c>
      <c r="L172" s="0" t="n">
        <v>4491446.47447064</v>
      </c>
      <c r="M172" s="0" t="n">
        <v>4237304.17494943</v>
      </c>
      <c r="N172" s="0" t="n">
        <v>4514178.97635737</v>
      </c>
      <c r="O172" s="0" t="n">
        <v>4258675.09562115</v>
      </c>
      <c r="P172" s="0" t="n">
        <v>413453.775557217</v>
      </c>
      <c r="Q172" s="0" t="n">
        <v>401050.162290501</v>
      </c>
    </row>
    <row r="173" customFormat="false" ht="12.8" hidden="false" customHeight="false" outlineLevel="0" collapsed="false">
      <c r="A173" s="0" t="n">
        <v>115</v>
      </c>
      <c r="B173" s="0" t="n">
        <v>27109788.4358309</v>
      </c>
      <c r="C173" s="0" t="n">
        <v>25955131.0652284</v>
      </c>
      <c r="D173" s="0" t="n">
        <v>27247990.3939484</v>
      </c>
      <c r="E173" s="0" t="n">
        <v>26085041.7789402</v>
      </c>
      <c r="F173" s="0" t="n">
        <v>19474506.001129</v>
      </c>
      <c r="G173" s="0" t="n">
        <v>6480625.06409938</v>
      </c>
      <c r="H173" s="0" t="n">
        <v>19604417.1522401</v>
      </c>
      <c r="I173" s="0" t="n">
        <v>6480624.62670008</v>
      </c>
      <c r="J173" s="0" t="n">
        <v>2543424.91526651</v>
      </c>
      <c r="K173" s="0" t="n">
        <v>2467122.16780852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</row>
    <row r="174" customFormat="false" ht="12.8" hidden="false" customHeight="false" outlineLevel="0" collapsed="false">
      <c r="A174" s="0" t="n">
        <v>116</v>
      </c>
      <c r="B174" s="0" t="n">
        <v>27232987.4713069</v>
      </c>
      <c r="C174" s="0" t="n">
        <v>26072906.1289958</v>
      </c>
      <c r="D174" s="0" t="n">
        <v>27370282.4613371</v>
      </c>
      <c r="E174" s="0" t="n">
        <v>26201964.4329027</v>
      </c>
      <c r="F174" s="0" t="n">
        <v>19543753.3114298</v>
      </c>
      <c r="G174" s="0" t="n">
        <v>6529152.81756596</v>
      </c>
      <c r="H174" s="0" t="n">
        <v>19672812.0656137</v>
      </c>
      <c r="I174" s="0" t="n">
        <v>6529152.36728898</v>
      </c>
      <c r="J174" s="0" t="n">
        <v>2656448.00274603</v>
      </c>
      <c r="K174" s="0" t="n">
        <v>2576754.56266365</v>
      </c>
      <c r="L174" s="0" t="n">
        <v>4530516.89008396</v>
      </c>
      <c r="M174" s="0" t="n">
        <v>4274691.13776259</v>
      </c>
      <c r="N174" s="0" t="n">
        <v>4553399.56808165</v>
      </c>
      <c r="O174" s="0" t="n">
        <v>4296203.06403344</v>
      </c>
      <c r="P174" s="0" t="n">
        <v>442741.333791005</v>
      </c>
      <c r="Q174" s="0" t="n">
        <v>429459.093777275</v>
      </c>
    </row>
    <row r="175" customFormat="false" ht="12.8" hidden="false" customHeight="false" outlineLevel="0" collapsed="false">
      <c r="A175" s="0" t="n">
        <v>117</v>
      </c>
      <c r="B175" s="0" t="n">
        <v>27281389.3837911</v>
      </c>
      <c r="C175" s="0" t="n">
        <v>26118574.4676708</v>
      </c>
      <c r="D175" s="0" t="n">
        <v>27418451.9539077</v>
      </c>
      <c r="E175" s="0" t="n">
        <v>26247414.2978706</v>
      </c>
      <c r="F175" s="0" t="n">
        <v>19562450.7231378</v>
      </c>
      <c r="G175" s="0" t="n">
        <v>6556123.74453296</v>
      </c>
      <c r="H175" s="0" t="n">
        <v>19691291.0040642</v>
      </c>
      <c r="I175" s="0" t="n">
        <v>6556123.29380641</v>
      </c>
      <c r="J175" s="0" t="n">
        <v>2710712.02052792</v>
      </c>
      <c r="K175" s="0" t="n">
        <v>2629390.65991208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</row>
    <row r="176" customFormat="false" ht="12.8" hidden="false" customHeight="false" outlineLevel="0" collapsed="false">
      <c r="A176" s="0" t="n">
        <v>118</v>
      </c>
      <c r="B176" s="0" t="n">
        <v>27475326.789411</v>
      </c>
      <c r="C176" s="0" t="n">
        <v>26303200.5335813</v>
      </c>
      <c r="D176" s="0" t="n">
        <v>27611747.687865</v>
      </c>
      <c r="E176" s="0" t="n">
        <v>26431437.1933235</v>
      </c>
      <c r="F176" s="0" t="n">
        <v>19729080.5614487</v>
      </c>
      <c r="G176" s="0" t="n">
        <v>6574119.97213257</v>
      </c>
      <c r="H176" s="0" t="n">
        <v>19857317.6723197</v>
      </c>
      <c r="I176" s="0" t="n">
        <v>6574119.52100379</v>
      </c>
      <c r="J176" s="0" t="n">
        <v>2793941.46873728</v>
      </c>
      <c r="K176" s="0" t="n">
        <v>2710123.22467516</v>
      </c>
      <c r="L176" s="0" t="n">
        <v>4571009.05736765</v>
      </c>
      <c r="M176" s="0" t="n">
        <v>4313289.83202697</v>
      </c>
      <c r="N176" s="0" t="n">
        <v>4593746.05377584</v>
      </c>
      <c r="O176" s="0" t="n">
        <v>4334664.82178243</v>
      </c>
      <c r="P176" s="0" t="n">
        <v>465656.911456213</v>
      </c>
      <c r="Q176" s="0" t="n">
        <v>451687.204112526</v>
      </c>
    </row>
    <row r="177" customFormat="false" ht="12.8" hidden="false" customHeight="false" outlineLevel="0" collapsed="false">
      <c r="A177" s="0" t="n">
        <v>119</v>
      </c>
      <c r="B177" s="0" t="n">
        <v>27692844.2920946</v>
      </c>
      <c r="C177" s="0" t="n">
        <v>26509658.4806147</v>
      </c>
      <c r="D177" s="0" t="n">
        <v>27827964.4341512</v>
      </c>
      <c r="E177" s="0" t="n">
        <v>26636673.0459807</v>
      </c>
      <c r="F177" s="0" t="n">
        <v>19844403.9143046</v>
      </c>
      <c r="G177" s="0" t="n">
        <v>6665254.56631001</v>
      </c>
      <c r="H177" s="0" t="n">
        <v>19971418.9317872</v>
      </c>
      <c r="I177" s="0" t="n">
        <v>6665254.11419353</v>
      </c>
      <c r="J177" s="0" t="n">
        <v>2879944.71598966</v>
      </c>
      <c r="K177" s="0" t="n">
        <v>2793546.37450997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</row>
    <row r="178" customFormat="false" ht="12.8" hidden="false" customHeight="false" outlineLevel="0" collapsed="false">
      <c r="A178" s="0" t="n">
        <v>120</v>
      </c>
      <c r="B178" s="0" t="n">
        <v>27826962.1079698</v>
      </c>
      <c r="C178" s="0" t="n">
        <v>26636665.722061</v>
      </c>
      <c r="D178" s="0" t="n">
        <v>27961701.9209956</v>
      </c>
      <c r="E178" s="0" t="n">
        <v>26763322.7798171</v>
      </c>
      <c r="F178" s="0" t="n">
        <v>19928933.6857043</v>
      </c>
      <c r="G178" s="0" t="n">
        <v>6707732.03635669</v>
      </c>
      <c r="H178" s="0" t="n">
        <v>20055591.0855235</v>
      </c>
      <c r="I178" s="0" t="n">
        <v>6707731.6942936</v>
      </c>
      <c r="J178" s="0" t="n">
        <v>2956938.39578153</v>
      </c>
      <c r="K178" s="0" t="n">
        <v>2868230.24390809</v>
      </c>
      <c r="L178" s="0" t="n">
        <v>4628413.15159106</v>
      </c>
      <c r="M178" s="0" t="n">
        <v>4367615.18335688</v>
      </c>
      <c r="N178" s="0" t="n">
        <v>4650870.07672512</v>
      </c>
      <c r="O178" s="0" t="n">
        <v>4388726.91017689</v>
      </c>
      <c r="P178" s="0" t="n">
        <v>492823.065963589</v>
      </c>
      <c r="Q178" s="0" t="n">
        <v>478038.373984681</v>
      </c>
    </row>
    <row r="179" customFormat="false" ht="12.8" hidden="false" customHeight="false" outlineLevel="0" collapsed="false">
      <c r="A179" s="0" t="n">
        <v>121</v>
      </c>
      <c r="B179" s="0" t="n">
        <v>27896802.4073138</v>
      </c>
      <c r="C179" s="0" t="n">
        <v>26703038.9172394</v>
      </c>
      <c r="D179" s="0" t="n">
        <v>28030396.8937734</v>
      </c>
      <c r="E179" s="0" t="n">
        <v>26828619.3695828</v>
      </c>
      <c r="F179" s="0" t="n">
        <v>19952595.8006599</v>
      </c>
      <c r="G179" s="0" t="n">
        <v>6750443.11657947</v>
      </c>
      <c r="H179" s="0" t="n">
        <v>20078176.6048776</v>
      </c>
      <c r="I179" s="0" t="n">
        <v>6750442.76470522</v>
      </c>
      <c r="J179" s="0" t="n">
        <v>3033076.72431021</v>
      </c>
      <c r="K179" s="0" t="n">
        <v>2942084.4225809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</row>
    <row r="180" customFormat="false" ht="12.8" hidden="false" customHeight="false" outlineLevel="0" collapsed="false">
      <c r="A180" s="0" t="n">
        <v>122</v>
      </c>
      <c r="B180" s="0" t="n">
        <v>27982047.0572789</v>
      </c>
      <c r="C180" s="0" t="n">
        <v>26784117.5920639</v>
      </c>
      <c r="D180" s="0" t="n">
        <v>28115336.4181522</v>
      </c>
      <c r="E180" s="0" t="n">
        <v>26909411.2277967</v>
      </c>
      <c r="F180" s="0" t="n">
        <v>20014236.3527649</v>
      </c>
      <c r="G180" s="0" t="n">
        <v>6769881.23929908</v>
      </c>
      <c r="H180" s="0" t="n">
        <v>20139530.3335825</v>
      </c>
      <c r="I180" s="0" t="n">
        <v>6769880.89421424</v>
      </c>
      <c r="J180" s="0" t="n">
        <v>3121212.95038315</v>
      </c>
      <c r="K180" s="0" t="n">
        <v>3027576.56187165</v>
      </c>
      <c r="L180" s="0" t="n">
        <v>4654887.66795053</v>
      </c>
      <c r="M180" s="0" t="n">
        <v>4393453.93823296</v>
      </c>
      <c r="N180" s="0" t="n">
        <v>4677102.8515911</v>
      </c>
      <c r="O180" s="0" t="n">
        <v>4414337.82618309</v>
      </c>
      <c r="P180" s="0" t="n">
        <v>520202.158397191</v>
      </c>
      <c r="Q180" s="0" t="n">
        <v>504596.093645275</v>
      </c>
    </row>
    <row r="181" customFormat="false" ht="12.8" hidden="false" customHeight="false" outlineLevel="0" collapsed="false">
      <c r="A181" s="0" t="n">
        <v>123</v>
      </c>
      <c r="B181" s="0" t="n">
        <v>28046133.8618624</v>
      </c>
      <c r="C181" s="0" t="n">
        <v>26845125.1131538</v>
      </c>
      <c r="D181" s="0" t="n">
        <v>28178825.5385373</v>
      </c>
      <c r="E181" s="0" t="n">
        <v>26969856.9973278</v>
      </c>
      <c r="F181" s="0" t="n">
        <v>20072691.6932547</v>
      </c>
      <c r="G181" s="0" t="n">
        <v>6772433.419899</v>
      </c>
      <c r="H181" s="0" t="n">
        <v>20197423.9227994</v>
      </c>
      <c r="I181" s="0" t="n">
        <v>6772433.07452842</v>
      </c>
      <c r="J181" s="0" t="n">
        <v>3155458.27896437</v>
      </c>
      <c r="K181" s="0" t="n">
        <v>3060794.53059544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</row>
    <row r="182" customFormat="false" ht="12.8" hidden="false" customHeight="false" outlineLevel="0" collapsed="false">
      <c r="A182" s="0" t="n">
        <v>124</v>
      </c>
      <c r="B182" s="0" t="n">
        <v>28114871.6667949</v>
      </c>
      <c r="C182" s="0" t="n">
        <v>26910342.2998328</v>
      </c>
      <c r="D182" s="0" t="n">
        <v>28247126.6353708</v>
      </c>
      <c r="E182" s="0" t="n">
        <v>27034663.6808678</v>
      </c>
      <c r="F182" s="0" t="n">
        <v>20102028.6668213</v>
      </c>
      <c r="G182" s="0" t="n">
        <v>6808313.63301146</v>
      </c>
      <c r="H182" s="0" t="n">
        <v>20226350.3935652</v>
      </c>
      <c r="I182" s="0" t="n">
        <v>6808313.28730262</v>
      </c>
      <c r="J182" s="0" t="n">
        <v>3215382.02282249</v>
      </c>
      <c r="K182" s="0" t="n">
        <v>3118920.56213781</v>
      </c>
      <c r="L182" s="0" t="n">
        <v>4679365.15077262</v>
      </c>
      <c r="M182" s="0" t="n">
        <v>4417480.76787571</v>
      </c>
      <c r="N182" s="0" t="n">
        <v>4701407.94882847</v>
      </c>
      <c r="O182" s="0" t="n">
        <v>4438202.45372301</v>
      </c>
      <c r="P182" s="0" t="n">
        <v>535897.003803748</v>
      </c>
      <c r="Q182" s="0" t="n">
        <v>519820.093689636</v>
      </c>
    </row>
    <row r="183" customFormat="false" ht="12.8" hidden="false" customHeight="false" outlineLevel="0" collapsed="false">
      <c r="A183" s="0" t="n">
        <v>125</v>
      </c>
      <c r="B183" s="0" t="n">
        <v>28290634.335069</v>
      </c>
      <c r="C183" s="0" t="n">
        <v>27077258.8304373</v>
      </c>
      <c r="D183" s="0" t="n">
        <v>28421294.5283142</v>
      </c>
      <c r="E183" s="0" t="n">
        <v>27200081.1243304</v>
      </c>
      <c r="F183" s="0" t="n">
        <v>20174459.8946399</v>
      </c>
      <c r="G183" s="0" t="n">
        <v>6902798.93579736</v>
      </c>
      <c r="H183" s="0" t="n">
        <v>20297282.5378483</v>
      </c>
      <c r="I183" s="0" t="n">
        <v>6902798.5864821</v>
      </c>
      <c r="J183" s="0" t="n">
        <v>3293314.85764481</v>
      </c>
      <c r="K183" s="0" t="n">
        <v>3194515.41191547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</row>
    <row r="184" customFormat="false" ht="12.8" hidden="false" customHeight="false" outlineLevel="0" collapsed="false">
      <c r="A184" s="0" t="n">
        <v>126</v>
      </c>
      <c r="B184" s="0" t="n">
        <v>28488235.5793323</v>
      </c>
      <c r="C184" s="0" t="n">
        <v>27265381.4209958</v>
      </c>
      <c r="D184" s="0" t="n">
        <v>28619180.0033093</v>
      </c>
      <c r="E184" s="0" t="n">
        <v>27388470.8932662</v>
      </c>
      <c r="F184" s="0" t="n">
        <v>20314673.6903958</v>
      </c>
      <c r="G184" s="0" t="n">
        <v>6950707.73060004</v>
      </c>
      <c r="H184" s="0" t="n">
        <v>20437763.5122853</v>
      </c>
      <c r="I184" s="0" t="n">
        <v>6950707.38098094</v>
      </c>
      <c r="J184" s="0" t="n">
        <v>3364778.69897108</v>
      </c>
      <c r="K184" s="0" t="n">
        <v>3263835.33800195</v>
      </c>
      <c r="L184" s="0" t="n">
        <v>4741468.60590986</v>
      </c>
      <c r="M184" s="0" t="n">
        <v>4476687.58607918</v>
      </c>
      <c r="N184" s="0" t="n">
        <v>4763292.98042588</v>
      </c>
      <c r="O184" s="0" t="n">
        <v>4497203.95649354</v>
      </c>
      <c r="P184" s="0" t="n">
        <v>560796.449828514</v>
      </c>
      <c r="Q184" s="0" t="n">
        <v>543972.556333658</v>
      </c>
    </row>
    <row r="185" customFormat="false" ht="12.8" hidden="false" customHeight="false" outlineLevel="0" collapsed="false">
      <c r="A185" s="0" t="n">
        <v>127</v>
      </c>
      <c r="B185" s="0" t="n">
        <v>28634591.2344933</v>
      </c>
      <c r="C185" s="0" t="n">
        <v>27404880.5404195</v>
      </c>
      <c r="D185" s="0" t="n">
        <v>28765822.5991229</v>
      </c>
      <c r="E185" s="0" t="n">
        <v>27528239.7383033</v>
      </c>
      <c r="F185" s="0" t="n">
        <v>20407328.0552015</v>
      </c>
      <c r="G185" s="0" t="n">
        <v>6997552.48521799</v>
      </c>
      <c r="H185" s="0" t="n">
        <v>20530687.60299</v>
      </c>
      <c r="I185" s="0" t="n">
        <v>6997552.13531327</v>
      </c>
      <c r="J185" s="0" t="n">
        <v>3404924.34865547</v>
      </c>
      <c r="K185" s="0" t="n">
        <v>3302776.61819581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</row>
    <row r="186" customFormat="false" ht="12.8" hidden="false" customHeight="false" outlineLevel="0" collapsed="false">
      <c r="A186" s="0" t="n">
        <v>128</v>
      </c>
      <c r="B186" s="0" t="n">
        <v>28730902.633769</v>
      </c>
      <c r="C186" s="0" t="n">
        <v>27496668.3225809</v>
      </c>
      <c r="D186" s="0" t="n">
        <v>28861330.8303705</v>
      </c>
      <c r="E186" s="0" t="n">
        <v>27619275.6305396</v>
      </c>
      <c r="F186" s="0" t="n">
        <v>20365529.0228017</v>
      </c>
      <c r="G186" s="0" t="n">
        <v>7131139.29977926</v>
      </c>
      <c r="H186" s="0" t="n">
        <v>20488136.6810039</v>
      </c>
      <c r="I186" s="0" t="n">
        <v>7131138.94953569</v>
      </c>
      <c r="J186" s="0" t="n">
        <v>3465666.04094122</v>
      </c>
      <c r="K186" s="0" t="n">
        <v>3361696.05971298</v>
      </c>
      <c r="L186" s="0" t="n">
        <v>4778548.41363223</v>
      </c>
      <c r="M186" s="0" t="n">
        <v>4511508.51620686</v>
      </c>
      <c r="N186" s="0" t="n">
        <v>4800287.29802208</v>
      </c>
      <c r="O186" s="0" t="n">
        <v>4531944.71135291</v>
      </c>
      <c r="P186" s="0" t="n">
        <v>577611.006823536</v>
      </c>
      <c r="Q186" s="0" t="n">
        <v>560282.67661883</v>
      </c>
    </row>
    <row r="187" customFormat="false" ht="12.8" hidden="false" customHeight="false" outlineLevel="0" collapsed="false">
      <c r="A187" s="0" t="n">
        <v>129</v>
      </c>
      <c r="B187" s="0" t="n">
        <v>29033737.8014619</v>
      </c>
      <c r="C187" s="0" t="n">
        <v>27785718.9316359</v>
      </c>
      <c r="D187" s="0" t="n">
        <v>29164527.9574583</v>
      </c>
      <c r="E187" s="0" t="n">
        <v>27908666.4860597</v>
      </c>
      <c r="F187" s="0" t="n">
        <v>20594743.0443196</v>
      </c>
      <c r="G187" s="0" t="n">
        <v>7190975.88731625</v>
      </c>
      <c r="H187" s="0" t="n">
        <v>20717690.9493249</v>
      </c>
      <c r="I187" s="0" t="n">
        <v>7190975.53673478</v>
      </c>
      <c r="J187" s="0" t="n">
        <v>3565566.63683305</v>
      </c>
      <c r="K187" s="0" t="n">
        <v>3458599.63772806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</row>
    <row r="188" customFormat="false" ht="12.8" hidden="false" customHeight="false" outlineLevel="0" collapsed="false">
      <c r="A188" s="0" t="n">
        <v>130</v>
      </c>
      <c r="B188" s="0" t="n">
        <v>29213756.9656984</v>
      </c>
      <c r="C188" s="0" t="n">
        <v>27957813.1841591</v>
      </c>
      <c r="D188" s="0" t="n">
        <v>29343786.69022</v>
      </c>
      <c r="E188" s="0" t="n">
        <v>28080046.2238289</v>
      </c>
      <c r="F188" s="0" t="n">
        <v>20745112.7049136</v>
      </c>
      <c r="G188" s="0" t="n">
        <v>7212700.47924552</v>
      </c>
      <c r="H188" s="0" t="n">
        <v>20867346.0903832</v>
      </c>
      <c r="I188" s="0" t="n">
        <v>7212700.13344563</v>
      </c>
      <c r="J188" s="0" t="n">
        <v>3623178.99920996</v>
      </c>
      <c r="K188" s="0" t="n">
        <v>3514483.62923366</v>
      </c>
      <c r="L188" s="0" t="n">
        <v>4858550.52792931</v>
      </c>
      <c r="M188" s="0" t="n">
        <v>4587223.48417125</v>
      </c>
      <c r="N188" s="0" t="n">
        <v>4880223.05269346</v>
      </c>
      <c r="O188" s="0" t="n">
        <v>4607597.37972543</v>
      </c>
      <c r="P188" s="0" t="n">
        <v>603863.166534993</v>
      </c>
      <c r="Q188" s="0" t="n">
        <v>585747.271538943</v>
      </c>
    </row>
    <row r="189" customFormat="false" ht="12.8" hidden="false" customHeight="false" outlineLevel="0" collapsed="false">
      <c r="A189" s="0" t="n">
        <v>131</v>
      </c>
      <c r="B189" s="0" t="n">
        <v>29364556.5153083</v>
      </c>
      <c r="C189" s="0" t="n">
        <v>28102102.507557</v>
      </c>
      <c r="D189" s="0" t="n">
        <v>29494927.3536736</v>
      </c>
      <c r="E189" s="0" t="n">
        <v>28224656.1983499</v>
      </c>
      <c r="F189" s="0" t="n">
        <v>20892683.8807165</v>
      </c>
      <c r="G189" s="0" t="n">
        <v>7209418.62684049</v>
      </c>
      <c r="H189" s="0" t="n">
        <v>21015237.8968691</v>
      </c>
      <c r="I189" s="0" t="n">
        <v>7209418.30148078</v>
      </c>
      <c r="J189" s="0" t="n">
        <v>3652609.70664775</v>
      </c>
      <c r="K189" s="0" t="n">
        <v>3543031.41544832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</row>
    <row r="190" customFormat="false" ht="12.8" hidden="false" customHeight="false" outlineLevel="0" collapsed="false">
      <c r="A190" s="0" t="n">
        <v>132</v>
      </c>
      <c r="B190" s="0" t="n">
        <v>29459084.8475489</v>
      </c>
      <c r="C190" s="0" t="n">
        <v>28192208.9523071</v>
      </c>
      <c r="D190" s="0" t="n">
        <v>29589412.7393405</v>
      </c>
      <c r="E190" s="0" t="n">
        <v>28314722.2782074</v>
      </c>
      <c r="F190" s="0" t="n">
        <v>20896014.8658417</v>
      </c>
      <c r="G190" s="0" t="n">
        <v>7296194.08646548</v>
      </c>
      <c r="H190" s="0" t="n">
        <v>21018528.5174132</v>
      </c>
      <c r="I190" s="0" t="n">
        <v>7296193.76079418</v>
      </c>
      <c r="J190" s="0" t="n">
        <v>3719121.44361431</v>
      </c>
      <c r="K190" s="0" t="n">
        <v>3607547.80030588</v>
      </c>
      <c r="L190" s="0" t="n">
        <v>4900992.41476652</v>
      </c>
      <c r="M190" s="0" t="n">
        <v>4628021.75414226</v>
      </c>
      <c r="N190" s="0" t="n">
        <v>4922714.63567083</v>
      </c>
      <c r="O190" s="0" t="n">
        <v>4648442.36715956</v>
      </c>
      <c r="P190" s="0" t="n">
        <v>619853.573935719</v>
      </c>
      <c r="Q190" s="0" t="n">
        <v>601257.966717647</v>
      </c>
    </row>
    <row r="191" customFormat="false" ht="12.8" hidden="false" customHeight="false" outlineLevel="0" collapsed="false">
      <c r="A191" s="0" t="n">
        <v>133</v>
      </c>
      <c r="B191" s="0" t="n">
        <v>29528149.7058726</v>
      </c>
      <c r="C191" s="0" t="n">
        <v>28258304.7459615</v>
      </c>
      <c r="D191" s="0" t="n">
        <v>29658354.5858616</v>
      </c>
      <c r="E191" s="0" t="n">
        <v>28380702.7697121</v>
      </c>
      <c r="F191" s="0" t="n">
        <v>20957463.4445802</v>
      </c>
      <c r="G191" s="0" t="n">
        <v>7300841.30138128</v>
      </c>
      <c r="H191" s="0" t="n">
        <v>21079861.7943128</v>
      </c>
      <c r="I191" s="0" t="n">
        <v>7300840.97539928</v>
      </c>
      <c r="J191" s="0" t="n">
        <v>3734227.43164576</v>
      </c>
      <c r="K191" s="0" t="n">
        <v>3622200.60869639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</row>
    <row r="192" customFormat="false" ht="12.8" hidden="false" customHeight="false" outlineLevel="0" collapsed="false">
      <c r="A192" s="0" t="n">
        <v>134</v>
      </c>
      <c r="B192" s="0" t="n">
        <v>29647699.1963062</v>
      </c>
      <c r="C192" s="0" t="n">
        <v>28373359.9942852</v>
      </c>
      <c r="D192" s="0" t="n">
        <v>29775928.2783297</v>
      </c>
      <c r="E192" s="0" t="n">
        <v>28493900.8996715</v>
      </c>
      <c r="F192" s="0" t="n">
        <v>21051610.2441968</v>
      </c>
      <c r="G192" s="0" t="n">
        <v>7321749.75008839</v>
      </c>
      <c r="H192" s="0" t="n">
        <v>21172151.4497056</v>
      </c>
      <c r="I192" s="0" t="n">
        <v>7321749.44996591</v>
      </c>
      <c r="J192" s="0" t="n">
        <v>3810199.88755955</v>
      </c>
      <c r="K192" s="0" t="n">
        <v>3695893.89093277</v>
      </c>
      <c r="L192" s="0" t="n">
        <v>4931947.80550241</v>
      </c>
      <c r="M192" s="0" t="n">
        <v>4657569.70245007</v>
      </c>
      <c r="N192" s="0" t="n">
        <v>4953320.30645742</v>
      </c>
      <c r="O192" s="0" t="n">
        <v>4677661.58182678</v>
      </c>
      <c r="P192" s="0" t="n">
        <v>635033.314593259</v>
      </c>
      <c r="Q192" s="0" t="n">
        <v>615982.315155461</v>
      </c>
    </row>
    <row r="193" customFormat="false" ht="12.8" hidden="false" customHeight="false" outlineLevel="0" collapsed="false">
      <c r="A193" s="0" t="n">
        <v>135</v>
      </c>
      <c r="B193" s="0" t="n">
        <v>29842006.2504905</v>
      </c>
      <c r="C193" s="0" t="n">
        <v>28558930.4957975</v>
      </c>
      <c r="D193" s="0" t="n">
        <v>29968553.4068888</v>
      </c>
      <c r="E193" s="0" t="n">
        <v>28677890.395526</v>
      </c>
      <c r="F193" s="0" t="n">
        <v>21189041.4819354</v>
      </c>
      <c r="G193" s="0" t="n">
        <v>7369889.01386208</v>
      </c>
      <c r="H193" s="0" t="n">
        <v>21308001.6820252</v>
      </c>
      <c r="I193" s="0" t="n">
        <v>7369888.71350083</v>
      </c>
      <c r="J193" s="0" t="n">
        <v>3834412.55584438</v>
      </c>
      <c r="K193" s="0" t="n">
        <v>3719380.17916905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</row>
    <row r="194" customFormat="false" ht="12.8" hidden="false" customHeight="false" outlineLevel="0" collapsed="false">
      <c r="A194" s="0" t="n">
        <v>136</v>
      </c>
      <c r="B194" s="0" t="n">
        <v>29990551.6776515</v>
      </c>
      <c r="C194" s="0" t="n">
        <v>28701087.4844666</v>
      </c>
      <c r="D194" s="0" t="n">
        <v>30116599.3408449</v>
      </c>
      <c r="E194" s="0" t="n">
        <v>28819577.7428357</v>
      </c>
      <c r="F194" s="0" t="n">
        <v>21313409.7945675</v>
      </c>
      <c r="G194" s="0" t="n">
        <v>7387677.68989911</v>
      </c>
      <c r="H194" s="0" t="n">
        <v>21431900.3185381</v>
      </c>
      <c r="I194" s="0" t="n">
        <v>7387677.42429762</v>
      </c>
      <c r="J194" s="0" t="n">
        <v>3881029.87134998</v>
      </c>
      <c r="K194" s="0" t="n">
        <v>3764598.97520948</v>
      </c>
      <c r="L194" s="0" t="n">
        <v>4989436.35391279</v>
      </c>
      <c r="M194" s="0" t="n">
        <v>4711974.94227297</v>
      </c>
      <c r="N194" s="0" t="n">
        <v>5010445.26497115</v>
      </c>
      <c r="O194" s="0" t="n">
        <v>4731725.12346928</v>
      </c>
      <c r="P194" s="0" t="n">
        <v>646838.311891663</v>
      </c>
      <c r="Q194" s="0" t="n">
        <v>627433.162534913</v>
      </c>
    </row>
    <row r="195" customFormat="false" ht="12.8" hidden="false" customHeight="false" outlineLevel="0" collapsed="false">
      <c r="A195" s="0" t="n">
        <v>137</v>
      </c>
      <c r="B195" s="0" t="n">
        <v>30013313.9271841</v>
      </c>
      <c r="C195" s="0" t="n">
        <v>28723156.3484363</v>
      </c>
      <c r="D195" s="0" t="n">
        <v>30138754.8266119</v>
      </c>
      <c r="E195" s="0" t="n">
        <v>28841076.4053093</v>
      </c>
      <c r="F195" s="0" t="n">
        <v>21298622.4763218</v>
      </c>
      <c r="G195" s="0" t="n">
        <v>7424533.87211451</v>
      </c>
      <c r="H195" s="0" t="n">
        <v>21416542.7943712</v>
      </c>
      <c r="I195" s="0" t="n">
        <v>7424533.61093813</v>
      </c>
      <c r="J195" s="0" t="n">
        <v>3948230.41665698</v>
      </c>
      <c r="K195" s="0" t="n">
        <v>3829783.50415727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</row>
    <row r="196" customFormat="false" ht="12.8" hidden="false" customHeight="false" outlineLevel="0" collapsed="false">
      <c r="A196" s="0" t="n">
        <v>138</v>
      </c>
      <c r="B196" s="0" t="n">
        <v>30157247.2618394</v>
      </c>
      <c r="C196" s="0" t="n">
        <v>28860853.9148358</v>
      </c>
      <c r="D196" s="0" t="n">
        <v>30281244.7726014</v>
      </c>
      <c r="E196" s="0" t="n">
        <v>28977417.1910648</v>
      </c>
      <c r="F196" s="0" t="n">
        <v>21421518.8625057</v>
      </c>
      <c r="G196" s="0" t="n">
        <v>7439335.05233012</v>
      </c>
      <c r="H196" s="0" t="n">
        <v>21538082.4001299</v>
      </c>
      <c r="I196" s="0" t="n">
        <v>7439334.7909349</v>
      </c>
      <c r="J196" s="0" t="n">
        <v>4040105.93060094</v>
      </c>
      <c r="K196" s="0" t="n">
        <v>3918902.75268291</v>
      </c>
      <c r="L196" s="0" t="n">
        <v>5015465.56409499</v>
      </c>
      <c r="M196" s="0" t="n">
        <v>4736697.00050093</v>
      </c>
      <c r="N196" s="0" t="n">
        <v>5036132.81165333</v>
      </c>
      <c r="O196" s="0" t="n">
        <v>4756126.02391129</v>
      </c>
      <c r="P196" s="0" t="n">
        <v>673350.98843349</v>
      </c>
      <c r="Q196" s="0" t="n">
        <v>653150.458780485</v>
      </c>
    </row>
    <row r="197" customFormat="false" ht="12.8" hidden="false" customHeight="false" outlineLevel="0" collapsed="false">
      <c r="A197" s="0" t="n">
        <v>139</v>
      </c>
      <c r="B197" s="0" t="n">
        <v>30321216.1753032</v>
      </c>
      <c r="C197" s="0" t="n">
        <v>29017842.5702585</v>
      </c>
      <c r="D197" s="0" t="n">
        <v>30444471.8019837</v>
      </c>
      <c r="E197" s="0" t="n">
        <v>29133709.264537</v>
      </c>
      <c r="F197" s="0" t="n">
        <v>21529557.7406067</v>
      </c>
      <c r="G197" s="0" t="n">
        <v>7488284.82965174</v>
      </c>
      <c r="H197" s="0" t="n">
        <v>21645424.7016377</v>
      </c>
      <c r="I197" s="0" t="n">
        <v>7488284.56289931</v>
      </c>
      <c r="J197" s="0" t="n">
        <v>4154790.45943357</v>
      </c>
      <c r="K197" s="0" t="n">
        <v>4030146.74565056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</row>
    <row r="198" customFormat="false" ht="12.8" hidden="false" customHeight="false" outlineLevel="0" collapsed="false">
      <c r="A198" s="0" t="n">
        <v>140</v>
      </c>
      <c r="B198" s="0" t="n">
        <v>30556299.8723667</v>
      </c>
      <c r="C198" s="0" t="n">
        <v>29243252.7485967</v>
      </c>
      <c r="D198" s="0" t="n">
        <v>30678250.5369719</v>
      </c>
      <c r="E198" s="0" t="n">
        <v>29357892.8106276</v>
      </c>
      <c r="F198" s="0" t="n">
        <v>21718636.0762628</v>
      </c>
      <c r="G198" s="0" t="n">
        <v>7524616.67233397</v>
      </c>
      <c r="H198" s="0" t="n">
        <v>21833276.4095023</v>
      </c>
      <c r="I198" s="0" t="n">
        <v>7524616.40112529</v>
      </c>
      <c r="J198" s="0" t="n">
        <v>4266136.65032111</v>
      </c>
      <c r="K198" s="0" t="n">
        <v>4138152.55081148</v>
      </c>
      <c r="L198" s="0" t="n">
        <v>5083193.4132867</v>
      </c>
      <c r="M198" s="0" t="n">
        <v>4801951.98786252</v>
      </c>
      <c r="N198" s="0" t="n">
        <v>5103519.66541984</v>
      </c>
      <c r="O198" s="0" t="n">
        <v>4821060.55949528</v>
      </c>
      <c r="P198" s="0" t="n">
        <v>711022.775053518</v>
      </c>
      <c r="Q198" s="0" t="n">
        <v>689692.091801913</v>
      </c>
    </row>
    <row r="199" customFormat="false" ht="12.8" hidden="false" customHeight="false" outlineLevel="0" collapsed="false">
      <c r="A199" s="0" t="n">
        <v>141</v>
      </c>
      <c r="B199" s="0" t="n">
        <v>30786111.75308</v>
      </c>
      <c r="C199" s="0" t="n">
        <v>29462652.6896203</v>
      </c>
      <c r="D199" s="0" t="n">
        <v>30907315.8290798</v>
      </c>
      <c r="E199" s="0" t="n">
        <v>29576590.9643708</v>
      </c>
      <c r="F199" s="0" t="n">
        <v>21904978.1990924</v>
      </c>
      <c r="G199" s="0" t="n">
        <v>7557674.49052793</v>
      </c>
      <c r="H199" s="0" t="n">
        <v>22018916.7453047</v>
      </c>
      <c r="I199" s="0" t="n">
        <v>7557674.21906609</v>
      </c>
      <c r="J199" s="0" t="n">
        <v>4352258.84613342</v>
      </c>
      <c r="K199" s="0" t="n">
        <v>4221691.08074942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</row>
    <row r="200" customFormat="false" ht="12.8" hidden="false" customHeight="false" outlineLevel="0" collapsed="false">
      <c r="A200" s="0" t="n">
        <v>142</v>
      </c>
      <c r="B200" s="0" t="n">
        <v>31000575.3777905</v>
      </c>
      <c r="C200" s="0" t="n">
        <v>29667374.2164453</v>
      </c>
      <c r="D200" s="0" t="n">
        <v>31121915.462961</v>
      </c>
      <c r="E200" s="0" t="n">
        <v>29781440.3451499</v>
      </c>
      <c r="F200" s="0" t="n">
        <v>22090642.2860149</v>
      </c>
      <c r="G200" s="0" t="n">
        <v>7576731.93043036</v>
      </c>
      <c r="H200" s="0" t="n">
        <v>22204708.659193</v>
      </c>
      <c r="I200" s="0" t="n">
        <v>7576731.68595691</v>
      </c>
      <c r="J200" s="0" t="n">
        <v>4405069.90248563</v>
      </c>
      <c r="K200" s="0" t="n">
        <v>4272917.80541106</v>
      </c>
      <c r="L200" s="0" t="n">
        <v>5156805.28232749</v>
      </c>
      <c r="M200" s="0" t="n">
        <v>4871796.61691202</v>
      </c>
      <c r="N200" s="0" t="n">
        <v>5177029.77323257</v>
      </c>
      <c r="O200" s="0" t="n">
        <v>4890809.66026279</v>
      </c>
      <c r="P200" s="0" t="n">
        <v>734178.317080939</v>
      </c>
      <c r="Q200" s="0" t="n">
        <v>712152.967568511</v>
      </c>
    </row>
    <row r="201" customFormat="false" ht="12.8" hidden="false" customHeight="false" outlineLevel="0" collapsed="false">
      <c r="A201" s="0" t="n">
        <v>143</v>
      </c>
      <c r="B201" s="0" t="n">
        <v>31149804.4844575</v>
      </c>
      <c r="C201" s="0" t="n">
        <v>29809974.6701502</v>
      </c>
      <c r="D201" s="0" t="n">
        <v>31270044.1343243</v>
      </c>
      <c r="E201" s="0" t="n">
        <v>29923006.3946679</v>
      </c>
      <c r="F201" s="0" t="n">
        <v>22244584.8903277</v>
      </c>
      <c r="G201" s="0" t="n">
        <v>7565389.77982249</v>
      </c>
      <c r="H201" s="0" t="n">
        <v>22357616.8595083</v>
      </c>
      <c r="I201" s="0" t="n">
        <v>7565389.53515954</v>
      </c>
      <c r="J201" s="0" t="n">
        <v>4467994.7099532</v>
      </c>
      <c r="K201" s="0" t="n">
        <v>4333954.8686546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</row>
    <row r="202" customFormat="false" ht="12.8" hidden="false" customHeight="false" outlineLevel="0" collapsed="false">
      <c r="A202" s="0" t="n">
        <v>144</v>
      </c>
      <c r="B202" s="0" t="n">
        <v>31262315.4645318</v>
      </c>
      <c r="C202" s="0" t="n">
        <v>29917605.9438055</v>
      </c>
      <c r="D202" s="0" t="n">
        <v>31382619.3371979</v>
      </c>
      <c r="E202" s="0" t="n">
        <v>30030698.0706998</v>
      </c>
      <c r="F202" s="0" t="n">
        <v>22305147.9525592</v>
      </c>
      <c r="G202" s="0" t="n">
        <v>7612457.99124631</v>
      </c>
      <c r="H202" s="0" t="n">
        <v>22418240.3523845</v>
      </c>
      <c r="I202" s="0" t="n">
        <v>7612457.71831533</v>
      </c>
      <c r="J202" s="0" t="n">
        <v>4519504.04848463</v>
      </c>
      <c r="K202" s="0" t="n">
        <v>4383918.92703008</v>
      </c>
      <c r="L202" s="0" t="n">
        <v>5198376.19415841</v>
      </c>
      <c r="M202" s="0" t="n">
        <v>4910786.95765268</v>
      </c>
      <c r="N202" s="0" t="n">
        <v>5218427.98970704</v>
      </c>
      <c r="O202" s="0" t="n">
        <v>4929637.67074511</v>
      </c>
      <c r="P202" s="0" t="n">
        <v>753250.674747437</v>
      </c>
      <c r="Q202" s="0" t="n">
        <v>730653.154505014</v>
      </c>
    </row>
    <row r="203" customFormat="false" ht="12.8" hidden="false" customHeight="false" outlineLevel="0" collapsed="false">
      <c r="A203" s="0" t="n">
        <v>145</v>
      </c>
      <c r="B203" s="0" t="n">
        <v>31548503.5255165</v>
      </c>
      <c r="C203" s="0" t="n">
        <v>30192323.2028704</v>
      </c>
      <c r="D203" s="0" t="n">
        <v>31667828.2391082</v>
      </c>
      <c r="E203" s="0" t="n">
        <v>30304496.5590694</v>
      </c>
      <c r="F203" s="0" t="n">
        <v>22536658.6500635</v>
      </c>
      <c r="G203" s="0" t="n">
        <v>7655664.55280691</v>
      </c>
      <c r="H203" s="0" t="n">
        <v>22648832.2794455</v>
      </c>
      <c r="I203" s="0" t="n">
        <v>7655664.27962389</v>
      </c>
      <c r="J203" s="0" t="n">
        <v>4626071.58136049</v>
      </c>
      <c r="K203" s="0" t="n">
        <v>4487289.43391968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</row>
    <row r="204" customFormat="false" ht="12.8" hidden="false" customHeight="false" outlineLevel="0" collapsed="false">
      <c r="A204" s="0" t="n">
        <v>146</v>
      </c>
      <c r="B204" s="0" t="n">
        <v>31746350.2670889</v>
      </c>
      <c r="C204" s="0" t="n">
        <v>30381154.1799164</v>
      </c>
      <c r="D204" s="0" t="n">
        <v>31864253.9896094</v>
      </c>
      <c r="E204" s="0" t="n">
        <v>30491991.811154</v>
      </c>
      <c r="F204" s="0" t="n">
        <v>22702978.2729929</v>
      </c>
      <c r="G204" s="0" t="n">
        <v>7678175.90692343</v>
      </c>
      <c r="H204" s="0" t="n">
        <v>22813816.1834878</v>
      </c>
      <c r="I204" s="0" t="n">
        <v>7678175.62766619</v>
      </c>
      <c r="J204" s="0" t="n">
        <v>4703754.26280789</v>
      </c>
      <c r="K204" s="0" t="n">
        <v>4562641.63492365</v>
      </c>
      <c r="L204" s="0" t="n">
        <v>5278473.20676836</v>
      </c>
      <c r="M204" s="0" t="n">
        <v>4986795.35265367</v>
      </c>
      <c r="N204" s="0" t="n">
        <v>5298125.26904452</v>
      </c>
      <c r="O204" s="0" t="n">
        <v>5005270.38847001</v>
      </c>
      <c r="P204" s="0" t="n">
        <v>783959.043801315</v>
      </c>
      <c r="Q204" s="0" t="n">
        <v>760440.272487275</v>
      </c>
    </row>
    <row r="205" customFormat="false" ht="12.8" hidden="false" customHeight="false" outlineLevel="0" collapsed="false">
      <c r="A205" s="0" t="n">
        <v>147</v>
      </c>
      <c r="B205" s="0" t="n">
        <v>31836981.4463935</v>
      </c>
      <c r="C205" s="0" t="n">
        <v>30467115.4957</v>
      </c>
      <c r="D205" s="0" t="n">
        <v>31953407.292075</v>
      </c>
      <c r="E205" s="0" t="n">
        <v>30576564.7297137</v>
      </c>
      <c r="F205" s="0" t="n">
        <v>22728007.9699415</v>
      </c>
      <c r="G205" s="0" t="n">
        <v>7739107.52575849</v>
      </c>
      <c r="H205" s="0" t="n">
        <v>22837457.4834262</v>
      </c>
      <c r="I205" s="0" t="n">
        <v>7739107.24628753</v>
      </c>
      <c r="J205" s="0" t="n">
        <v>4762785.28808077</v>
      </c>
      <c r="K205" s="0" t="n">
        <v>4619901.72943835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</row>
    <row r="206" customFormat="false" ht="12.8" hidden="false" customHeight="false" outlineLevel="0" collapsed="false">
      <c r="A206" s="0" t="n">
        <v>148</v>
      </c>
      <c r="B206" s="0" t="n">
        <v>32004863.9117032</v>
      </c>
      <c r="C206" s="0" t="n">
        <v>30627734.0057159</v>
      </c>
      <c r="D206" s="0" t="n">
        <v>32120745.8454469</v>
      </c>
      <c r="E206" s="0" t="n">
        <v>30736671.970706</v>
      </c>
      <c r="F206" s="0" t="n">
        <v>22847939.6139897</v>
      </c>
      <c r="G206" s="0" t="n">
        <v>7779794.39172626</v>
      </c>
      <c r="H206" s="0" t="n">
        <v>22956877.8703531</v>
      </c>
      <c r="I206" s="0" t="n">
        <v>7779794.10035297</v>
      </c>
      <c r="J206" s="0" t="n">
        <v>4849824.1087961</v>
      </c>
      <c r="K206" s="0" t="n">
        <v>4704329.38553222</v>
      </c>
      <c r="L206" s="0" t="n">
        <v>5323384.46358633</v>
      </c>
      <c r="M206" s="0" t="n">
        <v>5030251.28014681</v>
      </c>
      <c r="N206" s="0" t="n">
        <v>5342699.70560586</v>
      </c>
      <c r="O206" s="0" t="n">
        <v>5048409.67299736</v>
      </c>
      <c r="P206" s="0" t="n">
        <v>808304.018132683</v>
      </c>
      <c r="Q206" s="0" t="n">
        <v>784054.897588702</v>
      </c>
    </row>
    <row r="207" customFormat="false" ht="12.8" hidden="false" customHeight="false" outlineLevel="0" collapsed="false">
      <c r="A207" s="0" t="n">
        <v>149</v>
      </c>
      <c r="B207" s="0" t="n">
        <v>32138046.7153006</v>
      </c>
      <c r="C207" s="0" t="n">
        <v>30755841.7972897</v>
      </c>
      <c r="D207" s="0" t="n">
        <v>32253621.3509112</v>
      </c>
      <c r="E207" s="0" t="n">
        <v>30864491.9671735</v>
      </c>
      <c r="F207" s="0" t="n">
        <v>22941814.9721074</v>
      </c>
      <c r="G207" s="0" t="n">
        <v>7814026.82518238</v>
      </c>
      <c r="H207" s="0" t="n">
        <v>23050465.4336306</v>
      </c>
      <c r="I207" s="0" t="n">
        <v>7814026.53354285</v>
      </c>
      <c r="J207" s="0" t="n">
        <v>4949127.53718802</v>
      </c>
      <c r="K207" s="0" t="n">
        <v>4800653.71107238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</row>
    <row r="208" customFormat="false" ht="12.8" hidden="false" customHeight="false" outlineLevel="0" collapsed="false">
      <c r="A208" s="0" t="n">
        <v>150</v>
      </c>
      <c r="B208" s="0" t="n">
        <v>32203441.6298561</v>
      </c>
      <c r="C208" s="0" t="n">
        <v>30818050.9582704</v>
      </c>
      <c r="D208" s="0" t="n">
        <v>32317461.9578322</v>
      </c>
      <c r="E208" s="0" t="n">
        <v>30925240.1005757</v>
      </c>
      <c r="F208" s="0" t="n">
        <v>23008867.3353144</v>
      </c>
      <c r="G208" s="0" t="n">
        <v>7809183.62295602</v>
      </c>
      <c r="H208" s="0" t="n">
        <v>23116056.7694949</v>
      </c>
      <c r="I208" s="0" t="n">
        <v>7809183.3310808</v>
      </c>
      <c r="J208" s="0" t="n">
        <v>4997783.50001295</v>
      </c>
      <c r="K208" s="0" t="n">
        <v>4847849.99501256</v>
      </c>
      <c r="L208" s="0" t="n">
        <v>5356078.0790082</v>
      </c>
      <c r="M208" s="0" t="n">
        <v>5061724.6473234</v>
      </c>
      <c r="N208" s="0" t="n">
        <v>5375083.2460836</v>
      </c>
      <c r="O208" s="0" t="n">
        <v>5079591.67684361</v>
      </c>
      <c r="P208" s="0" t="n">
        <v>832963.916668825</v>
      </c>
      <c r="Q208" s="0" t="n">
        <v>807974.99916876</v>
      </c>
    </row>
    <row r="209" customFormat="false" ht="12.8" hidden="false" customHeight="false" outlineLevel="0" collapsed="false">
      <c r="A209" s="0" t="n">
        <v>151</v>
      </c>
      <c r="B209" s="0" t="n">
        <v>32363607.6564105</v>
      </c>
      <c r="C209" s="0" t="n">
        <v>30969945.8819247</v>
      </c>
      <c r="D209" s="0" t="n">
        <v>32477336.2149414</v>
      </c>
      <c r="E209" s="0" t="n">
        <v>31076860.7773312</v>
      </c>
      <c r="F209" s="0" t="n">
        <v>23143962.202553</v>
      </c>
      <c r="G209" s="0" t="n">
        <v>7825983.6793717</v>
      </c>
      <c r="H209" s="0" t="n">
        <v>23250877.395666</v>
      </c>
      <c r="I209" s="0" t="n">
        <v>7825983.38166514</v>
      </c>
      <c r="J209" s="0" t="n">
        <v>5082581.97750234</v>
      </c>
      <c r="K209" s="0" t="n">
        <v>4930104.51817727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</row>
    <row r="210" customFormat="false" ht="12.8" hidden="false" customHeight="false" outlineLevel="0" collapsed="false">
      <c r="A210" s="0" t="n">
        <v>152</v>
      </c>
      <c r="B210" s="0" t="n">
        <v>32729262.7156289</v>
      </c>
      <c r="C210" s="0" t="n">
        <v>31318124.0559811</v>
      </c>
      <c r="D210" s="0" t="n">
        <v>32839988.97902</v>
      </c>
      <c r="E210" s="0" t="n">
        <v>31422216.803077</v>
      </c>
      <c r="F210" s="0" t="n">
        <v>23432024.9892144</v>
      </c>
      <c r="G210" s="0" t="n">
        <v>7886099.0667667</v>
      </c>
      <c r="H210" s="0" t="n">
        <v>23536118.034287</v>
      </c>
      <c r="I210" s="0" t="n">
        <v>7886098.76878997</v>
      </c>
      <c r="J210" s="0" t="n">
        <v>5180602.49231132</v>
      </c>
      <c r="K210" s="0" t="n">
        <v>5025184.41754198</v>
      </c>
      <c r="L210" s="0" t="n">
        <v>5445052.86972076</v>
      </c>
      <c r="M210" s="0" t="n">
        <v>5146469.90975376</v>
      </c>
      <c r="N210" s="0" t="n">
        <v>5463509.03055336</v>
      </c>
      <c r="O210" s="0" t="n">
        <v>5163821.5219189</v>
      </c>
      <c r="P210" s="0" t="n">
        <v>863433.748718553</v>
      </c>
      <c r="Q210" s="0" t="n">
        <v>837530.736256996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C104" activeCellId="0" sqref="C104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3280832.21566077</v>
      </c>
      <c r="C21" s="0" t="n">
        <v>1622010.21759669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3558456.48503573</v>
      </c>
      <c r="C22" s="0" t="n">
        <v>1535508.11448121</v>
      </c>
      <c r="D22" s="0" t="n">
        <v>1007038.09776668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2843481.22857409</v>
      </c>
      <c r="C23" s="0" t="n">
        <v>1605690.02749172</v>
      </c>
      <c r="D23" s="0" t="n">
        <v>854025.156172485</v>
      </c>
      <c r="E23" s="0" t="n">
        <v>290455.071778008</v>
      </c>
      <c r="F23" s="0" t="n">
        <v>0</v>
      </c>
      <c r="G23" s="0" t="n">
        <v>7273.4233719791</v>
      </c>
      <c r="H23" s="0" t="n">
        <v>46688.0011227589</v>
      </c>
      <c r="I23" s="0" t="n">
        <v>33649.0800714534</v>
      </c>
      <c r="J23" s="0" t="n">
        <v>5635.57039047744</v>
      </c>
    </row>
    <row r="24" customFormat="false" ht="12.8" hidden="false" customHeight="false" outlineLevel="0" collapsed="false">
      <c r="A24" s="0" t="n">
        <v>71</v>
      </c>
      <c r="B24" s="0" t="n">
        <v>2993589.94993032</v>
      </c>
      <c r="C24" s="0" t="n">
        <v>1673162.64808256</v>
      </c>
      <c r="D24" s="0" t="n">
        <v>923232.954167455</v>
      </c>
      <c r="E24" s="0" t="n">
        <v>300600.845291679</v>
      </c>
      <c r="F24" s="0" t="n">
        <v>0</v>
      </c>
      <c r="G24" s="0" t="n">
        <v>8849.98507039722</v>
      </c>
      <c r="H24" s="0" t="n">
        <v>46007.0072395419</v>
      </c>
      <c r="I24" s="0" t="n">
        <v>35970.4867171246</v>
      </c>
      <c r="J24" s="0" t="n">
        <v>5698.22426697245</v>
      </c>
    </row>
    <row r="25" customFormat="false" ht="12.8" hidden="false" customHeight="false" outlineLevel="0" collapsed="false">
      <c r="A25" s="0" t="n">
        <v>72</v>
      </c>
      <c r="B25" s="0" t="n">
        <v>3014098.6615006</v>
      </c>
      <c r="C25" s="0" t="n">
        <v>1693466.13423635</v>
      </c>
      <c r="D25" s="0" t="n">
        <v>927898.33185928</v>
      </c>
      <c r="E25" s="0" t="n">
        <v>299568.169388192</v>
      </c>
      <c r="F25" s="0" t="n">
        <v>0</v>
      </c>
      <c r="G25" s="0" t="n">
        <v>7290.60800563537</v>
      </c>
      <c r="H25" s="0" t="n">
        <v>55430.4579761295</v>
      </c>
      <c r="I25" s="0" t="n">
        <v>22569.221608615</v>
      </c>
      <c r="J25" s="0" t="n">
        <v>7364.68648696424</v>
      </c>
    </row>
    <row r="26" customFormat="false" ht="12.8" hidden="false" customHeight="false" outlineLevel="0" collapsed="false">
      <c r="A26" s="0" t="n">
        <v>73</v>
      </c>
      <c r="B26" s="0" t="n">
        <v>3544931.40465203</v>
      </c>
      <c r="C26" s="0" t="n">
        <v>1610026.00854245</v>
      </c>
      <c r="D26" s="0" t="n">
        <v>908744.435701793</v>
      </c>
      <c r="E26" s="0" t="n">
        <v>289403.080785211</v>
      </c>
      <c r="F26" s="0" t="n">
        <v>633398.505565912</v>
      </c>
      <c r="G26" s="0" t="n">
        <v>7082.31950089755</v>
      </c>
      <c r="H26" s="0" t="n">
        <v>62932.7273653844</v>
      </c>
      <c r="I26" s="0" t="n">
        <v>25702.8973876541</v>
      </c>
      <c r="J26" s="0" t="n">
        <v>8190.23971486415</v>
      </c>
    </row>
    <row r="27" customFormat="false" ht="12.8" hidden="false" customHeight="false" outlineLevel="0" collapsed="false">
      <c r="A27" s="0" t="n">
        <v>74</v>
      </c>
      <c r="B27" s="0" t="n">
        <v>3044033.22510395</v>
      </c>
      <c r="C27" s="0" t="n">
        <v>1726722.30957848</v>
      </c>
      <c r="D27" s="0" t="n">
        <v>905350.179616848</v>
      </c>
      <c r="E27" s="0" t="n">
        <v>293943.078903972</v>
      </c>
      <c r="F27" s="0" t="n">
        <v>0</v>
      </c>
      <c r="G27" s="0" t="n">
        <v>7163.83779334458</v>
      </c>
      <c r="H27" s="0" t="n">
        <v>60893.4583801448</v>
      </c>
      <c r="I27" s="0" t="n">
        <v>43192.4168419702</v>
      </c>
      <c r="J27" s="0" t="n">
        <v>6260.16047512238</v>
      </c>
    </row>
    <row r="28" customFormat="false" ht="12.8" hidden="false" customHeight="false" outlineLevel="0" collapsed="false">
      <c r="A28" s="0" t="n">
        <v>75</v>
      </c>
      <c r="B28" s="0" t="n">
        <v>3137447.31760731</v>
      </c>
      <c r="C28" s="0" t="n">
        <v>1730209.347502</v>
      </c>
      <c r="D28" s="0" t="n">
        <v>1000557.0582666</v>
      </c>
      <c r="E28" s="0" t="n">
        <v>301715.41300575</v>
      </c>
      <c r="F28" s="0" t="n">
        <v>0</v>
      </c>
      <c r="G28" s="0" t="n">
        <v>9094.93478397394</v>
      </c>
      <c r="H28" s="0" t="n">
        <v>58713.4539121085</v>
      </c>
      <c r="I28" s="0" t="n">
        <v>29573.4414199189</v>
      </c>
      <c r="J28" s="0" t="n">
        <v>7513.89457955025</v>
      </c>
    </row>
    <row r="29" customFormat="false" ht="12.8" hidden="false" customHeight="false" outlineLevel="0" collapsed="false">
      <c r="A29" s="0" t="n">
        <v>76</v>
      </c>
      <c r="B29" s="0" t="n">
        <v>3245368.27088995</v>
      </c>
      <c r="C29" s="0" t="n">
        <v>1786043.93233284</v>
      </c>
      <c r="D29" s="0" t="n">
        <v>1033864.40282523</v>
      </c>
      <c r="E29" s="0" t="n">
        <v>307712.141902382</v>
      </c>
      <c r="F29" s="0" t="n">
        <v>0</v>
      </c>
      <c r="G29" s="0" t="n">
        <v>7042.87333700187</v>
      </c>
      <c r="H29" s="0" t="n">
        <v>72509.3442645315</v>
      </c>
      <c r="I29" s="0" t="n">
        <v>29089.6437239793</v>
      </c>
      <c r="J29" s="0" t="n">
        <v>8460.32745401511</v>
      </c>
    </row>
    <row r="30" customFormat="false" ht="12.8" hidden="false" customHeight="false" outlineLevel="0" collapsed="false">
      <c r="A30" s="0" t="n">
        <v>77</v>
      </c>
      <c r="B30" s="0" t="n">
        <v>3697148.3223044</v>
      </c>
      <c r="C30" s="0" t="n">
        <v>1691429.08971111</v>
      </c>
      <c r="D30" s="0" t="n">
        <v>949948.2003456</v>
      </c>
      <c r="E30" s="0" t="n">
        <v>293666.496320216</v>
      </c>
      <c r="F30" s="0" t="n">
        <v>658058.014852801</v>
      </c>
      <c r="G30" s="0" t="n">
        <v>10534.8537717617</v>
      </c>
      <c r="H30" s="0" t="n">
        <v>54624.7536385929</v>
      </c>
      <c r="I30" s="0" t="n">
        <v>32095.0672281129</v>
      </c>
      <c r="J30" s="0" t="n">
        <v>6330.75964447922</v>
      </c>
    </row>
    <row r="31" customFormat="false" ht="12.8" hidden="false" customHeight="false" outlineLevel="0" collapsed="false">
      <c r="A31" s="0" t="n">
        <v>78</v>
      </c>
      <c r="B31" s="0" t="n">
        <v>3070355.57877796</v>
      </c>
      <c r="C31" s="0" t="n">
        <v>1700982.3177535</v>
      </c>
      <c r="D31" s="0" t="n">
        <v>970103.392813962</v>
      </c>
      <c r="E31" s="0" t="n">
        <v>296431.884790631</v>
      </c>
      <c r="F31" s="0" t="n">
        <v>0</v>
      </c>
      <c r="G31" s="0" t="n">
        <v>5044.53992220407</v>
      </c>
      <c r="H31" s="0" t="n">
        <v>56643.7937323533</v>
      </c>
      <c r="I31" s="0" t="n">
        <v>34961.9600731909</v>
      </c>
      <c r="J31" s="0" t="n">
        <v>5666.81493958635</v>
      </c>
    </row>
    <row r="32" customFormat="false" ht="12.8" hidden="false" customHeight="false" outlineLevel="0" collapsed="false">
      <c r="A32" s="0" t="n">
        <v>79</v>
      </c>
      <c r="B32" s="0" t="n">
        <v>3082769.89386366</v>
      </c>
      <c r="C32" s="0" t="n">
        <v>1709171.04182503</v>
      </c>
      <c r="D32" s="0" t="n">
        <v>950365.537206353</v>
      </c>
      <c r="E32" s="0" t="n">
        <v>301048.360223086</v>
      </c>
      <c r="F32" s="0" t="n">
        <v>0</v>
      </c>
      <c r="G32" s="0" t="n">
        <v>7698.70946061684</v>
      </c>
      <c r="H32" s="0" t="n">
        <v>71159.7545484654</v>
      </c>
      <c r="I32" s="0" t="n">
        <v>34850.5494924931</v>
      </c>
      <c r="J32" s="0" t="n">
        <v>8518.15542408043</v>
      </c>
    </row>
    <row r="33" customFormat="false" ht="12.8" hidden="false" customHeight="false" outlineLevel="0" collapsed="false">
      <c r="A33" s="0" t="n">
        <v>80</v>
      </c>
      <c r="B33" s="0" t="n">
        <v>3102386.57651996</v>
      </c>
      <c r="C33" s="0" t="n">
        <v>1779205.31404921</v>
      </c>
      <c r="D33" s="0" t="n">
        <v>915903.382405207</v>
      </c>
      <c r="E33" s="0" t="n">
        <v>301165.219148466</v>
      </c>
      <c r="F33" s="0" t="n">
        <v>0</v>
      </c>
      <c r="G33" s="0" t="n">
        <v>5046.7413759209</v>
      </c>
      <c r="H33" s="0" t="n">
        <v>54380.308479238</v>
      </c>
      <c r="I33" s="0" t="n">
        <v>38111.3425018199</v>
      </c>
      <c r="J33" s="0" t="n">
        <v>8042.44484637249</v>
      </c>
    </row>
    <row r="34" customFormat="false" ht="12.8" hidden="false" customHeight="false" outlineLevel="0" collapsed="false">
      <c r="A34" s="0" t="n">
        <v>81</v>
      </c>
      <c r="B34" s="0" t="n">
        <v>3753960.35543986</v>
      </c>
      <c r="C34" s="0" t="n">
        <v>1714203.12743846</v>
      </c>
      <c r="D34" s="0" t="n">
        <v>947213.062916129</v>
      </c>
      <c r="E34" s="0" t="n">
        <v>299769.146298467</v>
      </c>
      <c r="F34" s="0" t="n">
        <v>675907.990144495</v>
      </c>
      <c r="G34" s="0" t="n">
        <v>6813.12473362813</v>
      </c>
      <c r="H34" s="0" t="n">
        <v>67210.5515777207</v>
      </c>
      <c r="I34" s="0" t="n">
        <v>33051.2902323026</v>
      </c>
      <c r="J34" s="0" t="n">
        <v>9169.7049321442</v>
      </c>
    </row>
    <row r="35" customFormat="false" ht="12.8" hidden="false" customHeight="false" outlineLevel="0" collapsed="false">
      <c r="A35" s="0" t="n">
        <v>82</v>
      </c>
      <c r="B35" s="0" t="n">
        <v>3091759.38578866</v>
      </c>
      <c r="C35" s="0" t="n">
        <v>1763903.49168099</v>
      </c>
      <c r="D35" s="0" t="n">
        <v>902731.095650011</v>
      </c>
      <c r="E35" s="0" t="n">
        <v>299225.059454661</v>
      </c>
      <c r="F35" s="0" t="n">
        <v>0</v>
      </c>
      <c r="G35" s="0" t="n">
        <v>10193.488497288</v>
      </c>
      <c r="H35" s="0" t="n">
        <v>63206.7544414105</v>
      </c>
      <c r="I35" s="0" t="n">
        <v>44031.3763994468</v>
      </c>
      <c r="J35" s="0" t="n">
        <v>7888.11521992916</v>
      </c>
    </row>
    <row r="36" customFormat="false" ht="12.8" hidden="false" customHeight="false" outlineLevel="0" collapsed="false">
      <c r="A36" s="0" t="n">
        <v>83</v>
      </c>
      <c r="B36" s="0" t="n">
        <v>3070784.2779236</v>
      </c>
      <c r="C36" s="0" t="n">
        <v>1801500.73262781</v>
      </c>
      <c r="D36" s="0" t="n">
        <v>851071.701471892</v>
      </c>
      <c r="E36" s="0" t="n">
        <v>298418.963248106</v>
      </c>
      <c r="F36" s="0" t="n">
        <v>0</v>
      </c>
      <c r="G36" s="0" t="n">
        <v>4332.11721164597</v>
      </c>
      <c r="H36" s="0" t="n">
        <v>70376.3269661201</v>
      </c>
      <c r="I36" s="0" t="n">
        <v>34559.2293989134</v>
      </c>
      <c r="J36" s="0" t="n">
        <v>10525.2069991094</v>
      </c>
    </row>
    <row r="37" customFormat="false" ht="12.8" hidden="false" customHeight="false" outlineLevel="0" collapsed="false">
      <c r="A37" s="0" t="n">
        <v>84</v>
      </c>
      <c r="B37" s="0" t="n">
        <v>3034267.14938762</v>
      </c>
      <c r="C37" s="0" t="n">
        <v>1726093.85417685</v>
      </c>
      <c r="D37" s="0" t="n">
        <v>910286.98745289</v>
      </c>
      <c r="E37" s="0" t="n">
        <v>294115.185391243</v>
      </c>
      <c r="F37" s="0" t="n">
        <v>0</v>
      </c>
      <c r="G37" s="0" t="n">
        <v>9601.42545695468</v>
      </c>
      <c r="H37" s="0" t="n">
        <v>56834.8511788941</v>
      </c>
      <c r="I37" s="0" t="n">
        <v>28272.8290329607</v>
      </c>
      <c r="J37" s="0" t="n">
        <v>8331.60513818178</v>
      </c>
    </row>
    <row r="38" customFormat="false" ht="12.8" hidden="false" customHeight="false" outlineLevel="0" collapsed="false">
      <c r="A38" s="0" t="n">
        <v>85</v>
      </c>
      <c r="B38" s="0" t="n">
        <v>3707590.08637945</v>
      </c>
      <c r="C38" s="0" t="n">
        <v>1750738.35821263</v>
      </c>
      <c r="D38" s="0" t="n">
        <v>885024.323235318</v>
      </c>
      <c r="E38" s="0" t="n">
        <v>292481.205246676</v>
      </c>
      <c r="F38" s="0" t="n">
        <v>668787.429908213</v>
      </c>
      <c r="G38" s="0" t="n">
        <v>6637.02878572114</v>
      </c>
      <c r="H38" s="0" t="n">
        <v>63880.5198381527</v>
      </c>
      <c r="I38" s="0" t="n">
        <v>30644.7196336049</v>
      </c>
      <c r="J38" s="0" t="n">
        <v>9588.28299548826</v>
      </c>
    </row>
    <row r="39" customFormat="false" ht="12.8" hidden="false" customHeight="false" outlineLevel="0" collapsed="false">
      <c r="A39" s="0" t="n">
        <v>86</v>
      </c>
      <c r="B39" s="0" t="n">
        <v>3028007.66575667</v>
      </c>
      <c r="C39" s="0" t="n">
        <v>1732098.55845278</v>
      </c>
      <c r="D39" s="0" t="n">
        <v>900389.149444391</v>
      </c>
      <c r="E39" s="0" t="n">
        <v>293331.288335891</v>
      </c>
      <c r="F39" s="0" t="n">
        <v>0</v>
      </c>
      <c r="G39" s="0" t="n">
        <v>8473.27647490173</v>
      </c>
      <c r="H39" s="0" t="n">
        <v>50561.1663530483</v>
      </c>
      <c r="I39" s="0" t="n">
        <v>35375.4407879117</v>
      </c>
      <c r="J39" s="0" t="n">
        <v>7633.08117277261</v>
      </c>
    </row>
    <row r="40" customFormat="false" ht="12.8" hidden="false" customHeight="false" outlineLevel="0" collapsed="false">
      <c r="A40" s="0" t="n">
        <v>87</v>
      </c>
      <c r="B40" s="0" t="n">
        <v>3040270.81515655</v>
      </c>
      <c r="C40" s="0" t="n">
        <v>1723673.4102446</v>
      </c>
      <c r="D40" s="0" t="n">
        <v>917473.533951436</v>
      </c>
      <c r="E40" s="0" t="n">
        <v>295115.65875458</v>
      </c>
      <c r="F40" s="0" t="n">
        <v>0</v>
      </c>
      <c r="G40" s="0" t="n">
        <v>7269.91724666452</v>
      </c>
      <c r="H40" s="0" t="n">
        <v>64897.9593997083</v>
      </c>
      <c r="I40" s="0" t="n">
        <v>22202.0810247092</v>
      </c>
      <c r="J40" s="0" t="n">
        <v>9822.96510218493</v>
      </c>
    </row>
    <row r="41" customFormat="false" ht="12.8" hidden="false" customHeight="false" outlineLevel="0" collapsed="false">
      <c r="A41" s="0" t="n">
        <v>88</v>
      </c>
      <c r="B41" s="0" t="n">
        <v>2994374.07327046</v>
      </c>
      <c r="C41" s="0" t="n">
        <v>1712131.91239504</v>
      </c>
      <c r="D41" s="0" t="n">
        <v>880756.254284599</v>
      </c>
      <c r="E41" s="0" t="n">
        <v>294239.827470476</v>
      </c>
      <c r="F41" s="0" t="n">
        <v>0</v>
      </c>
      <c r="G41" s="0" t="n">
        <v>6812.90377856038</v>
      </c>
      <c r="H41" s="0" t="n">
        <v>63905.8008450742</v>
      </c>
      <c r="I41" s="0" t="n">
        <v>24317.167327519</v>
      </c>
      <c r="J41" s="0" t="n">
        <v>11690.0588773541</v>
      </c>
    </row>
    <row r="42" customFormat="false" ht="12.8" hidden="false" customHeight="false" outlineLevel="0" collapsed="false">
      <c r="A42" s="0" t="n">
        <v>89</v>
      </c>
      <c r="B42" s="0" t="n">
        <v>3689282.37153807</v>
      </c>
      <c r="C42" s="0" t="n">
        <v>1731577.85465603</v>
      </c>
      <c r="D42" s="0" t="n">
        <v>879213.503472526</v>
      </c>
      <c r="E42" s="0" t="n">
        <v>295934.74699483</v>
      </c>
      <c r="F42" s="0" t="n">
        <v>669356.571056931</v>
      </c>
      <c r="G42" s="0" t="n">
        <v>6692.19911931844</v>
      </c>
      <c r="H42" s="0" t="n">
        <v>65993.1870140945</v>
      </c>
      <c r="I42" s="0" t="n">
        <v>32803.8120387948</v>
      </c>
      <c r="J42" s="0" t="n">
        <v>7988.24231536188</v>
      </c>
    </row>
    <row r="43" customFormat="false" ht="12.8" hidden="false" customHeight="false" outlineLevel="0" collapsed="false">
      <c r="A43" s="0" t="n">
        <v>90</v>
      </c>
      <c r="B43" s="0" t="n">
        <v>2992414.00468208</v>
      </c>
      <c r="C43" s="0" t="n">
        <v>1717383.52417268</v>
      </c>
      <c r="D43" s="0" t="n">
        <v>862828.369112975</v>
      </c>
      <c r="E43" s="0" t="n">
        <v>292992.77701982</v>
      </c>
      <c r="F43" s="0" t="n">
        <v>0</v>
      </c>
      <c r="G43" s="0" t="n">
        <v>5714.34393394164</v>
      </c>
      <c r="H43" s="0" t="n">
        <v>60176.7037417622</v>
      </c>
      <c r="I43" s="0" t="n">
        <v>44142.1933741658</v>
      </c>
      <c r="J43" s="0" t="n">
        <v>9558.7439530024</v>
      </c>
    </row>
    <row r="44" customFormat="false" ht="12.8" hidden="false" customHeight="false" outlineLevel="0" collapsed="false">
      <c r="A44" s="0" t="n">
        <v>91</v>
      </c>
      <c r="B44" s="0" t="n">
        <v>2956899.84152137</v>
      </c>
      <c r="C44" s="0" t="n">
        <v>1704991.0700244</v>
      </c>
      <c r="D44" s="0" t="n">
        <v>854173.123502701</v>
      </c>
      <c r="E44" s="0" t="n">
        <v>292602.023914213</v>
      </c>
      <c r="F44" s="0" t="n">
        <v>0</v>
      </c>
      <c r="G44" s="0" t="n">
        <v>8140.33284952463</v>
      </c>
      <c r="H44" s="0" t="n">
        <v>58335.7983374773</v>
      </c>
      <c r="I44" s="0" t="n">
        <v>29749.7470061287</v>
      </c>
      <c r="J44" s="0" t="n">
        <v>9157.79915238176</v>
      </c>
    </row>
    <row r="45" customFormat="false" ht="12.8" hidden="false" customHeight="false" outlineLevel="0" collapsed="false">
      <c r="A45" s="0" t="n">
        <v>92</v>
      </c>
      <c r="B45" s="0" t="n">
        <v>2968731.66895605</v>
      </c>
      <c r="C45" s="0" t="n">
        <v>1706984.36085411</v>
      </c>
      <c r="D45" s="0" t="n">
        <v>867087.77202108</v>
      </c>
      <c r="E45" s="0" t="n">
        <v>292925.58726129</v>
      </c>
      <c r="F45" s="0" t="n">
        <v>0</v>
      </c>
      <c r="G45" s="0" t="n">
        <v>9089.50936154888</v>
      </c>
      <c r="H45" s="0" t="n">
        <v>54345.5429858376</v>
      </c>
      <c r="I45" s="0" t="n">
        <v>29707.6690373713</v>
      </c>
      <c r="J45" s="0" t="n">
        <v>9094.47472892859</v>
      </c>
    </row>
    <row r="46" customFormat="false" ht="12.8" hidden="false" customHeight="false" outlineLevel="0" collapsed="false">
      <c r="A46" s="0" t="n">
        <v>93</v>
      </c>
      <c r="B46" s="0" t="n">
        <v>3586678.37741821</v>
      </c>
      <c r="C46" s="0" t="n">
        <v>1717375.53302554</v>
      </c>
      <c r="D46" s="0" t="n">
        <v>817737.192431537</v>
      </c>
      <c r="E46" s="0" t="n">
        <v>291855.846815998</v>
      </c>
      <c r="F46" s="0" t="n">
        <v>659221.715470385</v>
      </c>
      <c r="G46" s="0" t="n">
        <v>7795.5514530286</v>
      </c>
      <c r="H46" s="0" t="n">
        <v>51247.5866635375</v>
      </c>
      <c r="I46" s="0" t="n">
        <v>37556.4067962644</v>
      </c>
      <c r="J46" s="0" t="n">
        <v>6942.21543546336</v>
      </c>
    </row>
    <row r="47" customFormat="false" ht="12.8" hidden="false" customHeight="false" outlineLevel="0" collapsed="false">
      <c r="A47" s="0" t="n">
        <v>94</v>
      </c>
      <c r="B47" s="0" t="n">
        <v>2989550.83452901</v>
      </c>
      <c r="C47" s="0" t="n">
        <v>1745926.12617305</v>
      </c>
      <c r="D47" s="0" t="n">
        <v>830166.814959484</v>
      </c>
      <c r="E47" s="0" t="n">
        <v>290872.929532515</v>
      </c>
      <c r="F47" s="0" t="n">
        <v>0</v>
      </c>
      <c r="G47" s="0" t="n">
        <v>9155.51733228251</v>
      </c>
      <c r="H47" s="0" t="n">
        <v>68803.0121568212</v>
      </c>
      <c r="I47" s="0" t="n">
        <v>33860.10985</v>
      </c>
      <c r="J47" s="0" t="n">
        <v>11273.4385798689</v>
      </c>
    </row>
    <row r="48" customFormat="false" ht="12.8" hidden="false" customHeight="false" outlineLevel="0" collapsed="false">
      <c r="A48" s="0" t="n">
        <v>95</v>
      </c>
      <c r="B48" s="0" t="n">
        <v>3057660.12701928</v>
      </c>
      <c r="C48" s="0" t="n">
        <v>1804184.73075911</v>
      </c>
      <c r="D48" s="0" t="n">
        <v>836899.518262966</v>
      </c>
      <c r="E48" s="0" t="n">
        <v>291410.885137636</v>
      </c>
      <c r="F48" s="0" t="n">
        <v>0</v>
      </c>
      <c r="G48" s="0" t="n">
        <v>8235.58761475411</v>
      </c>
      <c r="H48" s="0" t="n">
        <v>76729.7528658313</v>
      </c>
      <c r="I48" s="0" t="n">
        <v>32825.4852799429</v>
      </c>
      <c r="J48" s="0" t="n">
        <v>9889.36263231369</v>
      </c>
    </row>
    <row r="49" customFormat="false" ht="12.8" hidden="false" customHeight="false" outlineLevel="0" collapsed="false">
      <c r="A49" s="0" t="n">
        <v>96</v>
      </c>
      <c r="B49" s="0" t="n">
        <v>2982012.49757489</v>
      </c>
      <c r="C49" s="0" t="n">
        <v>1707607.97391107</v>
      </c>
      <c r="D49" s="0" t="n">
        <v>877096.271302112</v>
      </c>
      <c r="E49" s="0" t="n">
        <v>289724.049536505</v>
      </c>
      <c r="F49" s="0" t="n">
        <v>0</v>
      </c>
      <c r="G49" s="0" t="n">
        <v>8518.47687020784</v>
      </c>
      <c r="H49" s="0" t="n">
        <v>61372.1222789677</v>
      </c>
      <c r="I49" s="0" t="n">
        <v>29842.8388996738</v>
      </c>
      <c r="J49" s="0" t="n">
        <v>8217.71921737315</v>
      </c>
    </row>
    <row r="50" customFormat="false" ht="12.8" hidden="false" customHeight="false" outlineLevel="0" collapsed="false">
      <c r="A50" s="0" t="n">
        <v>97</v>
      </c>
      <c r="B50" s="0" t="n">
        <v>3701699.67107445</v>
      </c>
      <c r="C50" s="0" t="n">
        <v>1749573.55199376</v>
      </c>
      <c r="D50" s="0" t="n">
        <v>878102.335657878</v>
      </c>
      <c r="E50" s="0" t="n">
        <v>287019.545076074</v>
      </c>
      <c r="F50" s="0" t="n">
        <v>657328.326991041</v>
      </c>
      <c r="G50" s="0" t="n">
        <v>8652.0029921451</v>
      </c>
      <c r="H50" s="0" t="n">
        <v>61339.1227907142</v>
      </c>
      <c r="I50" s="0" t="n">
        <v>54430.8813372947</v>
      </c>
      <c r="J50" s="0" t="n">
        <v>8309.76290399565</v>
      </c>
    </row>
    <row r="51" customFormat="false" ht="12.8" hidden="false" customHeight="false" outlineLevel="0" collapsed="false">
      <c r="A51" s="0" t="n">
        <v>98</v>
      </c>
      <c r="B51" s="0" t="n">
        <v>3059776.88804371</v>
      </c>
      <c r="C51" s="0" t="n">
        <v>1711762.66242441</v>
      </c>
      <c r="D51" s="0" t="n">
        <v>915161.830952412</v>
      </c>
      <c r="E51" s="0" t="n">
        <v>285855.600686086</v>
      </c>
      <c r="F51" s="0" t="n">
        <v>0</v>
      </c>
      <c r="G51" s="0" t="n">
        <v>9456.64394709127</v>
      </c>
      <c r="H51" s="0" t="n">
        <v>79399.0393699823</v>
      </c>
      <c r="I51" s="0" t="n">
        <v>48990.3384573034</v>
      </c>
      <c r="J51" s="0" t="n">
        <v>9518.31829123191</v>
      </c>
    </row>
    <row r="52" customFormat="false" ht="12.8" hidden="false" customHeight="false" outlineLevel="0" collapsed="false">
      <c r="A52" s="0" t="n">
        <v>99</v>
      </c>
      <c r="B52" s="0" t="n">
        <v>3011453.08379244</v>
      </c>
      <c r="C52" s="0" t="n">
        <v>1737482.93536828</v>
      </c>
      <c r="D52" s="0" t="n">
        <v>850799.970841642</v>
      </c>
      <c r="E52" s="0" t="n">
        <v>285692.040272345</v>
      </c>
      <c r="F52" s="0" t="n">
        <v>0</v>
      </c>
      <c r="G52" s="0" t="n">
        <v>10176.4360702213</v>
      </c>
      <c r="H52" s="0" t="n">
        <v>83361.7987866461</v>
      </c>
      <c r="I52" s="0" t="n">
        <v>36928.3918636556</v>
      </c>
      <c r="J52" s="0" t="n">
        <v>9210.76432937369</v>
      </c>
    </row>
    <row r="53" customFormat="false" ht="12.8" hidden="false" customHeight="false" outlineLevel="0" collapsed="false">
      <c r="A53" s="0" t="n">
        <v>100</v>
      </c>
      <c r="B53" s="0" t="n">
        <v>2988368.36661164</v>
      </c>
      <c r="C53" s="0" t="n">
        <v>1838860.18318082</v>
      </c>
      <c r="D53" s="0" t="n">
        <v>754362.219925523</v>
      </c>
      <c r="E53" s="0" t="n">
        <v>286512.188226647</v>
      </c>
      <c r="F53" s="0" t="n">
        <v>0</v>
      </c>
      <c r="G53" s="0" t="n">
        <v>8363.19397485286</v>
      </c>
      <c r="H53" s="0" t="n">
        <v>56287.8072639008</v>
      </c>
      <c r="I53" s="0" t="n">
        <v>35389.7222774406</v>
      </c>
      <c r="J53" s="0" t="n">
        <v>7558.58928703087</v>
      </c>
    </row>
    <row r="54" customFormat="false" ht="12.8" hidden="false" customHeight="false" outlineLevel="0" collapsed="false">
      <c r="A54" s="0" t="n">
        <v>101</v>
      </c>
      <c r="B54" s="0" t="n">
        <v>3664974.29109648</v>
      </c>
      <c r="C54" s="0" t="n">
        <v>1825423.95295887</v>
      </c>
      <c r="D54" s="0" t="n">
        <v>761675.662703599</v>
      </c>
      <c r="E54" s="0" t="n">
        <v>283014.930256554</v>
      </c>
      <c r="F54" s="0" t="n">
        <v>653404.992345064</v>
      </c>
      <c r="G54" s="0" t="n">
        <v>6883.96700355544</v>
      </c>
      <c r="H54" s="0" t="n">
        <v>73039.4660934862</v>
      </c>
      <c r="I54" s="0" t="n">
        <v>53157.5236065144</v>
      </c>
      <c r="J54" s="0" t="n">
        <v>11342.9732635015</v>
      </c>
    </row>
    <row r="55" customFormat="false" ht="12.8" hidden="false" customHeight="false" outlineLevel="0" collapsed="false">
      <c r="A55" s="0" t="n">
        <v>102</v>
      </c>
      <c r="B55" s="0" t="n">
        <v>3009831.89209043</v>
      </c>
      <c r="C55" s="0" t="n">
        <v>1795903.78982973</v>
      </c>
      <c r="D55" s="0" t="n">
        <v>783337.020111939</v>
      </c>
      <c r="E55" s="0" t="n">
        <v>282184.929599074</v>
      </c>
      <c r="F55" s="0" t="n">
        <v>0</v>
      </c>
      <c r="G55" s="0" t="n">
        <v>7599.28458286043</v>
      </c>
      <c r="H55" s="0" t="n">
        <v>75025.3922676669</v>
      </c>
      <c r="I55" s="0" t="n">
        <v>56458.8090934578</v>
      </c>
      <c r="J55" s="0" t="n">
        <v>11421.4841596513</v>
      </c>
    </row>
    <row r="56" customFormat="false" ht="12.8" hidden="false" customHeight="false" outlineLevel="0" collapsed="false">
      <c r="A56" s="0" t="n">
        <v>103</v>
      </c>
      <c r="B56" s="0" t="n">
        <v>2995377.29510028</v>
      </c>
      <c r="C56" s="0" t="n">
        <v>1808427.21852754</v>
      </c>
      <c r="D56" s="0" t="n">
        <v>776214.951019166</v>
      </c>
      <c r="E56" s="0" t="n">
        <v>280745.91205808</v>
      </c>
      <c r="F56" s="0" t="n">
        <v>0</v>
      </c>
      <c r="G56" s="0" t="n">
        <v>8159.64272405402</v>
      </c>
      <c r="H56" s="0" t="n">
        <v>77903.1050382796</v>
      </c>
      <c r="I56" s="0" t="n">
        <v>36897.2876876723</v>
      </c>
      <c r="J56" s="0" t="n">
        <v>10550.1704999222</v>
      </c>
    </row>
    <row r="57" customFormat="false" ht="12.8" hidden="false" customHeight="false" outlineLevel="0" collapsed="false">
      <c r="A57" s="0" t="n">
        <v>104</v>
      </c>
      <c r="B57" s="0" t="n">
        <v>2947725.76516661</v>
      </c>
      <c r="C57" s="0" t="n">
        <v>1757603.97075618</v>
      </c>
      <c r="D57" s="0" t="n">
        <v>791857.097185018</v>
      </c>
      <c r="E57" s="0" t="n">
        <v>281722.021195217</v>
      </c>
      <c r="F57" s="0" t="n">
        <v>0</v>
      </c>
      <c r="G57" s="0" t="n">
        <v>12287.7357403135</v>
      </c>
      <c r="H57" s="0" t="n">
        <v>57461.2432620594</v>
      </c>
      <c r="I57" s="0" t="n">
        <v>39882.2358970185</v>
      </c>
      <c r="J57" s="0" t="n">
        <v>8611.46337797756</v>
      </c>
    </row>
    <row r="58" customFormat="false" ht="12.8" hidden="false" customHeight="false" outlineLevel="0" collapsed="false">
      <c r="A58" s="0" t="n">
        <v>105</v>
      </c>
      <c r="B58" s="0" t="n">
        <v>3575311.39928855</v>
      </c>
      <c r="C58" s="0" t="n">
        <v>1757249.49169816</v>
      </c>
      <c r="D58" s="0" t="n">
        <v>783009.787518213</v>
      </c>
      <c r="E58" s="0" t="n">
        <v>279738.78679164</v>
      </c>
      <c r="F58" s="0" t="n">
        <v>653208.772975085</v>
      </c>
      <c r="G58" s="0" t="n">
        <v>10034.2932774378</v>
      </c>
      <c r="H58" s="0" t="n">
        <v>68845.2224649144</v>
      </c>
      <c r="I58" s="0" t="n">
        <v>16652.3363988852</v>
      </c>
      <c r="J58" s="0" t="n">
        <v>11486.5066449441</v>
      </c>
    </row>
    <row r="59" customFormat="false" ht="12.8" hidden="false" customHeight="false" outlineLevel="0" collapsed="false">
      <c r="A59" s="0" t="n">
        <v>106</v>
      </c>
      <c r="B59" s="0" t="n">
        <v>2879712.54687087</v>
      </c>
      <c r="C59" s="0" t="n">
        <v>1731651.82840076</v>
      </c>
      <c r="D59" s="0" t="n">
        <v>755469.219852172</v>
      </c>
      <c r="E59" s="0" t="n">
        <v>283896.433883756</v>
      </c>
      <c r="F59" s="0" t="n">
        <v>0</v>
      </c>
      <c r="G59" s="0" t="n">
        <v>7887.85785290025</v>
      </c>
      <c r="H59" s="0" t="n">
        <v>44480.6843349571</v>
      </c>
      <c r="I59" s="0" t="n">
        <v>47602.8954252372</v>
      </c>
      <c r="J59" s="0" t="n">
        <v>8881.88724072098</v>
      </c>
    </row>
    <row r="60" customFormat="false" ht="12.8" hidden="false" customHeight="false" outlineLevel="0" collapsed="false">
      <c r="A60" s="0" t="n">
        <v>107</v>
      </c>
      <c r="B60" s="0" t="n">
        <v>2876199.1590463</v>
      </c>
      <c r="C60" s="0" t="n">
        <v>1773053.45714393</v>
      </c>
      <c r="D60" s="0" t="n">
        <v>700772.668662428</v>
      </c>
      <c r="E60" s="0" t="n">
        <v>283065.741827076</v>
      </c>
      <c r="F60" s="0" t="n">
        <v>0</v>
      </c>
      <c r="G60" s="0" t="n">
        <v>11255.3469653263</v>
      </c>
      <c r="H60" s="0" t="n">
        <v>72106.0988759839</v>
      </c>
      <c r="I60" s="0" t="n">
        <v>27550.9030738401</v>
      </c>
      <c r="J60" s="0" t="n">
        <v>10707.1300417253</v>
      </c>
    </row>
    <row r="61" customFormat="false" ht="12.8" hidden="false" customHeight="false" outlineLevel="0" collapsed="false">
      <c r="A61" s="0" t="n">
        <v>108</v>
      </c>
      <c r="B61" s="0" t="n">
        <v>2843629.54705457</v>
      </c>
      <c r="C61" s="0" t="n">
        <v>1697041.70928054</v>
      </c>
      <c r="D61" s="0" t="n">
        <v>736966.260449395</v>
      </c>
      <c r="E61" s="0" t="n">
        <v>277979.540556969</v>
      </c>
      <c r="F61" s="0" t="n">
        <v>0</v>
      </c>
      <c r="G61" s="0" t="n">
        <v>9192.54837352486</v>
      </c>
      <c r="H61" s="0" t="n">
        <v>75705.2153240963</v>
      </c>
      <c r="I61" s="0" t="n">
        <v>37751.8068765156</v>
      </c>
      <c r="J61" s="0" t="n">
        <v>9193.30886057517</v>
      </c>
    </row>
    <row r="62" customFormat="false" ht="12.8" hidden="false" customHeight="false" outlineLevel="0" collapsed="false">
      <c r="A62" s="0" t="n">
        <v>109</v>
      </c>
      <c r="B62" s="0" t="n">
        <v>3536157.00430227</v>
      </c>
      <c r="C62" s="0" t="n">
        <v>1786561.99192372</v>
      </c>
      <c r="D62" s="0" t="n">
        <v>685367.602794494</v>
      </c>
      <c r="E62" s="0" t="n">
        <v>278024.156770267</v>
      </c>
      <c r="F62" s="0" t="n">
        <v>651824.694297473</v>
      </c>
      <c r="G62" s="0" t="n">
        <v>12371.0941560572</v>
      </c>
      <c r="H62" s="0" t="n">
        <v>81553.0270624179</v>
      </c>
      <c r="I62" s="0" t="n">
        <v>27048.3410144491</v>
      </c>
      <c r="J62" s="0" t="n">
        <v>12202.1443869465</v>
      </c>
    </row>
    <row r="63" customFormat="false" ht="12.8" hidden="false" customHeight="false" outlineLevel="0" collapsed="false">
      <c r="A63" s="0" t="n">
        <v>110</v>
      </c>
      <c r="B63" s="0" t="n">
        <v>2868700.30837606</v>
      </c>
      <c r="C63" s="0" t="n">
        <v>1780641.20690672</v>
      </c>
      <c r="D63" s="0" t="n">
        <v>685940.683325395</v>
      </c>
      <c r="E63" s="0" t="n">
        <v>275588.986546625</v>
      </c>
      <c r="F63" s="0" t="n">
        <v>0</v>
      </c>
      <c r="G63" s="0" t="n">
        <v>6810.97947370926</v>
      </c>
      <c r="H63" s="0" t="n">
        <v>77400.1475106538</v>
      </c>
      <c r="I63" s="0" t="n">
        <v>31186.0518774522</v>
      </c>
      <c r="J63" s="0" t="n">
        <v>11020.9558045824</v>
      </c>
    </row>
    <row r="64" customFormat="false" ht="12.8" hidden="false" customHeight="false" outlineLevel="0" collapsed="false">
      <c r="A64" s="0" t="n">
        <v>111</v>
      </c>
      <c r="B64" s="0" t="n">
        <v>2831365.61931109</v>
      </c>
      <c r="C64" s="0" t="n">
        <v>1786702.79453977</v>
      </c>
      <c r="D64" s="0" t="n">
        <v>654008.293147047</v>
      </c>
      <c r="E64" s="0" t="n">
        <v>273814.964951559</v>
      </c>
      <c r="F64" s="0" t="n">
        <v>0</v>
      </c>
      <c r="G64" s="0" t="n">
        <v>8239.09495817757</v>
      </c>
      <c r="H64" s="0" t="n">
        <v>74919.1214016267</v>
      </c>
      <c r="I64" s="0" t="n">
        <v>19435.0703315285</v>
      </c>
      <c r="J64" s="0" t="n">
        <v>12875.3922378728</v>
      </c>
    </row>
    <row r="65" customFormat="false" ht="12.8" hidden="false" customHeight="false" outlineLevel="0" collapsed="false">
      <c r="A65" s="0" t="n">
        <v>112</v>
      </c>
      <c r="B65" s="0" t="n">
        <v>2787241.79928979</v>
      </c>
      <c r="C65" s="0" t="n">
        <v>1749714.59895635</v>
      </c>
      <c r="D65" s="0" t="n">
        <v>635955.141219901</v>
      </c>
      <c r="E65" s="0" t="n">
        <v>271696.490386952</v>
      </c>
      <c r="F65" s="0" t="n">
        <v>0</v>
      </c>
      <c r="G65" s="0" t="n">
        <v>9224.392921753</v>
      </c>
      <c r="H65" s="0" t="n">
        <v>80940.1243712452</v>
      </c>
      <c r="I65" s="0" t="n">
        <v>27792.3425676686</v>
      </c>
      <c r="J65" s="0" t="n">
        <v>11818.9003097384</v>
      </c>
    </row>
    <row r="66" customFormat="false" ht="12.8" hidden="false" customHeight="false" outlineLevel="0" collapsed="false">
      <c r="A66" s="0" t="n">
        <v>113</v>
      </c>
      <c r="B66" s="0" t="n">
        <v>3414351.80755578</v>
      </c>
      <c r="C66" s="0" t="n">
        <v>1775071.01701241</v>
      </c>
      <c r="D66" s="0" t="n">
        <v>616665.965279178</v>
      </c>
      <c r="E66" s="0" t="n">
        <v>273292.636248114</v>
      </c>
      <c r="F66" s="0" t="n">
        <v>616825.449083837</v>
      </c>
      <c r="G66" s="0" t="n">
        <v>10136.5877115148</v>
      </c>
      <c r="H66" s="0" t="n">
        <v>91957.0330130508</v>
      </c>
      <c r="I66" s="0" t="n">
        <v>16718.174573367</v>
      </c>
      <c r="J66" s="0" t="n">
        <v>12568.2061465903</v>
      </c>
    </row>
    <row r="67" customFormat="false" ht="12.8" hidden="false" customHeight="false" outlineLevel="0" collapsed="false">
      <c r="A67" s="0" t="n">
        <v>114</v>
      </c>
      <c r="B67" s="0" t="n">
        <v>2727393.60487871</v>
      </c>
      <c r="C67" s="0" t="n">
        <v>1687955.46607105</v>
      </c>
      <c r="D67" s="0" t="n">
        <v>630316.441803499</v>
      </c>
      <c r="E67" s="0" t="n">
        <v>272924.753429727</v>
      </c>
      <c r="F67" s="0" t="n">
        <v>0</v>
      </c>
      <c r="G67" s="0" t="n">
        <v>8083.42149667034</v>
      </c>
      <c r="H67" s="0" t="n">
        <v>91364.4336250239</v>
      </c>
      <c r="I67" s="0" t="n">
        <v>22829.7567616095</v>
      </c>
      <c r="J67" s="0" t="n">
        <v>13915.0227939383</v>
      </c>
    </row>
    <row r="68" customFormat="false" ht="12.8" hidden="false" customHeight="false" outlineLevel="0" collapsed="false">
      <c r="A68" s="0" t="n">
        <v>115</v>
      </c>
      <c r="B68" s="0" t="n">
        <v>2762550.40489802</v>
      </c>
      <c r="C68" s="0" t="n">
        <v>1711355.80072999</v>
      </c>
      <c r="D68" s="0" t="n">
        <v>661864.852116436</v>
      </c>
      <c r="E68" s="0" t="n">
        <v>269865.844886094</v>
      </c>
      <c r="F68" s="0" t="n">
        <v>0</v>
      </c>
      <c r="G68" s="0" t="n">
        <v>7459.6757430921</v>
      </c>
      <c r="H68" s="0" t="n">
        <v>80827.5952734697</v>
      </c>
      <c r="I68" s="0" t="n">
        <v>17869.2955904999</v>
      </c>
      <c r="J68" s="0" t="n">
        <v>12114.4109144066</v>
      </c>
    </row>
    <row r="69" customFormat="false" ht="12.8" hidden="false" customHeight="false" outlineLevel="0" collapsed="false">
      <c r="A69" s="0" t="n">
        <v>116</v>
      </c>
      <c r="B69" s="0" t="n">
        <v>2695261.04565178</v>
      </c>
      <c r="C69" s="0" t="n">
        <v>1703289.89675784</v>
      </c>
      <c r="D69" s="0" t="n">
        <v>612295.92882112</v>
      </c>
      <c r="E69" s="0" t="n">
        <v>267710.577835295</v>
      </c>
      <c r="F69" s="0" t="n">
        <v>0</v>
      </c>
      <c r="G69" s="0" t="n">
        <v>7748.08269110745</v>
      </c>
      <c r="H69" s="0" t="n">
        <v>75583.9840404661</v>
      </c>
      <c r="I69" s="0" t="n">
        <v>19314.4224586569</v>
      </c>
      <c r="J69" s="0" t="n">
        <v>10467.066488081</v>
      </c>
    </row>
    <row r="70" customFormat="false" ht="12.8" hidden="false" customHeight="false" outlineLevel="0" collapsed="false">
      <c r="A70" s="0" t="n">
        <v>117</v>
      </c>
      <c r="B70" s="0" t="n">
        <v>3348738.34813787</v>
      </c>
      <c r="C70" s="0" t="n">
        <v>1779015.54574851</v>
      </c>
      <c r="D70" s="0" t="n">
        <v>594643.507149926</v>
      </c>
      <c r="E70" s="0" t="n">
        <v>269819.287012291</v>
      </c>
      <c r="F70" s="0" t="n">
        <v>604901.780733557</v>
      </c>
      <c r="G70" s="0" t="n">
        <v>8525.93324992095</v>
      </c>
      <c r="H70" s="0" t="n">
        <v>62445.1570381884</v>
      </c>
      <c r="I70" s="0" t="n">
        <v>18072.1035626774</v>
      </c>
      <c r="J70" s="0" t="n">
        <v>11584.0208294249</v>
      </c>
    </row>
    <row r="71" customFormat="false" ht="12.8" hidden="false" customHeight="false" outlineLevel="0" collapsed="false">
      <c r="A71" s="0" t="n">
        <v>118</v>
      </c>
      <c r="B71" s="0" t="n">
        <v>2692958.34551371</v>
      </c>
      <c r="C71" s="0" t="n">
        <v>1737740.70999854</v>
      </c>
      <c r="D71" s="0" t="n">
        <v>577472.543206577</v>
      </c>
      <c r="E71" s="0" t="n">
        <v>272509.361851131</v>
      </c>
      <c r="F71" s="0" t="n">
        <v>0</v>
      </c>
      <c r="G71" s="0" t="n">
        <v>7483.88433661989</v>
      </c>
      <c r="H71" s="0" t="n">
        <v>67606.9653349281</v>
      </c>
      <c r="I71" s="0" t="n">
        <v>23541.6702463473</v>
      </c>
      <c r="J71" s="0" t="n">
        <v>9724.71392383553</v>
      </c>
    </row>
    <row r="72" customFormat="false" ht="12.8" hidden="false" customHeight="false" outlineLevel="0" collapsed="false">
      <c r="A72" s="0" t="n">
        <v>119</v>
      </c>
      <c r="B72" s="0" t="n">
        <v>2685261.0318739</v>
      </c>
      <c r="C72" s="0" t="n">
        <v>1692815.14283606</v>
      </c>
      <c r="D72" s="0" t="n">
        <v>597048.762009656</v>
      </c>
      <c r="E72" s="0" t="n">
        <v>274416.753178658</v>
      </c>
      <c r="F72" s="0" t="n">
        <v>0</v>
      </c>
      <c r="G72" s="0" t="n">
        <v>9939.84046316797</v>
      </c>
      <c r="H72" s="0" t="n">
        <v>67961.7498243803</v>
      </c>
      <c r="I72" s="0" t="n">
        <v>29512.9466105114</v>
      </c>
      <c r="J72" s="0" t="n">
        <v>11129.6700277891</v>
      </c>
    </row>
    <row r="73" customFormat="false" ht="12.8" hidden="false" customHeight="false" outlineLevel="0" collapsed="false">
      <c r="A73" s="0" t="n">
        <v>120</v>
      </c>
      <c r="B73" s="0" t="n">
        <v>2624516.35382825</v>
      </c>
      <c r="C73" s="0" t="n">
        <v>1658983.05328371</v>
      </c>
      <c r="D73" s="0" t="n">
        <v>598701.908194383</v>
      </c>
      <c r="E73" s="0" t="n">
        <v>274472.835000084</v>
      </c>
      <c r="F73" s="0" t="n">
        <v>0</v>
      </c>
      <c r="G73" s="0" t="n">
        <v>9335.24674820932</v>
      </c>
      <c r="H73" s="0" t="n">
        <v>58548.3983787757</v>
      </c>
      <c r="I73" s="0" t="n">
        <v>20359.5967609648</v>
      </c>
      <c r="J73" s="0" t="n">
        <v>8112.5878909087</v>
      </c>
    </row>
    <row r="74" customFormat="false" ht="12.8" hidden="false" customHeight="false" outlineLevel="0" collapsed="false">
      <c r="A74" s="0" t="n">
        <v>121</v>
      </c>
      <c r="B74" s="0" t="n">
        <v>3211991.77144189</v>
      </c>
      <c r="C74" s="0" t="n">
        <v>1641484.56007141</v>
      </c>
      <c r="D74" s="0" t="n">
        <v>623274.648112341</v>
      </c>
      <c r="E74" s="0" t="n">
        <v>273249.417459566</v>
      </c>
      <c r="F74" s="0" t="n">
        <v>583061.705520308</v>
      </c>
      <c r="G74" s="0" t="n">
        <v>8653.40848309828</v>
      </c>
      <c r="H74" s="0" t="n">
        <v>64185.4234951733</v>
      </c>
      <c r="I74" s="0" t="n">
        <v>11388.5943101246</v>
      </c>
      <c r="J74" s="0" t="n">
        <v>9039.02694421825</v>
      </c>
    </row>
    <row r="75" customFormat="false" ht="12.8" hidden="false" customHeight="false" outlineLevel="0" collapsed="false">
      <c r="A75" s="0" t="n">
        <v>122</v>
      </c>
      <c r="B75" s="0" t="n">
        <v>2587637.1139605</v>
      </c>
      <c r="C75" s="0" t="n">
        <v>1647850.87865332</v>
      </c>
      <c r="D75" s="0" t="n">
        <v>576760.977525533</v>
      </c>
      <c r="E75" s="0" t="n">
        <v>271283.728998927</v>
      </c>
      <c r="F75" s="0" t="n">
        <v>0</v>
      </c>
      <c r="G75" s="0" t="n">
        <v>8997.59954920149</v>
      </c>
      <c r="H75" s="0" t="n">
        <v>60324.9565048852</v>
      </c>
      <c r="I75" s="0" t="n">
        <v>17754.1014251927</v>
      </c>
      <c r="J75" s="0" t="n">
        <v>8613.34381414759</v>
      </c>
    </row>
    <row r="76" customFormat="false" ht="12.8" hidden="false" customHeight="false" outlineLevel="0" collapsed="false">
      <c r="A76" s="0" t="n">
        <v>123</v>
      </c>
      <c r="B76" s="0" t="n">
        <v>2621685.27780506</v>
      </c>
      <c r="C76" s="0" t="n">
        <v>1713276.85167693</v>
      </c>
      <c r="D76" s="0" t="n">
        <v>547376.655361471</v>
      </c>
      <c r="E76" s="0" t="n">
        <v>268876.656173306</v>
      </c>
      <c r="F76" s="0" t="n">
        <v>0</v>
      </c>
      <c r="G76" s="0" t="n">
        <v>6447.37234238022</v>
      </c>
      <c r="H76" s="0" t="n">
        <v>51840.600439557</v>
      </c>
      <c r="I76" s="0" t="n">
        <v>21612.5124925896</v>
      </c>
      <c r="J76" s="0" t="n">
        <v>10525.9623591232</v>
      </c>
    </row>
    <row r="77" customFormat="false" ht="12.8" hidden="false" customHeight="false" outlineLevel="0" collapsed="false">
      <c r="A77" s="0" t="n">
        <v>124</v>
      </c>
      <c r="B77" s="0" t="n">
        <v>2614657.73910049</v>
      </c>
      <c r="C77" s="0" t="n">
        <v>1669709.87256389</v>
      </c>
      <c r="D77" s="0" t="n">
        <v>575989.244252443</v>
      </c>
      <c r="E77" s="0" t="n">
        <v>267503.909838634</v>
      </c>
      <c r="F77" s="0" t="n">
        <v>0</v>
      </c>
      <c r="G77" s="0" t="n">
        <v>7420.55590546429</v>
      </c>
      <c r="H77" s="0" t="n">
        <v>63707.4850399579</v>
      </c>
      <c r="I77" s="0" t="n">
        <v>24060.4493432471</v>
      </c>
      <c r="J77" s="0" t="n">
        <v>8150.42087962014</v>
      </c>
    </row>
    <row r="78" customFormat="false" ht="12.8" hidden="false" customHeight="false" outlineLevel="0" collapsed="false">
      <c r="A78" s="0" t="n">
        <v>125</v>
      </c>
      <c r="B78" s="0" t="n">
        <v>3195625.99911739</v>
      </c>
      <c r="C78" s="0" t="n">
        <v>1677110.8683283</v>
      </c>
      <c r="D78" s="0" t="n">
        <v>570724.678975164</v>
      </c>
      <c r="E78" s="0" t="n">
        <v>266469.417526999</v>
      </c>
      <c r="F78" s="0" t="n">
        <v>586185.896656664</v>
      </c>
      <c r="G78" s="0" t="n">
        <v>6526.18404430006</v>
      </c>
      <c r="H78" s="0" t="n">
        <v>66641.703924964</v>
      </c>
      <c r="I78" s="0" t="n">
        <v>15606.4479896442</v>
      </c>
      <c r="J78" s="0" t="n">
        <v>8583.12089484545</v>
      </c>
    </row>
    <row r="79" customFormat="false" ht="12.8" hidden="false" customHeight="false" outlineLevel="0" collapsed="false">
      <c r="A79" s="0" t="n">
        <v>126</v>
      </c>
      <c r="B79" s="0" t="n">
        <v>2598542.51430819</v>
      </c>
      <c r="C79" s="0" t="n">
        <v>1688506.04038137</v>
      </c>
      <c r="D79" s="0" t="n">
        <v>520520.083683291</v>
      </c>
      <c r="E79" s="0" t="n">
        <v>269310.919070207</v>
      </c>
      <c r="F79" s="0" t="n">
        <v>0</v>
      </c>
      <c r="G79" s="0" t="n">
        <v>8276.74952060636</v>
      </c>
      <c r="H79" s="0" t="n">
        <v>80851.8801519478</v>
      </c>
      <c r="I79" s="0" t="n">
        <v>23326.130011727</v>
      </c>
      <c r="J79" s="0" t="n">
        <v>9977.03063542251</v>
      </c>
    </row>
    <row r="80" customFormat="false" ht="12.8" hidden="false" customHeight="false" outlineLevel="0" collapsed="false">
      <c r="A80" s="0" t="n">
        <v>127</v>
      </c>
      <c r="B80" s="0" t="n">
        <v>2608951.40929018</v>
      </c>
      <c r="C80" s="0" t="n">
        <v>1683578.79964353</v>
      </c>
      <c r="D80" s="0" t="n">
        <v>554539.619115188</v>
      </c>
      <c r="E80" s="0" t="n">
        <v>267347.466495271</v>
      </c>
      <c r="F80" s="0" t="n">
        <v>0</v>
      </c>
      <c r="G80" s="0" t="n">
        <v>10335.608850759</v>
      </c>
      <c r="H80" s="0" t="n">
        <v>61812.139213421</v>
      </c>
      <c r="I80" s="0" t="n">
        <v>28636.1024220158</v>
      </c>
      <c r="J80" s="0" t="n">
        <v>9371.24609552214</v>
      </c>
    </row>
    <row r="81" customFormat="false" ht="12.8" hidden="false" customHeight="false" outlineLevel="0" collapsed="false">
      <c r="A81" s="0" t="n">
        <v>128</v>
      </c>
      <c r="B81" s="0" t="n">
        <v>2589390.75403365</v>
      </c>
      <c r="C81" s="0" t="n">
        <v>1705326.06890546</v>
      </c>
      <c r="D81" s="0" t="n">
        <v>510550.553427202</v>
      </c>
      <c r="E81" s="0" t="n">
        <v>268816.709747993</v>
      </c>
      <c r="F81" s="0" t="n">
        <v>0</v>
      </c>
      <c r="G81" s="0" t="n">
        <v>11519.0291395489</v>
      </c>
      <c r="H81" s="0" t="n">
        <v>69582.1303539464</v>
      </c>
      <c r="I81" s="0" t="n">
        <v>22798.7419957096</v>
      </c>
      <c r="J81" s="0" t="n">
        <v>9281.00955477165</v>
      </c>
    </row>
    <row r="82" customFormat="false" ht="12.8" hidden="false" customHeight="false" outlineLevel="0" collapsed="false">
      <c r="A82" s="0" t="n">
        <v>129</v>
      </c>
      <c r="B82" s="0" t="n">
        <v>3149220.72255391</v>
      </c>
      <c r="C82" s="0" t="n">
        <v>1751784.21433538</v>
      </c>
      <c r="D82" s="0" t="n">
        <v>465824.931144285</v>
      </c>
      <c r="E82" s="0" t="n">
        <v>269068.692046173</v>
      </c>
      <c r="F82" s="0" t="n">
        <v>590679.30831053</v>
      </c>
      <c r="G82" s="0" t="n">
        <v>8237.97064567239</v>
      </c>
      <c r="H82" s="0" t="n">
        <v>42726.8852409795</v>
      </c>
      <c r="I82" s="0" t="n">
        <v>21276.3635545098</v>
      </c>
      <c r="J82" s="0" t="n">
        <v>8208.42712682447</v>
      </c>
    </row>
    <row r="83" customFormat="false" ht="12.8" hidden="false" customHeight="false" outlineLevel="0" collapsed="false">
      <c r="A83" s="0" t="n">
        <v>130</v>
      </c>
      <c r="B83" s="0" t="n">
        <v>2555215.86039139</v>
      </c>
      <c r="C83" s="0" t="n">
        <v>1671261.19864237</v>
      </c>
      <c r="D83" s="0" t="n">
        <v>510795.590593847</v>
      </c>
      <c r="E83" s="0" t="n">
        <v>269519.978641655</v>
      </c>
      <c r="F83" s="0" t="n">
        <v>0</v>
      </c>
      <c r="G83" s="0" t="n">
        <v>12249.9685413571</v>
      </c>
      <c r="H83" s="0" t="n">
        <v>65801.3102333831</v>
      </c>
      <c r="I83" s="0" t="n">
        <v>23738.5197594673</v>
      </c>
      <c r="J83" s="0" t="n">
        <v>10510.3634229097</v>
      </c>
    </row>
    <row r="84" customFormat="false" ht="12.8" hidden="false" customHeight="false" outlineLevel="0" collapsed="false">
      <c r="A84" s="0" t="n">
        <v>131</v>
      </c>
      <c r="B84" s="0" t="n">
        <v>2540030.52178772</v>
      </c>
      <c r="C84" s="0" t="n">
        <v>1650840.43650338</v>
      </c>
      <c r="D84" s="0" t="n">
        <v>544872.935604442</v>
      </c>
      <c r="E84" s="0" t="n">
        <v>270472.041260943</v>
      </c>
      <c r="F84" s="0" t="n">
        <v>0</v>
      </c>
      <c r="G84" s="0" t="n">
        <v>7551.79964261582</v>
      </c>
      <c r="H84" s="0" t="n">
        <v>48146.9736767749</v>
      </c>
      <c r="I84" s="0" t="n">
        <v>15578.0838097012</v>
      </c>
      <c r="J84" s="0" t="n">
        <v>9028.46302805223</v>
      </c>
    </row>
    <row r="85" customFormat="false" ht="12.8" hidden="false" customHeight="false" outlineLevel="0" collapsed="false">
      <c r="A85" s="0" t="n">
        <v>132</v>
      </c>
      <c r="B85" s="0" t="n">
        <v>2510240.85507476</v>
      </c>
      <c r="C85" s="0" t="n">
        <v>1614503.46970557</v>
      </c>
      <c r="D85" s="0" t="n">
        <v>536771.577143084</v>
      </c>
      <c r="E85" s="0" t="n">
        <v>268814.633798484</v>
      </c>
      <c r="F85" s="0" t="n">
        <v>0</v>
      </c>
      <c r="G85" s="0" t="n">
        <v>7908.90454084814</v>
      </c>
      <c r="H85" s="0" t="n">
        <v>57109.3297028893</v>
      </c>
      <c r="I85" s="0" t="n">
        <v>25795.4661639046</v>
      </c>
      <c r="J85" s="0" t="n">
        <v>8908.67330243926</v>
      </c>
    </row>
    <row r="86" customFormat="false" ht="12.8" hidden="false" customHeight="false" outlineLevel="0" collapsed="false">
      <c r="A86" s="0" t="n">
        <v>133</v>
      </c>
      <c r="B86" s="0" t="n">
        <v>3044953.93087831</v>
      </c>
      <c r="C86" s="0" t="n">
        <v>1606152.12809828</v>
      </c>
      <c r="D86" s="0" t="n">
        <v>492705.448301</v>
      </c>
      <c r="E86" s="0" t="n">
        <v>268409.066203887</v>
      </c>
      <c r="F86" s="0" t="n">
        <v>579887.766426686</v>
      </c>
      <c r="G86" s="0" t="n">
        <v>11370.0383020137</v>
      </c>
      <c r="H86" s="0" t="n">
        <v>61077.7195476281</v>
      </c>
      <c r="I86" s="0" t="n">
        <v>16859.7155735643</v>
      </c>
      <c r="J86" s="0" t="n">
        <v>10836.738706596</v>
      </c>
    </row>
    <row r="87" customFormat="false" ht="12.8" hidden="false" customHeight="false" outlineLevel="0" collapsed="false">
      <c r="A87" s="0" t="n">
        <v>134</v>
      </c>
      <c r="B87" s="0" t="n">
        <v>2488925.41420445</v>
      </c>
      <c r="C87" s="0" t="n">
        <v>1599505.97677937</v>
      </c>
      <c r="D87" s="0" t="n">
        <v>536892.634786522</v>
      </c>
      <c r="E87" s="0" t="n">
        <v>267749.943487713</v>
      </c>
      <c r="F87" s="0" t="n">
        <v>0</v>
      </c>
      <c r="G87" s="0" t="n">
        <v>12502.7823508376</v>
      </c>
      <c r="H87" s="0" t="n">
        <v>47845.6750019647</v>
      </c>
      <c r="I87" s="0" t="n">
        <v>26967.4783454895</v>
      </c>
      <c r="J87" s="0" t="n">
        <v>8512.10215119792</v>
      </c>
    </row>
    <row r="88" customFormat="false" ht="12.8" hidden="false" customHeight="false" outlineLevel="0" collapsed="false">
      <c r="A88" s="0" t="n">
        <v>135</v>
      </c>
      <c r="B88" s="0" t="n">
        <v>2523338.18321365</v>
      </c>
      <c r="C88" s="0" t="n">
        <v>1631781.1691491</v>
      </c>
      <c r="D88" s="0" t="n">
        <v>514770.071291383</v>
      </c>
      <c r="E88" s="0" t="n">
        <v>264955.007205078</v>
      </c>
      <c r="F88" s="0" t="n">
        <v>0</v>
      </c>
      <c r="G88" s="0" t="n">
        <v>13305.0337504231</v>
      </c>
      <c r="H88" s="0" t="n">
        <v>56462.7881251331</v>
      </c>
      <c r="I88" s="0" t="n">
        <v>33088.4936801722</v>
      </c>
      <c r="J88" s="0" t="n">
        <v>9246.66261743563</v>
      </c>
    </row>
    <row r="89" customFormat="false" ht="12.8" hidden="false" customHeight="false" outlineLevel="0" collapsed="false">
      <c r="A89" s="0" t="n">
        <v>136</v>
      </c>
      <c r="B89" s="0" t="n">
        <v>2482518.29973128</v>
      </c>
      <c r="C89" s="0" t="n">
        <v>1609232.0204204</v>
      </c>
      <c r="D89" s="0" t="n">
        <v>514483.594079216</v>
      </c>
      <c r="E89" s="0" t="n">
        <v>265858.371354588</v>
      </c>
      <c r="F89" s="0" t="n">
        <v>0</v>
      </c>
      <c r="G89" s="0" t="n">
        <v>10088.5690869686</v>
      </c>
      <c r="H89" s="0" t="n">
        <v>52799.9043913808</v>
      </c>
      <c r="I89" s="0" t="n">
        <v>26714.2266262956</v>
      </c>
      <c r="J89" s="0" t="n">
        <v>10320.8911735005</v>
      </c>
    </row>
    <row r="90" customFormat="false" ht="12.8" hidden="false" customHeight="false" outlineLevel="0" collapsed="false">
      <c r="A90" s="0" t="n">
        <v>137</v>
      </c>
      <c r="B90" s="0" t="n">
        <v>3014452.05828489</v>
      </c>
      <c r="C90" s="0" t="n">
        <v>1629893.66278185</v>
      </c>
      <c r="D90" s="0" t="n">
        <v>442914.717831499</v>
      </c>
      <c r="E90" s="0" t="n">
        <v>264063.138475792</v>
      </c>
      <c r="F90" s="0" t="n">
        <v>589226.365644912</v>
      </c>
      <c r="G90" s="0" t="n">
        <v>11674.839172158</v>
      </c>
      <c r="H90" s="0" t="n">
        <v>44427.7094751414</v>
      </c>
      <c r="I90" s="0" t="n">
        <v>23127.266249506</v>
      </c>
      <c r="J90" s="0" t="n">
        <v>9836.75008104886</v>
      </c>
    </row>
    <row r="91" customFormat="false" ht="12.8" hidden="false" customHeight="false" outlineLevel="0" collapsed="false">
      <c r="A91" s="0" t="n">
        <v>138</v>
      </c>
      <c r="B91" s="0" t="n">
        <v>2425238.37449016</v>
      </c>
      <c r="C91" s="0" t="n">
        <v>1568391.33450837</v>
      </c>
      <c r="D91" s="0" t="n">
        <v>484549.967722493</v>
      </c>
      <c r="E91" s="0" t="n">
        <v>262111.467225409</v>
      </c>
      <c r="F91" s="0" t="n">
        <v>0</v>
      </c>
      <c r="G91" s="0" t="n">
        <v>13427.6791909895</v>
      </c>
      <c r="H91" s="0" t="n">
        <v>73787.1013020094</v>
      </c>
      <c r="I91" s="0" t="n">
        <v>20346.7562485083</v>
      </c>
      <c r="J91" s="0" t="n">
        <v>10612.7355918361</v>
      </c>
    </row>
    <row r="92" customFormat="false" ht="12.8" hidden="false" customHeight="false" outlineLevel="0" collapsed="false">
      <c r="A92" s="0" t="n">
        <v>139</v>
      </c>
      <c r="B92" s="0" t="n">
        <v>2380199.02772976</v>
      </c>
      <c r="C92" s="0" t="n">
        <v>1575591.89306163</v>
      </c>
      <c r="D92" s="0" t="n">
        <v>439362.753354223</v>
      </c>
      <c r="E92" s="0" t="n">
        <v>261221.32265814</v>
      </c>
      <c r="F92" s="0" t="n">
        <v>0</v>
      </c>
      <c r="G92" s="0" t="n">
        <v>16147.2821251014</v>
      </c>
      <c r="H92" s="0" t="n">
        <v>45608.5889626501</v>
      </c>
      <c r="I92" s="0" t="n">
        <v>28425.5875081244</v>
      </c>
      <c r="J92" s="0" t="n">
        <v>10040.2020478324</v>
      </c>
    </row>
    <row r="93" customFormat="false" ht="12.8" hidden="false" customHeight="false" outlineLevel="0" collapsed="false">
      <c r="A93" s="0" t="n">
        <v>140</v>
      </c>
      <c r="B93" s="0" t="n">
        <v>2371188.12779293</v>
      </c>
      <c r="C93" s="0" t="n">
        <v>1590954.97140298</v>
      </c>
      <c r="D93" s="0" t="n">
        <v>440603.138497073</v>
      </c>
      <c r="E93" s="0" t="n">
        <v>261860.579324805</v>
      </c>
      <c r="F93" s="0" t="n">
        <v>0</v>
      </c>
      <c r="G93" s="0" t="n">
        <v>9495.5767376221</v>
      </c>
      <c r="H93" s="0" t="n">
        <v>52136.2020125854</v>
      </c>
      <c r="I93" s="0" t="n">
        <v>12470.1137945525</v>
      </c>
      <c r="J93" s="0" t="n">
        <v>9860.19254679554</v>
      </c>
    </row>
    <row r="94" customFormat="false" ht="12.8" hidden="false" customHeight="false" outlineLevel="0" collapsed="false">
      <c r="A94" s="0" t="n">
        <v>141</v>
      </c>
      <c r="B94" s="0" t="n">
        <v>3086535.51431674</v>
      </c>
      <c r="C94" s="0" t="n">
        <v>1667480.49905026</v>
      </c>
      <c r="D94" s="0" t="n">
        <v>451719.108569442</v>
      </c>
      <c r="E94" s="0" t="n">
        <v>260493.783163223</v>
      </c>
      <c r="F94" s="0" t="n">
        <v>592771.851878498</v>
      </c>
      <c r="G94" s="0" t="n">
        <v>11729.4439382672</v>
      </c>
      <c r="H94" s="0" t="n">
        <v>64891.3707220593</v>
      </c>
      <c r="I94" s="0" t="n">
        <v>28487.5703108423</v>
      </c>
      <c r="J94" s="0" t="n">
        <v>11744.7809208256</v>
      </c>
    </row>
    <row r="95" customFormat="false" ht="12.8" hidden="false" customHeight="false" outlineLevel="0" collapsed="false">
      <c r="A95" s="0" t="n">
        <v>142</v>
      </c>
      <c r="B95" s="0" t="n">
        <v>2422647.55604807</v>
      </c>
      <c r="C95" s="0" t="n">
        <v>1588839.69379471</v>
      </c>
      <c r="D95" s="0" t="n">
        <v>452023.11811455</v>
      </c>
      <c r="E95" s="0" t="n">
        <v>261291.430982811</v>
      </c>
      <c r="F95" s="0" t="n">
        <v>0</v>
      </c>
      <c r="G95" s="0" t="n">
        <v>13751.5669907095</v>
      </c>
      <c r="H95" s="0" t="n">
        <v>65451.1332730035</v>
      </c>
      <c r="I95" s="0" t="n">
        <v>29349.5621341795</v>
      </c>
      <c r="J95" s="0" t="n">
        <v>12267.3273595821</v>
      </c>
    </row>
    <row r="96" customFormat="false" ht="12.8" hidden="false" customHeight="false" outlineLevel="0" collapsed="false">
      <c r="A96" s="0" t="n">
        <v>143</v>
      </c>
      <c r="B96" s="0" t="n">
        <v>2466570.47055879</v>
      </c>
      <c r="C96" s="0" t="n">
        <v>1651579.48906668</v>
      </c>
      <c r="D96" s="0" t="n">
        <v>435657.250372455</v>
      </c>
      <c r="E96" s="0" t="n">
        <v>260847.739891276</v>
      </c>
      <c r="F96" s="0" t="n">
        <v>0</v>
      </c>
      <c r="G96" s="0" t="n">
        <v>15151.0730473446</v>
      </c>
      <c r="H96" s="0" t="n">
        <v>72144.8733799213</v>
      </c>
      <c r="I96" s="0" t="n">
        <v>16334.6200661888</v>
      </c>
      <c r="J96" s="0" t="n">
        <v>11381.0027546364</v>
      </c>
    </row>
    <row r="97" customFormat="false" ht="12.8" hidden="false" customHeight="false" outlineLevel="0" collapsed="false">
      <c r="A97" s="0" t="n">
        <v>144</v>
      </c>
      <c r="B97" s="0" t="n">
        <v>2425970.82337607</v>
      </c>
      <c r="C97" s="0" t="n">
        <v>1619574.08023619</v>
      </c>
      <c r="D97" s="0" t="n">
        <v>440276.318411689</v>
      </c>
      <c r="E97" s="0" t="n">
        <v>263357.239101102</v>
      </c>
      <c r="F97" s="0" t="n">
        <v>0</v>
      </c>
      <c r="G97" s="0" t="n">
        <v>14396.6525031132</v>
      </c>
      <c r="H97" s="0" t="n">
        <v>60909.1294794707</v>
      </c>
      <c r="I97" s="0" t="n">
        <v>14412.3088194317</v>
      </c>
      <c r="J97" s="0" t="n">
        <v>9488.57766463268</v>
      </c>
    </row>
    <row r="98" customFormat="false" ht="12.8" hidden="false" customHeight="false" outlineLevel="0" collapsed="false">
      <c r="A98" s="0" t="n">
        <v>145</v>
      </c>
      <c r="B98" s="0" t="n">
        <v>3065276.89699506</v>
      </c>
      <c r="C98" s="0" t="n">
        <v>1613262.04697476</v>
      </c>
      <c r="D98" s="0" t="n">
        <v>492725.346375674</v>
      </c>
      <c r="E98" s="0" t="n">
        <v>265497.10059626</v>
      </c>
      <c r="F98" s="0" t="n">
        <v>581990.032782153</v>
      </c>
      <c r="G98" s="0" t="n">
        <v>9072.63461965991</v>
      </c>
      <c r="H98" s="0" t="n">
        <v>69803.9203317425</v>
      </c>
      <c r="I98" s="0" t="n">
        <v>17951.8987555328</v>
      </c>
      <c r="J98" s="0" t="n">
        <v>10371.3985653086</v>
      </c>
    </row>
    <row r="99" customFormat="false" ht="12.8" hidden="false" customHeight="false" outlineLevel="0" collapsed="false">
      <c r="A99" s="0" t="n">
        <v>146</v>
      </c>
      <c r="B99" s="0" t="n">
        <v>2432935.4952084</v>
      </c>
      <c r="C99" s="0" t="n">
        <v>1584542.48987891</v>
      </c>
      <c r="D99" s="0" t="n">
        <v>457097.493254823</v>
      </c>
      <c r="E99" s="0" t="n">
        <v>263320.53333728</v>
      </c>
      <c r="F99" s="0" t="n">
        <v>0</v>
      </c>
      <c r="G99" s="0" t="n">
        <v>13200.1804566022</v>
      </c>
      <c r="H99" s="0" t="n">
        <v>74756.4316505174</v>
      </c>
      <c r="I99" s="0" t="n">
        <v>26560.9392409605</v>
      </c>
      <c r="J99" s="0" t="n">
        <v>11465.4281562364</v>
      </c>
    </row>
    <row r="100" customFormat="false" ht="12.8" hidden="false" customHeight="false" outlineLevel="0" collapsed="false">
      <c r="A100" s="0" t="n">
        <v>147</v>
      </c>
      <c r="B100" s="0" t="n">
        <v>2470933.97995394</v>
      </c>
      <c r="C100" s="0" t="n">
        <v>1669149.13532693</v>
      </c>
      <c r="D100" s="0" t="n">
        <v>410997.687933174</v>
      </c>
      <c r="E100" s="0" t="n">
        <v>263848.02376554</v>
      </c>
      <c r="F100" s="0" t="n">
        <v>0</v>
      </c>
      <c r="G100" s="0" t="n">
        <v>11564.7924469293</v>
      </c>
      <c r="H100" s="0" t="n">
        <v>78557.9105514732</v>
      </c>
      <c r="I100" s="0" t="n">
        <v>20990.0733444569</v>
      </c>
      <c r="J100" s="0" t="n">
        <v>12003.8980101368</v>
      </c>
    </row>
    <row r="101" customFormat="false" ht="12.8" hidden="false" customHeight="false" outlineLevel="0" collapsed="false">
      <c r="A101" s="0" t="n">
        <v>148</v>
      </c>
      <c r="B101" s="0" t="n">
        <v>2404055.69554446</v>
      </c>
      <c r="C101" s="0" t="n">
        <v>1606436.69085512</v>
      </c>
      <c r="D101" s="0" t="n">
        <v>449875.525321787</v>
      </c>
      <c r="E101" s="0" t="n">
        <v>264873.023494303</v>
      </c>
      <c r="F101" s="0" t="n">
        <v>0</v>
      </c>
      <c r="G101" s="0" t="n">
        <v>10636.7520529556</v>
      </c>
      <c r="H101" s="0" t="n">
        <v>49620.8172353605</v>
      </c>
      <c r="I101" s="0" t="n">
        <v>19349.9672599472</v>
      </c>
      <c r="J101" s="0" t="n">
        <v>10513.2091912553</v>
      </c>
    </row>
    <row r="102" customFormat="false" ht="12.8" hidden="false" customHeight="false" outlineLevel="0" collapsed="false">
      <c r="A102" s="0" t="n">
        <v>149</v>
      </c>
      <c r="B102" s="0" t="n">
        <v>3017306.78897512</v>
      </c>
      <c r="C102" s="0" t="n">
        <v>1601530.01262021</v>
      </c>
      <c r="D102" s="0" t="n">
        <v>471700.160475721</v>
      </c>
      <c r="E102" s="0" t="n">
        <v>265322.154046186</v>
      </c>
      <c r="F102" s="0" t="n">
        <v>576555.917434921</v>
      </c>
      <c r="G102" s="0" t="n">
        <v>8438.53099667571</v>
      </c>
      <c r="H102" s="0" t="n">
        <v>65584.0447582591</v>
      </c>
      <c r="I102" s="0" t="n">
        <v>14797.8893031159</v>
      </c>
      <c r="J102" s="0" t="n">
        <v>10250.8955358362</v>
      </c>
    </row>
    <row r="103" customFormat="false" ht="12.8" hidden="false" customHeight="false" outlineLevel="0" collapsed="false">
      <c r="A103" s="0" t="n">
        <v>150</v>
      </c>
      <c r="B103" s="0" t="n">
        <v>2444434.86222055</v>
      </c>
      <c r="C103" s="0" t="n">
        <v>1627154.30378435</v>
      </c>
      <c r="D103" s="0" t="n">
        <v>460596.812978541</v>
      </c>
      <c r="E103" s="0" t="n">
        <v>264125.115682361</v>
      </c>
      <c r="F103" s="0" t="n">
        <v>0</v>
      </c>
      <c r="G103" s="0" t="n">
        <v>7395.38178724481</v>
      </c>
      <c r="H103" s="0" t="n">
        <v>63164.3924637122</v>
      </c>
      <c r="I103" s="0" t="n">
        <v>19336.164087782</v>
      </c>
      <c r="J103" s="0" t="n">
        <v>8956.57394593131</v>
      </c>
    </row>
    <row r="104" customFormat="false" ht="12.8" hidden="false" customHeight="false" outlineLevel="0" collapsed="false">
      <c r="A104" s="0" t="n">
        <v>151</v>
      </c>
      <c r="B104" s="0" t="n">
        <v>2420807.05342837</v>
      </c>
      <c r="C104" s="0" t="n">
        <v>1637074.84042078</v>
      </c>
      <c r="D104" s="0" t="n">
        <v>432709.352998953</v>
      </c>
      <c r="E104" s="0" t="n">
        <v>262970.712893832</v>
      </c>
      <c r="F104" s="0" t="n">
        <v>0</v>
      </c>
      <c r="G104" s="0" t="n">
        <v>10485.948436143</v>
      </c>
      <c r="H104" s="0" t="n">
        <v>52458.0751740356</v>
      </c>
      <c r="I104" s="0" t="n">
        <v>17320.3205990205</v>
      </c>
      <c r="J104" s="0" t="n">
        <v>8343.14073809287</v>
      </c>
    </row>
    <row r="105" customFormat="false" ht="12.8" hidden="false" customHeight="false" outlineLevel="0" collapsed="false">
      <c r="A105" s="0" t="n">
        <v>152</v>
      </c>
      <c r="B105" s="0" t="n">
        <v>2367639.90013419</v>
      </c>
      <c r="C105" s="0" t="n">
        <v>1608990.92655404</v>
      </c>
      <c r="D105" s="0" t="n">
        <v>386077.912713974</v>
      </c>
      <c r="E105" s="0" t="n">
        <v>264948.390110332</v>
      </c>
      <c r="F105" s="0" t="n">
        <v>0</v>
      </c>
      <c r="G105" s="0" t="n">
        <v>8109.46197527297</v>
      </c>
      <c r="H105" s="0" t="n">
        <v>67716.7951464429</v>
      </c>
      <c r="I105" s="0" t="n">
        <v>20214.3147724786</v>
      </c>
      <c r="J105" s="0" t="n">
        <v>9513.41694683305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G89" colorId="64" zoomScale="85" zoomScaleNormal="85" zoomScalePageLayoutView="100" workbookViewId="0">
      <selection pane="topLeft" activeCell="I116" activeCellId="0" sqref="I116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160" t="n">
        <v>2734350.16043429</v>
      </c>
      <c r="C2" s="160" t="n">
        <v>769150.970156744</v>
      </c>
      <c r="D2" s="160" t="n">
        <v>1347875.48370656</v>
      </c>
      <c r="E2" s="160" t="n">
        <v>183870.104000691</v>
      </c>
      <c r="F2" s="160" t="n">
        <v>338093.926038193</v>
      </c>
      <c r="G2" s="160" t="n">
        <v>31526.3823338806</v>
      </c>
      <c r="H2" s="160" t="n">
        <v>24077.1305853279</v>
      </c>
      <c r="I2" s="160" t="n">
        <v>31658.6935432472</v>
      </c>
      <c r="J2" s="160" t="n">
        <v>9202.30324894151</v>
      </c>
    </row>
    <row r="3" customFormat="false" ht="12.8" hidden="false" customHeight="false" outlineLevel="0" collapsed="false">
      <c r="A3" s="0" t="n">
        <v>50</v>
      </c>
      <c r="B3" s="160" t="n">
        <v>2477379.0710721</v>
      </c>
      <c r="C3" s="160" t="n">
        <v>691195.429516271</v>
      </c>
      <c r="D3" s="160" t="n">
        <v>1268052.4844006</v>
      </c>
      <c r="E3" s="160" t="n">
        <v>184400.119829744</v>
      </c>
      <c r="F3" s="160" t="n">
        <v>245542.076304456</v>
      </c>
      <c r="G3" s="160" t="n">
        <v>20998.5084501751</v>
      </c>
      <c r="H3" s="160" t="n">
        <v>29210.9064576864</v>
      </c>
      <c r="I3" s="160" t="n">
        <v>27931.6708723083</v>
      </c>
      <c r="J3" s="160" t="n">
        <v>10914.7131947921</v>
      </c>
    </row>
    <row r="4" customFormat="false" ht="12.8" hidden="false" customHeight="false" outlineLevel="0" collapsed="false">
      <c r="A4" s="0" t="n">
        <v>51</v>
      </c>
      <c r="B4" s="160" t="n">
        <v>2917699.64699186</v>
      </c>
      <c r="C4" s="160" t="n">
        <v>904566.572509716</v>
      </c>
      <c r="D4" s="160" t="n">
        <v>1553931.86249794</v>
      </c>
      <c r="E4" s="160" t="n">
        <v>353100.647166009</v>
      </c>
      <c r="F4" s="160" t="n">
        <v>0</v>
      </c>
      <c r="G4" s="160" t="n">
        <v>3427.68829186488</v>
      </c>
      <c r="H4" s="160" t="n">
        <v>28272.2424773039</v>
      </c>
      <c r="I4" s="160" t="n">
        <v>68274.6358079497</v>
      </c>
      <c r="J4" s="160" t="n">
        <v>7563.11359751674</v>
      </c>
    </row>
    <row r="5" customFormat="false" ht="12.8" hidden="false" customHeight="false" outlineLevel="0" collapsed="false">
      <c r="A5" s="0" t="n">
        <v>52</v>
      </c>
      <c r="B5" s="160" t="n">
        <v>2756313.56138864</v>
      </c>
      <c r="C5" s="160" t="n">
        <v>868035.636248455</v>
      </c>
      <c r="D5" s="160" t="n">
        <v>1446456.09856422</v>
      </c>
      <c r="E5" s="160" t="n">
        <v>332075.995672236</v>
      </c>
      <c r="F5" s="160" t="n">
        <v>0</v>
      </c>
      <c r="G5" s="160" t="n">
        <v>7651.38230010397</v>
      </c>
      <c r="H5" s="160" t="n">
        <v>38436.7963471556</v>
      </c>
      <c r="I5" s="160" t="n">
        <v>54213.3977020749</v>
      </c>
      <c r="J5" s="160" t="n">
        <v>10193.2630571491</v>
      </c>
    </row>
    <row r="6" customFormat="false" ht="12.8" hidden="false" customHeight="false" outlineLevel="0" collapsed="false">
      <c r="A6" s="0" t="n">
        <v>53</v>
      </c>
      <c r="B6" s="160" t="n">
        <v>2795174.27854746</v>
      </c>
      <c r="C6" s="160" t="n">
        <v>651983.941091058</v>
      </c>
      <c r="D6" s="160" t="n">
        <v>1253642.50840363</v>
      </c>
      <c r="E6" s="160" t="n">
        <v>284415.403588367</v>
      </c>
      <c r="F6" s="160" t="n">
        <v>535174.73604387</v>
      </c>
      <c r="G6" s="160" t="n">
        <v>2963.34551881839</v>
      </c>
      <c r="H6" s="160" t="n">
        <v>21138.0436511109</v>
      </c>
      <c r="I6" s="160" t="n">
        <v>39227.9750118616</v>
      </c>
      <c r="J6" s="160" t="n">
        <v>7113.02391421705</v>
      </c>
    </row>
    <row r="7" customFormat="false" ht="12.8" hidden="false" customHeight="false" outlineLevel="0" collapsed="false">
      <c r="A7" s="0" t="n">
        <v>54</v>
      </c>
      <c r="B7" s="160" t="n">
        <v>2827291.46962747</v>
      </c>
      <c r="C7" s="160" t="n">
        <v>1170083.2953331</v>
      </c>
      <c r="D7" s="160" t="n">
        <v>1281417.83113838</v>
      </c>
      <c r="E7" s="160" t="n">
        <v>283463.506387765</v>
      </c>
      <c r="F7" s="160" t="n">
        <v>0</v>
      </c>
      <c r="G7" s="160" t="n">
        <v>4262.27989327429</v>
      </c>
      <c r="H7" s="160" t="n">
        <v>40692.4994081849</v>
      </c>
      <c r="I7" s="160" t="n">
        <v>41562.537068552</v>
      </c>
      <c r="J7" s="160" t="n">
        <v>6701.73710393453</v>
      </c>
    </row>
    <row r="8" customFormat="false" ht="12.8" hidden="false" customHeight="false" outlineLevel="0" collapsed="false">
      <c r="A8" s="0" t="n">
        <v>55</v>
      </c>
      <c r="B8" s="160" t="n">
        <v>2477332.11619084</v>
      </c>
      <c r="C8" s="160" t="n">
        <v>912108.961680962</v>
      </c>
      <c r="D8" s="160" t="n">
        <v>1195744.49461844</v>
      </c>
      <c r="E8" s="160" t="n">
        <v>265506.850230414</v>
      </c>
      <c r="F8" s="160" t="n">
        <v>0</v>
      </c>
      <c r="G8" s="160" t="n">
        <v>3313.79219433679</v>
      </c>
      <c r="H8" s="160" t="n">
        <v>44329.3532834185</v>
      </c>
      <c r="I8" s="160" t="n">
        <v>50876.2046295664</v>
      </c>
      <c r="J8" s="160" t="n">
        <v>5933.34745344313</v>
      </c>
    </row>
    <row r="9" customFormat="false" ht="12.8" hidden="false" customHeight="false" outlineLevel="0" collapsed="false">
      <c r="A9" s="0" t="n">
        <v>56</v>
      </c>
      <c r="B9" s="160" t="n">
        <v>3910348.4398605</v>
      </c>
      <c r="C9" s="160" t="n">
        <v>2134725.58721156</v>
      </c>
      <c r="D9" s="160" t="n">
        <v>1259565.93983801</v>
      </c>
      <c r="E9" s="160" t="n">
        <v>345441.107184082</v>
      </c>
      <c r="F9" s="160" t="n">
        <v>0</v>
      </c>
      <c r="G9" s="160" t="n">
        <v>6017.20836578514</v>
      </c>
      <c r="H9" s="160" t="n">
        <v>88039.7773410462</v>
      </c>
      <c r="I9" s="160" t="n">
        <v>63419.9744560475</v>
      </c>
      <c r="J9" s="160" t="n">
        <v>13138.8454639734</v>
      </c>
    </row>
    <row r="10" customFormat="false" ht="12.8" hidden="false" customHeight="false" outlineLevel="0" collapsed="false">
      <c r="A10" s="0" t="n">
        <v>57</v>
      </c>
      <c r="B10" s="160" t="n">
        <v>4298955.28184956</v>
      </c>
      <c r="C10" s="160" t="n">
        <v>1860159.28305272</v>
      </c>
      <c r="D10" s="160" t="n">
        <v>1247158.55143378</v>
      </c>
      <c r="E10" s="160" t="n">
        <v>324705.61349667</v>
      </c>
      <c r="F10" s="160" t="n">
        <v>748947.797476514</v>
      </c>
      <c r="G10" s="160" t="n">
        <v>5410.31196281292</v>
      </c>
      <c r="H10" s="160" t="n">
        <v>73375.6709614865</v>
      </c>
      <c r="I10" s="160" t="n">
        <v>29279.8648550301</v>
      </c>
      <c r="J10" s="160" t="n">
        <v>10554.2742020238</v>
      </c>
    </row>
    <row r="11" customFormat="false" ht="12.8" hidden="false" customHeight="false" outlineLevel="0" collapsed="false">
      <c r="A11" s="0" t="n">
        <v>58</v>
      </c>
      <c r="B11" s="160" t="n">
        <v>3938877.93859074</v>
      </c>
      <c r="C11" s="160" t="n">
        <v>2230764.05068608</v>
      </c>
      <c r="D11" s="160" t="n">
        <v>1220883.19620096</v>
      </c>
      <c r="E11" s="160" t="n">
        <v>356978.103767779</v>
      </c>
      <c r="F11" s="160" t="n">
        <v>0</v>
      </c>
      <c r="G11" s="160" t="n">
        <v>9241.43146997252</v>
      </c>
      <c r="H11" s="160" t="n">
        <v>64519.83033329</v>
      </c>
      <c r="I11" s="160" t="n">
        <v>48573.1089921066</v>
      </c>
      <c r="J11" s="160" t="n">
        <v>8445.26291397342</v>
      </c>
    </row>
    <row r="12" customFormat="false" ht="12.8" hidden="false" customHeight="false" outlineLevel="0" collapsed="false">
      <c r="A12" s="0" t="n">
        <v>59</v>
      </c>
      <c r="B12" s="160" t="n">
        <v>3599109.6687936</v>
      </c>
      <c r="C12" s="160" t="n">
        <v>1918501.09778747</v>
      </c>
      <c r="D12" s="160" t="n">
        <v>1188096.3688738</v>
      </c>
      <c r="E12" s="160" t="n">
        <v>338899.429955525</v>
      </c>
      <c r="F12" s="160" t="n">
        <v>0</v>
      </c>
      <c r="G12" s="160" t="n">
        <v>6384.15770926033</v>
      </c>
      <c r="H12" s="160" t="n">
        <v>87888.1027564367</v>
      </c>
      <c r="I12" s="160" t="n">
        <v>49450.610055503</v>
      </c>
      <c r="J12" s="160" t="n">
        <v>10394.7851948797</v>
      </c>
    </row>
    <row r="13" customFormat="false" ht="12.8" hidden="false" customHeight="false" outlineLevel="0" collapsed="false">
      <c r="A13" s="0" t="n">
        <v>60</v>
      </c>
      <c r="B13" s="160" t="n">
        <v>4011961.89295399</v>
      </c>
      <c r="C13" s="160" t="n">
        <v>2267425.78760671</v>
      </c>
      <c r="D13" s="160" t="n">
        <v>1215955.532242</v>
      </c>
      <c r="E13" s="160" t="n">
        <v>356955.85452758</v>
      </c>
      <c r="F13" s="160" t="n">
        <v>0</v>
      </c>
      <c r="G13" s="160" t="n">
        <v>8826.33476454865</v>
      </c>
      <c r="H13" s="160" t="n">
        <v>94195.9994458094</v>
      </c>
      <c r="I13" s="160" t="n">
        <v>57454.1403555487</v>
      </c>
      <c r="J13" s="160" t="n">
        <v>11693.7191805119</v>
      </c>
    </row>
    <row r="14" customFormat="false" ht="12.8" hidden="false" customHeight="false" outlineLevel="0" collapsed="false">
      <c r="A14" s="0" t="n">
        <v>61</v>
      </c>
      <c r="B14" s="160" t="n">
        <v>4266309.08811414</v>
      </c>
      <c r="C14" s="160" t="n">
        <v>1928232.33057195</v>
      </c>
      <c r="D14" s="160" t="n">
        <v>1138999.25175111</v>
      </c>
      <c r="E14" s="160" t="n">
        <v>330167.470120155</v>
      </c>
      <c r="F14" s="160" t="n">
        <v>751592.026007215</v>
      </c>
      <c r="G14" s="160" t="n">
        <v>7111.38473049712</v>
      </c>
      <c r="H14" s="160" t="n">
        <v>70362.4095334242</v>
      </c>
      <c r="I14" s="160" t="n">
        <v>30362.2381592399</v>
      </c>
      <c r="J14" s="160" t="n">
        <v>9401.88872724604</v>
      </c>
    </row>
    <row r="15" customFormat="false" ht="12.8" hidden="false" customHeight="false" outlineLevel="0" collapsed="false">
      <c r="A15" s="0" t="n">
        <v>62</v>
      </c>
      <c r="B15" s="160" t="n">
        <v>3669736.53404985</v>
      </c>
      <c r="C15" s="160" t="n">
        <v>1954037.25765909</v>
      </c>
      <c r="D15" s="160" t="n">
        <v>1267560.96874312</v>
      </c>
      <c r="E15" s="160" t="n">
        <v>324976.694746802</v>
      </c>
      <c r="F15" s="160" t="n">
        <v>0</v>
      </c>
      <c r="G15" s="160" t="n">
        <v>7066.37626714362</v>
      </c>
      <c r="H15" s="160" t="n">
        <v>65596.2273316425</v>
      </c>
      <c r="I15" s="160" t="n">
        <v>42504.8382165958</v>
      </c>
      <c r="J15" s="160" t="n">
        <v>7994.17108545375</v>
      </c>
    </row>
    <row r="16" customFormat="false" ht="12.8" hidden="false" customHeight="false" outlineLevel="0" collapsed="false">
      <c r="A16" s="0" t="n">
        <v>63</v>
      </c>
      <c r="B16" s="160" t="n">
        <v>3308354.07920606</v>
      </c>
      <c r="C16" s="160" t="n">
        <v>1717934.21404231</v>
      </c>
      <c r="D16" s="160" t="n">
        <v>1155845.28700457</v>
      </c>
      <c r="E16" s="160" t="n">
        <v>311941.598834788</v>
      </c>
      <c r="F16" s="160" t="n">
        <v>0</v>
      </c>
      <c r="G16" s="160" t="n">
        <v>7155.56382406401</v>
      </c>
      <c r="H16" s="160" t="n">
        <v>61293.2617608139</v>
      </c>
      <c r="I16" s="160" t="n">
        <v>45621.3356582711</v>
      </c>
      <c r="J16" s="160" t="n">
        <v>8487.78414030457</v>
      </c>
    </row>
    <row r="17" customFormat="false" ht="12.8" hidden="false" customHeight="false" outlineLevel="0" collapsed="false">
      <c r="A17" s="0" t="n">
        <v>64</v>
      </c>
      <c r="B17" s="160" t="n">
        <v>3051358.17301921</v>
      </c>
      <c r="C17" s="160" t="n">
        <v>1602501.74725369</v>
      </c>
      <c r="D17" s="160" t="n">
        <v>1057614.22049697</v>
      </c>
      <c r="E17" s="160" t="n">
        <v>286977.842965087</v>
      </c>
      <c r="F17" s="160" t="n">
        <v>0</v>
      </c>
      <c r="G17" s="160" t="n">
        <v>8464.50051935364</v>
      </c>
      <c r="H17" s="160" t="n">
        <v>45333.3548958444</v>
      </c>
      <c r="I17" s="160" t="n">
        <v>42990.0893593819</v>
      </c>
      <c r="J17" s="160" t="n">
        <v>7514.95030676814</v>
      </c>
    </row>
    <row r="18" customFormat="false" ht="12.8" hidden="false" customHeight="false" outlineLevel="0" collapsed="false">
      <c r="A18" s="0" t="n">
        <v>65</v>
      </c>
      <c r="B18" s="160" t="n">
        <v>3573945.3037423</v>
      </c>
      <c r="C18" s="160" t="n">
        <v>1572535.16486507</v>
      </c>
      <c r="D18" s="160" t="n">
        <v>975641.666231167</v>
      </c>
      <c r="E18" s="160" t="n">
        <v>280830.460077113</v>
      </c>
      <c r="F18" s="160" t="n">
        <v>636008.316619114</v>
      </c>
      <c r="G18" s="160" t="n">
        <v>4002.99816565245</v>
      </c>
      <c r="H18" s="160" t="n">
        <v>63479.2110749803</v>
      </c>
      <c r="I18" s="160" t="n">
        <v>33208.3789749041</v>
      </c>
      <c r="J18" s="160" t="n">
        <v>8811.33075275378</v>
      </c>
    </row>
    <row r="19" customFormat="false" ht="12.8" hidden="false" customHeight="false" outlineLevel="0" collapsed="false">
      <c r="A19" s="0" t="n">
        <v>66</v>
      </c>
      <c r="B19" s="160" t="n">
        <v>3250249.78092665</v>
      </c>
      <c r="C19" s="160" t="n">
        <v>1555100.35438503</v>
      </c>
      <c r="D19" s="160" t="n">
        <v>1296043.1911</v>
      </c>
      <c r="E19" s="160" t="n">
        <v>286803.320954177</v>
      </c>
      <c r="F19" s="160" t="n">
        <v>0</v>
      </c>
      <c r="G19" s="160" t="n">
        <v>7181.7781682519</v>
      </c>
      <c r="H19" s="160" t="n">
        <v>66017.5723411818</v>
      </c>
      <c r="I19" s="160" t="n">
        <v>31267.51765638</v>
      </c>
      <c r="J19" s="160" t="n">
        <v>7874.04390280944</v>
      </c>
    </row>
    <row r="20" customFormat="false" ht="12.8" hidden="false" customHeight="false" outlineLevel="0" collapsed="false">
      <c r="A20" s="0" t="n">
        <v>67</v>
      </c>
      <c r="B20" s="160" t="n">
        <v>3176833.72483202</v>
      </c>
      <c r="C20" s="160" t="n">
        <v>1565857.54194277</v>
      </c>
      <c r="D20" s="160" t="n">
        <v>1215853.84952</v>
      </c>
      <c r="E20" s="160" t="n">
        <v>292533.28643239</v>
      </c>
      <c r="F20" s="160" t="n">
        <v>0</v>
      </c>
      <c r="G20" s="160" t="n">
        <v>9242.06514455912</v>
      </c>
      <c r="H20" s="160" t="n">
        <v>50905.3311336398</v>
      </c>
      <c r="I20" s="160" t="n">
        <v>36477.6539637625</v>
      </c>
      <c r="J20" s="160" t="n">
        <v>6750.90770051998</v>
      </c>
    </row>
    <row r="21" customFormat="false" ht="12.8" hidden="false" customHeight="false" outlineLevel="0" collapsed="false">
      <c r="A21" s="0" t="n">
        <v>68</v>
      </c>
      <c r="B21" s="160" t="n">
        <v>3280873.68152559</v>
      </c>
      <c r="C21" s="160" t="n">
        <v>1622051.6834615</v>
      </c>
      <c r="D21" s="160" t="n">
        <v>1285564.82994</v>
      </c>
      <c r="E21" s="160" t="n">
        <v>287295.742486981</v>
      </c>
      <c r="F21" s="160" t="n">
        <v>0</v>
      </c>
      <c r="G21" s="160" t="n">
        <v>5749.74666316357</v>
      </c>
      <c r="H21" s="160" t="n">
        <v>49222.6363374615</v>
      </c>
      <c r="I21" s="160" t="n">
        <v>23653.7061101593</v>
      </c>
      <c r="J21" s="160" t="n">
        <v>7238.93476422286</v>
      </c>
    </row>
    <row r="22" customFormat="false" ht="12.8" hidden="false" customHeight="false" outlineLevel="0" collapsed="false">
      <c r="A22" s="0" t="n">
        <v>69</v>
      </c>
      <c r="B22" s="160" t="n">
        <v>3558456.48503573</v>
      </c>
      <c r="C22" s="160" t="n">
        <v>1535508.11448121</v>
      </c>
      <c r="D22" s="160" t="n">
        <v>1007038.09776668</v>
      </c>
      <c r="E22" s="160" t="n">
        <v>287857.768894612</v>
      </c>
      <c r="F22" s="160" t="n">
        <v>636055.505337421</v>
      </c>
      <c r="G22" s="160" t="n">
        <v>6939.91261489957</v>
      </c>
      <c r="H22" s="160" t="n">
        <v>41686.3059349687</v>
      </c>
      <c r="I22" s="160" t="n">
        <v>37122.7412993151</v>
      </c>
      <c r="J22" s="160" t="n">
        <v>5719.51858640277</v>
      </c>
    </row>
    <row r="23" customFormat="false" ht="12.8" hidden="false" customHeight="false" outlineLevel="0" collapsed="false">
      <c r="A23" s="0" t="n">
        <v>70</v>
      </c>
      <c r="B23" s="160" t="n">
        <v>3039751.84668979</v>
      </c>
      <c r="C23" s="160" t="n">
        <v>1573252.69645875</v>
      </c>
      <c r="D23" s="160" t="n">
        <v>1078918.99510548</v>
      </c>
      <c r="E23" s="160" t="n">
        <v>290455.071778008</v>
      </c>
      <c r="F23" s="160" t="n">
        <v>0</v>
      </c>
      <c r="G23" s="160" t="n">
        <v>7273.4233719791</v>
      </c>
      <c r="H23" s="160" t="n">
        <v>44058.5247801789</v>
      </c>
      <c r="I23" s="160" t="n">
        <v>39565.4018422584</v>
      </c>
      <c r="J23" s="160" t="n">
        <v>5635.57039047744</v>
      </c>
    </row>
    <row r="24" customFormat="false" ht="12.8" hidden="false" customHeight="false" outlineLevel="0" collapsed="false">
      <c r="A24" s="0" t="n">
        <v>71</v>
      </c>
      <c r="B24" s="160" t="n">
        <v>3157976.44167911</v>
      </c>
      <c r="C24" s="160" t="n">
        <v>1674889.20228648</v>
      </c>
      <c r="D24" s="160" t="n">
        <v>1075968.77114853</v>
      </c>
      <c r="E24" s="160" t="n">
        <v>302133.276578445</v>
      </c>
      <c r="F24" s="160" t="n">
        <v>0</v>
      </c>
      <c r="G24" s="160" t="n">
        <v>9159.5488789849</v>
      </c>
      <c r="H24" s="160" t="n">
        <v>46843.7863019707</v>
      </c>
      <c r="I24" s="160" t="n">
        <v>42453.5083623081</v>
      </c>
      <c r="J24" s="160" t="n">
        <v>5909.71574043665</v>
      </c>
    </row>
    <row r="25" customFormat="false" ht="12.8" hidden="false" customHeight="false" outlineLevel="0" collapsed="false">
      <c r="A25" s="0" t="n">
        <v>72</v>
      </c>
      <c r="B25" s="160" t="n">
        <v>3061510.88253989</v>
      </c>
      <c r="C25" s="160" t="n">
        <v>1606567.79054628</v>
      </c>
      <c r="D25" s="160" t="n">
        <v>1066243.50067178</v>
      </c>
      <c r="E25" s="160" t="n">
        <v>293649.994483109</v>
      </c>
      <c r="F25" s="160" t="n">
        <v>0</v>
      </c>
      <c r="G25" s="160" t="n">
        <v>5144.05643932378</v>
      </c>
      <c r="H25" s="160" t="n">
        <v>53161.7031776981</v>
      </c>
      <c r="I25" s="160" t="n">
        <v>29409.1190514375</v>
      </c>
      <c r="J25" s="160" t="n">
        <v>7288.03051598593</v>
      </c>
    </row>
    <row r="26" customFormat="false" ht="12.8" hidden="false" customHeight="false" outlineLevel="0" collapsed="false">
      <c r="A26" s="0" t="n">
        <v>73</v>
      </c>
      <c r="B26" s="160" t="n">
        <v>3643453.7901133</v>
      </c>
      <c r="C26" s="160" t="n">
        <v>1590104.50973707</v>
      </c>
      <c r="D26" s="160" t="n">
        <v>1009833.18926649</v>
      </c>
      <c r="E26" s="160" t="n">
        <v>292303.063332732</v>
      </c>
      <c r="F26" s="160" t="n">
        <v>650739.274418461</v>
      </c>
      <c r="G26" s="160" t="n">
        <v>7978.00323037692</v>
      </c>
      <c r="H26" s="160" t="n">
        <v>54514.6601170769</v>
      </c>
      <c r="I26" s="160" t="n">
        <v>29445.5758154219</v>
      </c>
      <c r="J26" s="160" t="n">
        <v>7969.24629387358</v>
      </c>
    </row>
    <row r="27" customFormat="false" ht="12.8" hidden="false" customHeight="false" outlineLevel="0" collapsed="false">
      <c r="A27" s="0" t="n">
        <v>74</v>
      </c>
      <c r="B27" s="160" t="n">
        <v>3036989.20273271</v>
      </c>
      <c r="C27" s="160" t="n">
        <v>1642072.247073</v>
      </c>
      <c r="D27" s="160" t="n">
        <v>992469.142756949</v>
      </c>
      <c r="E27" s="160" t="n">
        <v>296257.62426372</v>
      </c>
      <c r="F27" s="160" t="n">
        <v>0</v>
      </c>
      <c r="G27" s="160" t="n">
        <v>8780.47648956392</v>
      </c>
      <c r="H27" s="160" t="n">
        <v>66722.3842670265</v>
      </c>
      <c r="I27" s="160" t="n">
        <v>23323.9365936033</v>
      </c>
      <c r="J27" s="160" t="n">
        <v>7296.05868469201</v>
      </c>
    </row>
    <row r="28" customFormat="false" ht="12.8" hidden="false" customHeight="false" outlineLevel="0" collapsed="false">
      <c r="A28" s="0" t="n">
        <v>75</v>
      </c>
      <c r="B28" s="160" t="n">
        <v>3094220.80838258</v>
      </c>
      <c r="C28" s="160" t="n">
        <v>1642732.83522514</v>
      </c>
      <c r="D28" s="160" t="n">
        <v>1044646.75616766</v>
      </c>
      <c r="E28" s="160" t="n">
        <v>297100.685283119</v>
      </c>
      <c r="F28" s="160" t="n">
        <v>0</v>
      </c>
      <c r="G28" s="160" t="n">
        <v>6407.28768838152</v>
      </c>
      <c r="H28" s="160" t="n">
        <v>53354.8667521494</v>
      </c>
      <c r="I28" s="160" t="n">
        <v>42332.6679608496</v>
      </c>
      <c r="J28" s="160" t="n">
        <v>7351.71982363716</v>
      </c>
    </row>
    <row r="29" customFormat="false" ht="12.8" hidden="false" customHeight="false" outlineLevel="0" collapsed="false">
      <c r="A29" s="0" t="n">
        <v>76</v>
      </c>
      <c r="B29" s="160" t="n">
        <v>3135564.05763891</v>
      </c>
      <c r="C29" s="160" t="n">
        <v>1724583.31979415</v>
      </c>
      <c r="D29" s="160" t="n">
        <v>992123.533125683</v>
      </c>
      <c r="E29" s="160" t="n">
        <v>297063.612248115</v>
      </c>
      <c r="F29" s="160" t="n">
        <v>0</v>
      </c>
      <c r="G29" s="160" t="n">
        <v>8345.47043468376</v>
      </c>
      <c r="H29" s="160" t="n">
        <v>73853.5837065193</v>
      </c>
      <c r="I29" s="160" t="n">
        <v>30176.5145969649</v>
      </c>
      <c r="J29" s="160" t="n">
        <v>9459.44951394846</v>
      </c>
    </row>
    <row r="30" customFormat="false" ht="12.8" hidden="false" customHeight="false" outlineLevel="0" collapsed="false">
      <c r="A30" s="0" t="n">
        <v>77</v>
      </c>
      <c r="B30" s="160" t="n">
        <v>3805580.56712929</v>
      </c>
      <c r="C30" s="160" t="n">
        <v>1738981.13747237</v>
      </c>
      <c r="D30" s="160" t="n">
        <v>969471.408135389</v>
      </c>
      <c r="E30" s="160" t="n">
        <v>295092.385618638</v>
      </c>
      <c r="F30" s="160" t="n">
        <v>684773.256747994</v>
      </c>
      <c r="G30" s="160" t="n">
        <v>6407.78290133799</v>
      </c>
      <c r="H30" s="160" t="n">
        <v>72473.2376581446</v>
      </c>
      <c r="I30" s="160" t="n">
        <v>27789.1011027704</v>
      </c>
      <c r="J30" s="160" t="n">
        <v>10185.0231979068</v>
      </c>
    </row>
    <row r="31" customFormat="false" ht="12.8" hidden="false" customHeight="false" outlineLevel="0" collapsed="false">
      <c r="A31" s="0" t="n">
        <v>78</v>
      </c>
      <c r="B31" s="160" t="n">
        <v>3165456.10592073</v>
      </c>
      <c r="C31" s="160" t="n">
        <v>1730352.68607683</v>
      </c>
      <c r="D31" s="160" t="n">
        <v>1010533.18959585</v>
      </c>
      <c r="E31" s="160" t="n">
        <v>290257.328960249</v>
      </c>
      <c r="F31" s="160" t="n">
        <v>0</v>
      </c>
      <c r="G31" s="160" t="n">
        <v>8304.60131884441</v>
      </c>
      <c r="H31" s="160" t="n">
        <v>70666.4259370569</v>
      </c>
      <c r="I31" s="160" t="n">
        <v>46709.5033171303</v>
      </c>
      <c r="J31" s="160" t="n">
        <v>8445.46321028352</v>
      </c>
    </row>
    <row r="32" customFormat="false" ht="12.8" hidden="false" customHeight="false" outlineLevel="0" collapsed="false">
      <c r="A32" s="0" t="n">
        <v>79</v>
      </c>
      <c r="B32" s="160" t="n">
        <v>3102460.61416852</v>
      </c>
      <c r="C32" s="160" t="n">
        <v>1668239.3581104</v>
      </c>
      <c r="D32" s="160" t="n">
        <v>1041983.06950852</v>
      </c>
      <c r="E32" s="160" t="n">
        <v>288652.582783232</v>
      </c>
      <c r="F32" s="160" t="n">
        <v>0</v>
      </c>
      <c r="G32" s="160" t="n">
        <v>6628.07983373951</v>
      </c>
      <c r="H32" s="160" t="n">
        <v>54104.5983776443</v>
      </c>
      <c r="I32" s="160" t="n">
        <v>34782.8005675566</v>
      </c>
      <c r="J32" s="160" t="n">
        <v>7941.1308403406</v>
      </c>
    </row>
    <row r="33" customFormat="false" ht="12.8" hidden="false" customHeight="false" outlineLevel="0" collapsed="false">
      <c r="A33" s="0" t="n">
        <v>80</v>
      </c>
      <c r="B33" s="160" t="n">
        <v>3144780.26258197</v>
      </c>
      <c r="C33" s="160" t="n">
        <v>1719763.88564609</v>
      </c>
      <c r="D33" s="160" t="n">
        <v>1005145.78810777</v>
      </c>
      <c r="E33" s="160" t="n">
        <v>291380.75860145</v>
      </c>
      <c r="F33" s="160" t="n">
        <v>0</v>
      </c>
      <c r="G33" s="160" t="n">
        <v>6252.84280899011</v>
      </c>
      <c r="H33" s="160" t="n">
        <v>82688.7270851267</v>
      </c>
      <c r="I33" s="160" t="n">
        <v>26564.965296547</v>
      </c>
      <c r="J33" s="160" t="n">
        <v>12752.3015856936</v>
      </c>
    </row>
    <row r="34" customFormat="false" ht="12.8" hidden="false" customHeight="false" outlineLevel="0" collapsed="false">
      <c r="A34" s="0" t="n">
        <v>81</v>
      </c>
      <c r="B34" s="160" t="n">
        <v>3783976.56826971</v>
      </c>
      <c r="C34" s="160" t="n">
        <v>1698827.84116166</v>
      </c>
      <c r="D34" s="160" t="n">
        <v>995345.807887742</v>
      </c>
      <c r="E34" s="160" t="n">
        <v>291635.174031108</v>
      </c>
      <c r="F34" s="160" t="n">
        <v>686558.646278227</v>
      </c>
      <c r="G34" s="160" t="n">
        <v>7106.15105779773</v>
      </c>
      <c r="H34" s="160" t="n">
        <v>61855.4418061266</v>
      </c>
      <c r="I34" s="160" t="n">
        <v>31886.8195437245</v>
      </c>
      <c r="J34" s="160" t="n">
        <v>10760.6865033261</v>
      </c>
    </row>
    <row r="35" customFormat="false" ht="12.8" hidden="false" customHeight="false" outlineLevel="0" collapsed="false">
      <c r="A35" s="0" t="n">
        <v>82</v>
      </c>
      <c r="B35" s="160" t="n">
        <v>3109357.04321812</v>
      </c>
      <c r="C35" s="160" t="n">
        <v>1706749.7921849</v>
      </c>
      <c r="D35" s="160" t="n">
        <v>994594.009198003</v>
      </c>
      <c r="E35" s="160" t="n">
        <v>292070.931535448</v>
      </c>
      <c r="F35" s="160" t="n">
        <v>0</v>
      </c>
      <c r="G35" s="160" t="n">
        <v>6276.40683731305</v>
      </c>
      <c r="H35" s="160" t="n">
        <v>61852.9463317519</v>
      </c>
      <c r="I35" s="160" t="n">
        <v>38475.6696763726</v>
      </c>
      <c r="J35" s="160" t="n">
        <v>9283.81275262583</v>
      </c>
    </row>
    <row r="36" customFormat="false" ht="12.8" hidden="false" customHeight="false" outlineLevel="0" collapsed="false">
      <c r="A36" s="0" t="n">
        <v>83</v>
      </c>
      <c r="B36" s="160" t="n">
        <v>3095001.88938742</v>
      </c>
      <c r="C36" s="160" t="n">
        <v>1755831.23034254</v>
      </c>
      <c r="D36" s="160" t="n">
        <v>948149.149618835</v>
      </c>
      <c r="E36" s="160" t="n">
        <v>289650.597521432</v>
      </c>
      <c r="F36" s="160" t="n">
        <v>0</v>
      </c>
      <c r="G36" s="160" t="n">
        <v>5632.60310218252</v>
      </c>
      <c r="H36" s="160" t="n">
        <v>61188.5729833318</v>
      </c>
      <c r="I36" s="160" t="n">
        <v>25089.7978982008</v>
      </c>
      <c r="J36" s="160" t="n">
        <v>9830.75078825068</v>
      </c>
    </row>
    <row r="37" customFormat="false" ht="12.8" hidden="false" customHeight="false" outlineLevel="0" collapsed="false">
      <c r="A37" s="0" t="n">
        <v>84</v>
      </c>
      <c r="B37" s="160" t="n">
        <v>3101479.60807285</v>
      </c>
      <c r="C37" s="160" t="n">
        <v>1738133.41662955</v>
      </c>
      <c r="D37" s="160" t="n">
        <v>956931.510660585</v>
      </c>
      <c r="E37" s="160" t="n">
        <v>289565.4927329</v>
      </c>
      <c r="F37" s="160" t="n">
        <v>0</v>
      </c>
      <c r="G37" s="160" t="n">
        <v>10001.7300956563</v>
      </c>
      <c r="H37" s="160" t="n">
        <v>65658.5731279569</v>
      </c>
      <c r="I37" s="160" t="n">
        <v>30659.467446511</v>
      </c>
      <c r="J37" s="160" t="n">
        <v>10529.4173796974</v>
      </c>
    </row>
    <row r="38" customFormat="false" ht="12.8" hidden="false" customHeight="false" outlineLevel="0" collapsed="false">
      <c r="A38" s="0" t="n">
        <v>85</v>
      </c>
      <c r="B38" s="160" t="n">
        <v>3751890.68915964</v>
      </c>
      <c r="C38" s="160" t="n">
        <v>1741267.66011083</v>
      </c>
      <c r="D38" s="160" t="n">
        <v>935686.418457312</v>
      </c>
      <c r="E38" s="160" t="n">
        <v>292843.61692035</v>
      </c>
      <c r="F38" s="160" t="n">
        <v>674523.637743928</v>
      </c>
      <c r="G38" s="160" t="n">
        <v>9266.48950349356</v>
      </c>
      <c r="H38" s="160" t="n">
        <v>52476.9604436917</v>
      </c>
      <c r="I38" s="160" t="n">
        <v>36028.4582797032</v>
      </c>
      <c r="J38" s="160" t="n">
        <v>8947.75454921266</v>
      </c>
    </row>
    <row r="39" customFormat="false" ht="12.8" hidden="false" customHeight="false" outlineLevel="0" collapsed="false">
      <c r="A39" s="0" t="n">
        <v>86</v>
      </c>
      <c r="B39" s="160" t="n">
        <v>3142642.42086451</v>
      </c>
      <c r="C39" s="160" t="n">
        <v>1756991.58323572</v>
      </c>
      <c r="D39" s="160" t="n">
        <v>968998.377802197</v>
      </c>
      <c r="E39" s="160" t="n">
        <v>291384.953175626</v>
      </c>
      <c r="F39" s="160" t="n">
        <v>0</v>
      </c>
      <c r="G39" s="160" t="n">
        <v>8000.70506420308</v>
      </c>
      <c r="H39" s="160" t="n">
        <v>56126.0933235116</v>
      </c>
      <c r="I39" s="160" t="n">
        <v>52643.2514522848</v>
      </c>
      <c r="J39" s="160" t="n">
        <v>7989.30904353655</v>
      </c>
    </row>
    <row r="40" customFormat="false" ht="12.8" hidden="false" customHeight="false" outlineLevel="0" collapsed="false">
      <c r="A40" s="0" t="n">
        <v>87</v>
      </c>
      <c r="B40" s="160" t="n">
        <v>3121891.59800768</v>
      </c>
      <c r="C40" s="160" t="n">
        <v>1711613.63455948</v>
      </c>
      <c r="D40" s="160" t="n">
        <v>977059.251574083</v>
      </c>
      <c r="E40" s="160" t="n">
        <v>292037.407269668</v>
      </c>
      <c r="F40" s="160" t="n">
        <v>0</v>
      </c>
      <c r="G40" s="160" t="n">
        <v>7496.46885051355</v>
      </c>
      <c r="H40" s="160" t="n">
        <v>81369.1233800518</v>
      </c>
      <c r="I40" s="160" t="n">
        <v>40463.4050515437</v>
      </c>
      <c r="J40" s="160" t="n">
        <v>11075.6043799365</v>
      </c>
    </row>
    <row r="41" customFormat="false" ht="12.8" hidden="false" customHeight="false" outlineLevel="0" collapsed="false">
      <c r="A41" s="0" t="n">
        <v>88</v>
      </c>
      <c r="B41" s="160" t="n">
        <v>3129733.23901535</v>
      </c>
      <c r="C41" s="160" t="n">
        <v>1731286.51803244</v>
      </c>
      <c r="D41" s="160" t="n">
        <v>972369.868698565</v>
      </c>
      <c r="E41" s="160" t="n">
        <v>291542.299731813</v>
      </c>
      <c r="F41" s="160" t="n">
        <v>0</v>
      </c>
      <c r="G41" s="160" t="n">
        <v>9695.74983196977</v>
      </c>
      <c r="H41" s="160" t="n">
        <v>71350.1631854325</v>
      </c>
      <c r="I41" s="160" t="n">
        <v>42157.8743932409</v>
      </c>
      <c r="J41" s="160" t="n">
        <v>10551.7064287218</v>
      </c>
    </row>
    <row r="42" customFormat="false" ht="12.8" hidden="false" customHeight="false" outlineLevel="0" collapsed="false">
      <c r="A42" s="0" t="n">
        <v>89</v>
      </c>
      <c r="B42" s="160" t="n">
        <v>3790154.2350965</v>
      </c>
      <c r="C42" s="160" t="n">
        <v>1783887.68254156</v>
      </c>
      <c r="D42" s="160" t="n">
        <v>915591.612133392</v>
      </c>
      <c r="E42" s="160" t="n">
        <v>291507.685163442</v>
      </c>
      <c r="F42" s="160" t="n">
        <v>677348.748975085</v>
      </c>
      <c r="G42" s="160" t="n">
        <v>6247.26963038654</v>
      </c>
      <c r="H42" s="160" t="n">
        <v>71565.767130985</v>
      </c>
      <c r="I42" s="160" t="n">
        <v>33731.9356525691</v>
      </c>
      <c r="J42" s="160" t="n">
        <v>10124.7319246566</v>
      </c>
    </row>
    <row r="43" customFormat="false" ht="12.8" hidden="false" customHeight="false" outlineLevel="0" collapsed="false">
      <c r="A43" s="0" t="n">
        <v>90</v>
      </c>
      <c r="B43" s="160" t="n">
        <v>3196116.61891973</v>
      </c>
      <c r="C43" s="160" t="n">
        <v>1825958.60987897</v>
      </c>
      <c r="D43" s="160" t="n">
        <v>929155.864735414</v>
      </c>
      <c r="E43" s="160" t="n">
        <v>289431.100382724</v>
      </c>
      <c r="F43" s="160" t="n">
        <v>0</v>
      </c>
      <c r="G43" s="160" t="n">
        <v>9095.85917958471</v>
      </c>
      <c r="H43" s="160" t="n">
        <v>73486.4283870546</v>
      </c>
      <c r="I43" s="160" t="n">
        <v>54475.8636613171</v>
      </c>
      <c r="J43" s="160" t="n">
        <v>13266.2506007602</v>
      </c>
    </row>
    <row r="44" customFormat="false" ht="12.8" hidden="false" customHeight="false" outlineLevel="0" collapsed="false">
      <c r="A44" s="0" t="n">
        <v>91</v>
      </c>
      <c r="B44" s="160" t="n">
        <v>3126707.64686424</v>
      </c>
      <c r="C44" s="160" t="n">
        <v>1766272.13123551</v>
      </c>
      <c r="D44" s="160" t="n">
        <v>945862.175923257</v>
      </c>
      <c r="E44" s="160" t="n">
        <v>289577.806661507</v>
      </c>
      <c r="F44" s="160" t="n">
        <v>0</v>
      </c>
      <c r="G44" s="160" t="n">
        <v>9376.51228490084</v>
      </c>
      <c r="H44" s="160" t="n">
        <v>60086.9121607034</v>
      </c>
      <c r="I44" s="160" t="n">
        <v>48233.0522500807</v>
      </c>
      <c r="J44" s="160" t="n">
        <v>7324.98752404146</v>
      </c>
    </row>
    <row r="45" customFormat="false" ht="12.8" hidden="false" customHeight="false" outlineLevel="0" collapsed="false">
      <c r="A45" s="0" t="n">
        <v>92</v>
      </c>
      <c r="B45" s="160" t="n">
        <v>3135820.67005847</v>
      </c>
      <c r="C45" s="160" t="n">
        <v>1761312.02651556</v>
      </c>
      <c r="D45" s="160" t="n">
        <v>968780.043934686</v>
      </c>
      <c r="E45" s="160" t="n">
        <v>286764.020426187</v>
      </c>
      <c r="F45" s="160" t="n">
        <v>0</v>
      </c>
      <c r="G45" s="160" t="n">
        <v>8668.35567788535</v>
      </c>
      <c r="H45" s="160" t="n">
        <v>66541.3836942502</v>
      </c>
      <c r="I45" s="160" t="n">
        <v>35083.6132196357</v>
      </c>
      <c r="J45" s="160" t="n">
        <v>9524.67635408601</v>
      </c>
    </row>
    <row r="46" customFormat="false" ht="12.8" hidden="false" customHeight="false" outlineLevel="0" collapsed="false">
      <c r="A46" s="0" t="n">
        <v>93</v>
      </c>
      <c r="B46" s="160" t="n">
        <v>3828227.84489451</v>
      </c>
      <c r="C46" s="160" t="n">
        <v>1828997.4931031</v>
      </c>
      <c r="D46" s="160" t="n">
        <v>894026.709448853</v>
      </c>
      <c r="E46" s="160" t="n">
        <v>288948.797180586</v>
      </c>
      <c r="F46" s="160" t="n">
        <v>677785.864451997</v>
      </c>
      <c r="G46" s="160" t="n">
        <v>7547.64068265275</v>
      </c>
      <c r="H46" s="160" t="n">
        <v>86969.8787938621</v>
      </c>
      <c r="I46" s="160" t="n">
        <v>31127.356440266</v>
      </c>
      <c r="J46" s="160" t="n">
        <v>12791.8106672389</v>
      </c>
    </row>
    <row r="47" customFormat="false" ht="12.8" hidden="false" customHeight="false" outlineLevel="0" collapsed="false">
      <c r="A47" s="0" t="n">
        <v>94</v>
      </c>
      <c r="B47" s="160" t="n">
        <v>3134113.42845673</v>
      </c>
      <c r="C47" s="160" t="n">
        <v>1760272.02422704</v>
      </c>
      <c r="D47" s="160" t="n">
        <v>947309.017811582</v>
      </c>
      <c r="E47" s="160" t="n">
        <v>287986.961980818</v>
      </c>
      <c r="F47" s="160" t="n">
        <v>0</v>
      </c>
      <c r="G47" s="160" t="n">
        <v>7327.00298122059</v>
      </c>
      <c r="H47" s="160" t="n">
        <v>80296.6886500177</v>
      </c>
      <c r="I47" s="160" t="n">
        <v>40911.3181239952</v>
      </c>
      <c r="J47" s="160" t="n">
        <v>10640.3117414415</v>
      </c>
    </row>
    <row r="48" customFormat="false" ht="12.8" hidden="false" customHeight="false" outlineLevel="0" collapsed="false">
      <c r="A48" s="0" t="n">
        <v>95</v>
      </c>
      <c r="B48" s="160" t="n">
        <v>3165779.0481707</v>
      </c>
      <c r="C48" s="160" t="n">
        <v>1769918.14056468</v>
      </c>
      <c r="D48" s="160" t="n">
        <v>988143.015541067</v>
      </c>
      <c r="E48" s="160" t="n">
        <v>289320.634056796</v>
      </c>
      <c r="F48" s="160" t="n">
        <v>0</v>
      </c>
      <c r="G48" s="160" t="n">
        <v>10126.1655346584</v>
      </c>
      <c r="H48" s="160" t="n">
        <v>70921.7915968673</v>
      </c>
      <c r="I48" s="160" t="n">
        <v>27349.7366982962</v>
      </c>
      <c r="J48" s="160" t="n">
        <v>9330.52210294984</v>
      </c>
    </row>
    <row r="49" customFormat="false" ht="12.8" hidden="false" customHeight="false" outlineLevel="0" collapsed="false">
      <c r="A49" s="0" t="n">
        <v>96</v>
      </c>
      <c r="B49" s="160" t="n">
        <v>3123147.22082461</v>
      </c>
      <c r="C49" s="160" t="n">
        <v>1760186.46217691</v>
      </c>
      <c r="D49" s="160" t="n">
        <v>966351.605855357</v>
      </c>
      <c r="E49" s="160" t="n">
        <v>286288.544710702</v>
      </c>
      <c r="F49" s="160" t="n">
        <v>0</v>
      </c>
      <c r="G49" s="160" t="n">
        <v>7907.89486943142</v>
      </c>
      <c r="H49" s="160" t="n">
        <v>66760.9345398872</v>
      </c>
      <c r="I49" s="160" t="n">
        <v>26989.4445957695</v>
      </c>
      <c r="J49" s="160" t="n">
        <v>9119.04460828048</v>
      </c>
    </row>
    <row r="50" customFormat="false" ht="12.8" hidden="false" customHeight="false" outlineLevel="0" collapsed="false">
      <c r="A50" s="0" t="n">
        <v>97</v>
      </c>
      <c r="B50" s="160" t="n">
        <v>3843013.3219418</v>
      </c>
      <c r="C50" s="160" t="n">
        <v>1797714.71129031</v>
      </c>
      <c r="D50" s="160" t="n">
        <v>942105.100312375</v>
      </c>
      <c r="E50" s="160" t="n">
        <v>285766.176741608</v>
      </c>
      <c r="F50" s="160" t="n">
        <v>687549.940197535</v>
      </c>
      <c r="G50" s="160" t="n">
        <v>6398.25616276628</v>
      </c>
      <c r="H50" s="160" t="n">
        <v>73782.796734602</v>
      </c>
      <c r="I50" s="160" t="n">
        <v>38389.3354913571</v>
      </c>
      <c r="J50" s="160" t="n">
        <v>10132.3087464439</v>
      </c>
    </row>
    <row r="51" customFormat="false" ht="12.8" hidden="false" customHeight="false" outlineLevel="0" collapsed="false">
      <c r="A51" s="0" t="n">
        <v>98</v>
      </c>
      <c r="B51" s="160" t="n">
        <v>3109585.05190591</v>
      </c>
      <c r="C51" s="160" t="n">
        <v>1792015.33545844</v>
      </c>
      <c r="D51" s="160" t="n">
        <v>913459.842036329</v>
      </c>
      <c r="E51" s="160" t="n">
        <v>284834.471027275</v>
      </c>
      <c r="F51" s="160" t="n">
        <v>0</v>
      </c>
      <c r="G51" s="160" t="n">
        <v>7743.47734492847</v>
      </c>
      <c r="H51" s="160" t="n">
        <v>64433.8735953937</v>
      </c>
      <c r="I51" s="160" t="n">
        <v>37020.8585538731</v>
      </c>
      <c r="J51" s="160" t="n">
        <v>10654.3625843511</v>
      </c>
    </row>
    <row r="52" customFormat="false" ht="12.8" hidden="false" customHeight="false" outlineLevel="0" collapsed="false">
      <c r="A52" s="0" t="n">
        <v>99</v>
      </c>
      <c r="B52" s="160" t="n">
        <v>3045231.15370726</v>
      </c>
      <c r="C52" s="160" t="n">
        <v>1772595.41794113</v>
      </c>
      <c r="D52" s="160" t="n">
        <v>880706.800592741</v>
      </c>
      <c r="E52" s="160" t="n">
        <v>282041.968826866</v>
      </c>
      <c r="F52" s="160" t="n">
        <v>0</v>
      </c>
      <c r="G52" s="160" t="n">
        <v>8876.69913773997</v>
      </c>
      <c r="H52" s="160" t="n">
        <v>64269.9397432343</v>
      </c>
      <c r="I52" s="160" t="n">
        <v>29370.8167101979</v>
      </c>
      <c r="J52" s="160" t="n">
        <v>7921.84408933849</v>
      </c>
    </row>
    <row r="53" customFormat="false" ht="12.8" hidden="false" customHeight="false" outlineLevel="0" collapsed="false">
      <c r="A53" s="0" t="n">
        <v>100</v>
      </c>
      <c r="B53" s="160" t="n">
        <v>3107812.22097943</v>
      </c>
      <c r="C53" s="160" t="n">
        <v>1768553.29651249</v>
      </c>
      <c r="D53" s="160" t="n">
        <v>928386.480543119</v>
      </c>
      <c r="E53" s="160" t="n">
        <v>278083.333075875</v>
      </c>
      <c r="F53" s="160" t="n">
        <v>0</v>
      </c>
      <c r="G53" s="160" t="n">
        <v>10246.2980556616</v>
      </c>
      <c r="H53" s="160" t="n">
        <v>73894.9974750618</v>
      </c>
      <c r="I53" s="160" t="n">
        <v>39792.9659673909</v>
      </c>
      <c r="J53" s="160" t="n">
        <v>9407.67770979864</v>
      </c>
    </row>
    <row r="54" customFormat="false" ht="12.8" hidden="false" customHeight="false" outlineLevel="0" collapsed="false">
      <c r="A54" s="0" t="n">
        <v>101</v>
      </c>
      <c r="B54" s="160" t="n">
        <v>3728646.67736316</v>
      </c>
      <c r="C54" s="160" t="n">
        <v>1742331.21066558</v>
      </c>
      <c r="D54" s="160" t="n">
        <v>902992.611341024</v>
      </c>
      <c r="E54" s="160" t="n">
        <v>277749.874927596</v>
      </c>
      <c r="F54" s="160" t="n">
        <v>665592.201301542</v>
      </c>
      <c r="G54" s="160" t="n">
        <v>8770.32144409312</v>
      </c>
      <c r="H54" s="160" t="n">
        <v>85160.3147690624</v>
      </c>
      <c r="I54" s="160" t="n">
        <v>36075.9855863662</v>
      </c>
      <c r="J54" s="160" t="n">
        <v>10645.4672366835</v>
      </c>
    </row>
    <row r="55" customFormat="false" ht="12.8" hidden="false" customHeight="false" outlineLevel="0" collapsed="false">
      <c r="A55" s="0" t="n">
        <v>102</v>
      </c>
      <c r="B55" s="160" t="n">
        <v>3007405.49054118</v>
      </c>
      <c r="C55" s="160" t="n">
        <v>1720122.14396528</v>
      </c>
      <c r="D55" s="160" t="n">
        <v>892207.915063486</v>
      </c>
      <c r="E55" s="160" t="n">
        <v>274206.799824896</v>
      </c>
      <c r="F55" s="160" t="n">
        <v>0</v>
      </c>
      <c r="G55" s="160" t="n">
        <v>8809.38236342671</v>
      </c>
      <c r="H55" s="160" t="n">
        <v>77109.941670687</v>
      </c>
      <c r="I55" s="160" t="n">
        <v>25382.453058255</v>
      </c>
      <c r="J55" s="160" t="n">
        <v>10317.309959533</v>
      </c>
    </row>
    <row r="56" customFormat="false" ht="12.8" hidden="false" customHeight="false" outlineLevel="0" collapsed="false">
      <c r="A56" s="0" t="n">
        <v>103</v>
      </c>
      <c r="B56" s="160" t="n">
        <v>3013818.34299991</v>
      </c>
      <c r="C56" s="160" t="n">
        <v>1784851.01558941</v>
      </c>
      <c r="D56" s="160" t="n">
        <v>850165.440554129</v>
      </c>
      <c r="E56" s="160" t="n">
        <v>275149.374736074</v>
      </c>
      <c r="F56" s="160" t="n">
        <v>0</v>
      </c>
      <c r="G56" s="160" t="n">
        <v>10203.8267104928</v>
      </c>
      <c r="H56" s="160" t="n">
        <v>57501.4372101966</v>
      </c>
      <c r="I56" s="160" t="n">
        <v>30835.6454665342</v>
      </c>
      <c r="J56" s="160" t="n">
        <v>9892.4526105364</v>
      </c>
    </row>
    <row r="57" customFormat="false" ht="12.8" hidden="false" customHeight="false" outlineLevel="0" collapsed="false">
      <c r="A57" s="0" t="n">
        <v>104</v>
      </c>
      <c r="B57" s="160" t="n">
        <v>2991072.96873919</v>
      </c>
      <c r="C57" s="160" t="n">
        <v>1826736.02281174</v>
      </c>
      <c r="D57" s="160" t="n">
        <v>786378.427541281</v>
      </c>
      <c r="E57" s="160" t="n">
        <v>273849.963776349</v>
      </c>
      <c r="F57" s="160" t="n">
        <v>0</v>
      </c>
      <c r="G57" s="160" t="n">
        <v>7320.94727169092</v>
      </c>
      <c r="H57" s="160" t="n">
        <v>63564.0753390539</v>
      </c>
      <c r="I57" s="160" t="n">
        <v>24798.3804906544</v>
      </c>
      <c r="J57" s="160" t="n">
        <v>9901.02239881786</v>
      </c>
    </row>
    <row r="58" customFormat="false" ht="12.8" hidden="false" customHeight="false" outlineLevel="0" collapsed="false">
      <c r="A58" s="0" t="n">
        <v>105</v>
      </c>
      <c r="B58" s="160" t="n">
        <v>3693475.26967372</v>
      </c>
      <c r="C58" s="160" t="n">
        <v>1785033.57935412</v>
      </c>
      <c r="D58" s="160" t="n">
        <v>841902.874672242</v>
      </c>
      <c r="E58" s="160" t="n">
        <v>272526.462785959</v>
      </c>
      <c r="F58" s="160" t="n">
        <v>660999.180291369</v>
      </c>
      <c r="G58" s="160" t="n">
        <v>14025.1934390921</v>
      </c>
      <c r="H58" s="160" t="n">
        <v>69206.6011163652</v>
      </c>
      <c r="I58" s="160" t="n">
        <v>49301.0627322668</v>
      </c>
      <c r="J58" s="160" t="n">
        <v>9190.0702936881</v>
      </c>
    </row>
    <row r="59" customFormat="false" ht="12.8" hidden="false" customHeight="false" outlineLevel="0" collapsed="false">
      <c r="A59" s="0" t="n">
        <v>106</v>
      </c>
      <c r="B59" s="160" t="n">
        <v>3038834.93640292</v>
      </c>
      <c r="C59" s="160" t="n">
        <v>1823980.37404329</v>
      </c>
      <c r="D59" s="160" t="n">
        <v>823667.523735189</v>
      </c>
      <c r="E59" s="160" t="n">
        <v>270128.63302764</v>
      </c>
      <c r="F59" s="160" t="n">
        <v>0</v>
      </c>
      <c r="G59" s="160" t="n">
        <v>7811.29627260875</v>
      </c>
      <c r="H59" s="160" t="n">
        <v>65335.2996255167</v>
      </c>
      <c r="I59" s="160" t="n">
        <v>45456.5207176582</v>
      </c>
      <c r="J59" s="160" t="n">
        <v>9441.9851374813</v>
      </c>
    </row>
    <row r="60" customFormat="false" ht="12.8" hidden="false" customHeight="false" outlineLevel="0" collapsed="false">
      <c r="A60" s="0" t="n">
        <v>107</v>
      </c>
      <c r="B60" s="160" t="n">
        <v>3006078.74095324</v>
      </c>
      <c r="C60" s="160" t="n">
        <v>1819130.75754514</v>
      </c>
      <c r="D60" s="160" t="n">
        <v>803184.845962198</v>
      </c>
      <c r="E60" s="160" t="n">
        <v>270797.471334857</v>
      </c>
      <c r="F60" s="160" t="n">
        <v>0</v>
      </c>
      <c r="G60" s="160" t="n">
        <v>8658.57341628444</v>
      </c>
      <c r="H60" s="160" t="n">
        <v>67979.3498349175</v>
      </c>
      <c r="I60" s="160" t="n">
        <v>35385.2012969498</v>
      </c>
      <c r="J60" s="160" t="n">
        <v>8704.20455961723</v>
      </c>
    </row>
    <row r="61" customFormat="false" ht="12.8" hidden="false" customHeight="false" outlineLevel="0" collapsed="false">
      <c r="A61" s="0" t="n">
        <v>108</v>
      </c>
      <c r="B61" s="160" t="n">
        <v>2962643.22839281</v>
      </c>
      <c r="C61" s="160" t="n">
        <v>1762341.9754473</v>
      </c>
      <c r="D61" s="160" t="n">
        <v>829608.25915267</v>
      </c>
      <c r="E61" s="160" t="n">
        <v>268174.911811736</v>
      </c>
      <c r="F61" s="160" t="n">
        <v>0</v>
      </c>
      <c r="G61" s="160" t="n">
        <v>8039.3420724648</v>
      </c>
      <c r="H61" s="160" t="n">
        <v>62377.4281278928</v>
      </c>
      <c r="I61" s="160" t="n">
        <v>28118.7217195634</v>
      </c>
      <c r="J61" s="160" t="n">
        <v>10192.7497506033</v>
      </c>
    </row>
    <row r="62" customFormat="false" ht="12.8" hidden="false" customHeight="false" outlineLevel="0" collapsed="false">
      <c r="A62" s="0" t="n">
        <v>109</v>
      </c>
      <c r="B62" s="160" t="n">
        <v>3633495.54032752</v>
      </c>
      <c r="C62" s="160" t="n">
        <v>1761308.78726886</v>
      </c>
      <c r="D62" s="160" t="n">
        <v>837721.224347227</v>
      </c>
      <c r="E62" s="160" t="n">
        <v>267387.217938878</v>
      </c>
      <c r="F62" s="160" t="n">
        <v>661597.947926278</v>
      </c>
      <c r="G62" s="160" t="n">
        <v>7819.47322982276</v>
      </c>
      <c r="H62" s="160" t="n">
        <v>61340.2206105673</v>
      </c>
      <c r="I62" s="160" t="n">
        <v>33910.4232645621</v>
      </c>
      <c r="J62" s="160" t="n">
        <v>7463.35253118473</v>
      </c>
    </row>
    <row r="63" customFormat="false" ht="12.8" hidden="false" customHeight="false" outlineLevel="0" collapsed="false">
      <c r="A63" s="0" t="n">
        <v>110</v>
      </c>
      <c r="B63" s="160" t="n">
        <v>3003081.60455918</v>
      </c>
      <c r="C63" s="160" t="n">
        <v>1779124.6106306</v>
      </c>
      <c r="D63" s="160" t="n">
        <v>817931.276765203</v>
      </c>
      <c r="E63" s="160" t="n">
        <v>267614.909642716</v>
      </c>
      <c r="F63" s="160" t="n">
        <v>0</v>
      </c>
      <c r="G63" s="160" t="n">
        <v>8849.62424493355</v>
      </c>
      <c r="H63" s="160" t="n">
        <v>80170.7542808597</v>
      </c>
      <c r="I63" s="160" t="n">
        <v>42946.9322222265</v>
      </c>
      <c r="J63" s="160" t="n">
        <v>11960.4639247464</v>
      </c>
    </row>
    <row r="64" customFormat="false" ht="12.8" hidden="false" customHeight="false" outlineLevel="0" collapsed="false">
      <c r="A64" s="0" t="n">
        <v>111</v>
      </c>
      <c r="B64" s="160" t="n">
        <v>3022280.2860459</v>
      </c>
      <c r="C64" s="160" t="n">
        <v>1774032.1473659</v>
      </c>
      <c r="D64" s="160" t="n">
        <v>864827.154884732</v>
      </c>
      <c r="E64" s="160" t="n">
        <v>269612.384253041</v>
      </c>
      <c r="F64" s="160" t="n">
        <v>0</v>
      </c>
      <c r="G64" s="160" t="n">
        <v>8048.40122281698</v>
      </c>
      <c r="H64" s="160" t="n">
        <v>59362.5764899709</v>
      </c>
      <c r="I64" s="160" t="n">
        <v>40540.6690637085</v>
      </c>
      <c r="J64" s="160" t="n">
        <v>9976.11029961191</v>
      </c>
    </row>
    <row r="65" customFormat="false" ht="12.8" hidden="false" customHeight="false" outlineLevel="0" collapsed="false">
      <c r="A65" s="0" t="n">
        <v>112</v>
      </c>
      <c r="B65" s="160" t="n">
        <v>2973642.60418065</v>
      </c>
      <c r="C65" s="160" t="n">
        <v>1795716.25075308</v>
      </c>
      <c r="D65" s="160" t="n">
        <v>806656.724819697</v>
      </c>
      <c r="E65" s="160" t="n">
        <v>267687.959173434</v>
      </c>
      <c r="F65" s="160" t="n">
        <v>0</v>
      </c>
      <c r="G65" s="160" t="n">
        <v>8803.18988780422</v>
      </c>
      <c r="H65" s="160" t="n">
        <v>60444.5105228674</v>
      </c>
      <c r="I65" s="160" t="n">
        <v>29364.1188927419</v>
      </c>
      <c r="J65" s="160" t="n">
        <v>9311.01829899801</v>
      </c>
    </row>
    <row r="66" customFormat="false" ht="12.8" hidden="false" customHeight="false" outlineLevel="0" collapsed="false">
      <c r="A66" s="0" t="n">
        <v>113</v>
      </c>
      <c r="B66" s="160" t="n">
        <v>3610053.54522479</v>
      </c>
      <c r="C66" s="160" t="n">
        <v>1793618.18857834</v>
      </c>
      <c r="D66" s="160" t="n">
        <v>764399.076476512</v>
      </c>
      <c r="E66" s="160" t="n">
        <v>269383.383518544</v>
      </c>
      <c r="F66" s="160" t="n">
        <v>659533.323871065</v>
      </c>
      <c r="G66" s="160" t="n">
        <v>9605.98101223797</v>
      </c>
      <c r="H66" s="160" t="n">
        <v>72550.0085473315</v>
      </c>
      <c r="I66" s="160" t="n">
        <v>37823.7928239388</v>
      </c>
      <c r="J66" s="160" t="n">
        <v>9901.48490704435</v>
      </c>
    </row>
    <row r="67" customFormat="false" ht="12.8" hidden="false" customHeight="false" outlineLevel="0" collapsed="false">
      <c r="A67" s="0" t="n">
        <v>114</v>
      </c>
      <c r="B67" s="160" t="n">
        <v>2973952.57682185</v>
      </c>
      <c r="C67" s="160" t="n">
        <v>1774949.85656718</v>
      </c>
      <c r="D67" s="160" t="n">
        <v>800321.266208023</v>
      </c>
      <c r="E67" s="160" t="n">
        <v>268271.475396471</v>
      </c>
      <c r="F67" s="160" t="n">
        <v>0</v>
      </c>
      <c r="G67" s="160" t="n">
        <v>6795.87341054976</v>
      </c>
      <c r="H67" s="160" t="n">
        <v>84304.2681417788</v>
      </c>
      <c r="I67" s="160" t="n">
        <v>32971.6787897265</v>
      </c>
      <c r="J67" s="160" t="n">
        <v>11641.1864683663</v>
      </c>
    </row>
    <row r="68" customFormat="false" ht="12.8" hidden="false" customHeight="false" outlineLevel="0" collapsed="false">
      <c r="A68" s="0" t="n">
        <v>115</v>
      </c>
      <c r="B68" s="160" t="n">
        <v>2967841.73845332</v>
      </c>
      <c r="C68" s="160" t="n">
        <v>1798825.30013478</v>
      </c>
      <c r="D68" s="160" t="n">
        <v>761061.87306399</v>
      </c>
      <c r="E68" s="160" t="n">
        <v>266386.94813877</v>
      </c>
      <c r="F68" s="160" t="n">
        <v>0</v>
      </c>
      <c r="G68" s="160" t="n">
        <v>11616.8315274846</v>
      </c>
      <c r="H68" s="160" t="n">
        <v>84509.7363344749</v>
      </c>
      <c r="I68" s="160" t="n">
        <v>37641.0622514359</v>
      </c>
      <c r="J68" s="160" t="n">
        <v>12425.9356168812</v>
      </c>
    </row>
    <row r="69" customFormat="false" ht="12.8" hidden="false" customHeight="false" outlineLevel="0" collapsed="false">
      <c r="A69" s="0" t="n">
        <v>116</v>
      </c>
      <c r="B69" s="160" t="n">
        <v>2892861.21815024</v>
      </c>
      <c r="C69" s="160" t="n">
        <v>1804392.93652083</v>
      </c>
      <c r="D69" s="160" t="n">
        <v>713862.421902335</v>
      </c>
      <c r="E69" s="160" t="n">
        <v>263870.183762035</v>
      </c>
      <c r="F69" s="160" t="n">
        <v>0</v>
      </c>
      <c r="G69" s="160" t="n">
        <v>10262.8847391863</v>
      </c>
      <c r="H69" s="160" t="n">
        <v>68966.1104383511</v>
      </c>
      <c r="I69" s="160" t="n">
        <v>27237.9748059139</v>
      </c>
      <c r="J69" s="160" t="n">
        <v>9872.68797857628</v>
      </c>
    </row>
    <row r="70" customFormat="false" ht="12.8" hidden="false" customHeight="false" outlineLevel="0" collapsed="false">
      <c r="A70" s="0" t="n">
        <v>117</v>
      </c>
      <c r="B70" s="160" t="n">
        <v>3448127.7867946</v>
      </c>
      <c r="C70" s="160" t="n">
        <v>1726310.20775258</v>
      </c>
      <c r="D70" s="160" t="n">
        <v>720774.528855967</v>
      </c>
      <c r="E70" s="160" t="n">
        <v>261898.66143766</v>
      </c>
      <c r="F70" s="160" t="n">
        <v>627621.131423178</v>
      </c>
      <c r="G70" s="160" t="n">
        <v>11419.7347743483</v>
      </c>
      <c r="H70" s="160" t="n">
        <v>67867.131551629</v>
      </c>
      <c r="I70" s="160" t="n">
        <v>29562.378060799</v>
      </c>
      <c r="J70" s="160" t="n">
        <v>9615.84645702419</v>
      </c>
    </row>
    <row r="71" customFormat="false" ht="12.8" hidden="false" customHeight="false" outlineLevel="0" collapsed="false">
      <c r="A71" s="0" t="n">
        <v>118</v>
      </c>
      <c r="B71" s="160" t="n">
        <v>2803147.99221469</v>
      </c>
      <c r="C71" s="160" t="n">
        <v>1730485.18954444</v>
      </c>
      <c r="D71" s="160" t="n">
        <v>700060.423490938</v>
      </c>
      <c r="E71" s="160" t="n">
        <v>262396.08133235</v>
      </c>
      <c r="F71" s="160" t="n">
        <v>0</v>
      </c>
      <c r="G71" s="160" t="n">
        <v>6207.91771883283</v>
      </c>
      <c r="H71" s="160" t="n">
        <v>72397.2216820531</v>
      </c>
      <c r="I71" s="160" t="n">
        <v>22825.147412614</v>
      </c>
      <c r="J71" s="160" t="n">
        <v>10546.8524912614</v>
      </c>
    </row>
    <row r="72" customFormat="false" ht="12.8" hidden="false" customHeight="false" outlineLevel="0" collapsed="false">
      <c r="A72" s="0" t="n">
        <v>119</v>
      </c>
      <c r="B72" s="160" t="n">
        <v>2849393.45820793</v>
      </c>
      <c r="C72" s="160" t="n">
        <v>1733367.84835124</v>
      </c>
      <c r="D72" s="160" t="n">
        <v>732015.55212782</v>
      </c>
      <c r="E72" s="160" t="n">
        <v>264868.313643547</v>
      </c>
      <c r="F72" s="160" t="n">
        <v>0</v>
      </c>
      <c r="G72" s="160" t="n">
        <v>7599.375476459</v>
      </c>
      <c r="H72" s="160" t="n">
        <v>67854.8021980739</v>
      </c>
      <c r="I72" s="160" t="n">
        <v>36316.6696444916</v>
      </c>
      <c r="J72" s="160" t="n">
        <v>10762.0257136445</v>
      </c>
    </row>
    <row r="73" customFormat="false" ht="12.8" hidden="false" customHeight="false" outlineLevel="0" collapsed="false">
      <c r="A73" s="0" t="n">
        <v>120</v>
      </c>
      <c r="B73" s="160" t="n">
        <v>2803793.82355104</v>
      </c>
      <c r="C73" s="160" t="n">
        <v>1793845.05803135</v>
      </c>
      <c r="D73" s="160" t="n">
        <v>648270.160149737</v>
      </c>
      <c r="E73" s="160" t="n">
        <v>265056.876026718</v>
      </c>
      <c r="F73" s="160" t="n">
        <v>0</v>
      </c>
      <c r="G73" s="160" t="n">
        <v>8032.11070387781</v>
      </c>
      <c r="H73" s="160" t="n">
        <v>64412.4952901882</v>
      </c>
      <c r="I73" s="160" t="n">
        <v>18459.2140523352</v>
      </c>
      <c r="J73" s="160" t="n">
        <v>10088.4522243965</v>
      </c>
    </row>
    <row r="74" customFormat="false" ht="12.8" hidden="false" customHeight="false" outlineLevel="0" collapsed="false">
      <c r="A74" s="0" t="n">
        <v>121</v>
      </c>
      <c r="B74" s="160" t="n">
        <v>3448946.466376</v>
      </c>
      <c r="C74" s="160" t="n">
        <v>1737940.72326968</v>
      </c>
      <c r="D74" s="160" t="n">
        <v>701375.874739072</v>
      </c>
      <c r="E74" s="160" t="n">
        <v>266694.652761917</v>
      </c>
      <c r="F74" s="160" t="n">
        <v>619665.656379775</v>
      </c>
      <c r="G74" s="160" t="n">
        <v>10241.5485040481</v>
      </c>
      <c r="H74" s="160" t="n">
        <v>76105.1527743364</v>
      </c>
      <c r="I74" s="160" t="n">
        <v>28980.6546842002</v>
      </c>
      <c r="J74" s="160" t="n">
        <v>12496.3834261936</v>
      </c>
    </row>
    <row r="75" customFormat="false" ht="12.8" hidden="false" customHeight="false" outlineLevel="0" collapsed="false">
      <c r="A75" s="0" t="n">
        <v>122</v>
      </c>
      <c r="B75" s="160" t="n">
        <v>2840787.90192252</v>
      </c>
      <c r="C75" s="160" t="n">
        <v>1710580.955482</v>
      </c>
      <c r="D75" s="160" t="n">
        <v>763878.145906747</v>
      </c>
      <c r="E75" s="160" t="n">
        <v>263366.435386944</v>
      </c>
      <c r="F75" s="160" t="n">
        <v>0</v>
      </c>
      <c r="G75" s="160" t="n">
        <v>11470.1073970751</v>
      </c>
      <c r="H75" s="160" t="n">
        <v>64110.8097219242</v>
      </c>
      <c r="I75" s="160" t="n">
        <v>20106.6576897753</v>
      </c>
      <c r="J75" s="160" t="n">
        <v>9860.74413937724</v>
      </c>
    </row>
    <row r="76" customFormat="false" ht="12.8" hidden="false" customHeight="false" outlineLevel="0" collapsed="false">
      <c r="A76" s="0" t="n">
        <v>123</v>
      </c>
      <c r="B76" s="160" t="n">
        <v>2810441.11083472</v>
      </c>
      <c r="C76" s="160" t="n">
        <v>1697159.47465181</v>
      </c>
      <c r="D76" s="160" t="n">
        <v>750106.130935003</v>
      </c>
      <c r="E76" s="160" t="n">
        <v>263783.337316778</v>
      </c>
      <c r="F76" s="160" t="n">
        <v>0</v>
      </c>
      <c r="G76" s="160" t="n">
        <v>8292.25328636637</v>
      </c>
      <c r="H76" s="160" t="n">
        <v>59211.348645941</v>
      </c>
      <c r="I76" s="160" t="n">
        <v>26146.3548214277</v>
      </c>
      <c r="J76" s="160" t="n">
        <v>9381.0270362809</v>
      </c>
    </row>
    <row r="77" customFormat="false" ht="12.8" hidden="false" customHeight="false" outlineLevel="0" collapsed="false">
      <c r="A77" s="0" t="n">
        <v>124</v>
      </c>
      <c r="B77" s="160" t="n">
        <v>2807990.42797238</v>
      </c>
      <c r="C77" s="160" t="n">
        <v>1701214.69483693</v>
      </c>
      <c r="D77" s="160" t="n">
        <v>736729.635165233</v>
      </c>
      <c r="E77" s="160" t="n">
        <v>263619.306696977</v>
      </c>
      <c r="F77" s="160" t="n">
        <v>0</v>
      </c>
      <c r="G77" s="160" t="n">
        <v>9137.10354309913</v>
      </c>
      <c r="H77" s="160" t="n">
        <v>60187.9921508157</v>
      </c>
      <c r="I77" s="160" t="n">
        <v>30321.3054002876</v>
      </c>
      <c r="J77" s="160" t="n">
        <v>9168.85402910093</v>
      </c>
    </row>
    <row r="78" customFormat="false" ht="12.8" hidden="false" customHeight="false" outlineLevel="0" collapsed="false">
      <c r="A78" s="0" t="n">
        <v>125</v>
      </c>
      <c r="B78" s="160" t="n">
        <v>3334801.90831073</v>
      </c>
      <c r="C78" s="160" t="n">
        <v>1604111.35411254</v>
      </c>
      <c r="D78" s="160" t="n">
        <v>766531.0350114</v>
      </c>
      <c r="E78" s="160" t="n">
        <v>264902.628730076</v>
      </c>
      <c r="F78" s="160" t="n">
        <v>608514.600900731</v>
      </c>
      <c r="G78" s="160" t="n">
        <v>6983.75441989931</v>
      </c>
      <c r="H78" s="160" t="n">
        <v>53281.1453505144</v>
      </c>
      <c r="I78" s="160" t="n">
        <v>23016.7696907295</v>
      </c>
      <c r="J78" s="160" t="n">
        <v>10128.8395706636</v>
      </c>
    </row>
    <row r="79" customFormat="false" ht="12.8" hidden="false" customHeight="false" outlineLevel="0" collapsed="false">
      <c r="A79" s="0" t="n">
        <v>126</v>
      </c>
      <c r="B79" s="160" t="n">
        <v>2756332.1888648</v>
      </c>
      <c r="C79" s="160" t="n">
        <v>1676277.51276761</v>
      </c>
      <c r="D79" s="160" t="n">
        <v>722638.466377354</v>
      </c>
      <c r="E79" s="160" t="n">
        <v>267668.512970069</v>
      </c>
      <c r="F79" s="160" t="n">
        <v>0</v>
      </c>
      <c r="G79" s="160" t="n">
        <v>11565.4806059981</v>
      </c>
      <c r="H79" s="160" t="n">
        <v>47372.1020992256</v>
      </c>
      <c r="I79" s="160" t="n">
        <v>26699.4192252517</v>
      </c>
      <c r="J79" s="160" t="n">
        <v>6862.41784753482</v>
      </c>
    </row>
    <row r="80" customFormat="false" ht="12.8" hidden="false" customHeight="false" outlineLevel="0" collapsed="false">
      <c r="A80" s="0" t="n">
        <v>127</v>
      </c>
      <c r="B80" s="160" t="n">
        <v>2750607.45164744</v>
      </c>
      <c r="C80" s="160" t="n">
        <v>1652282.33471227</v>
      </c>
      <c r="D80" s="160" t="n">
        <v>705158.754719773</v>
      </c>
      <c r="E80" s="160" t="n">
        <v>266599.634647992</v>
      </c>
      <c r="F80" s="160" t="n">
        <v>0</v>
      </c>
      <c r="G80" s="160" t="n">
        <v>12098.7147228026</v>
      </c>
      <c r="H80" s="160" t="n">
        <v>67357.0420227893</v>
      </c>
      <c r="I80" s="160" t="n">
        <v>38261.5822969566</v>
      </c>
      <c r="J80" s="160" t="n">
        <v>10658.2621001136</v>
      </c>
    </row>
    <row r="81" customFormat="false" ht="12.8" hidden="false" customHeight="false" outlineLevel="0" collapsed="false">
      <c r="A81" s="0" t="n">
        <v>128</v>
      </c>
      <c r="B81" s="160" t="n">
        <v>2743817.56282967</v>
      </c>
      <c r="C81" s="160" t="n">
        <v>1624552.71113794</v>
      </c>
      <c r="D81" s="160" t="n">
        <v>752660.809124012</v>
      </c>
      <c r="E81" s="160" t="n">
        <v>265568.766215646</v>
      </c>
      <c r="F81" s="160" t="n">
        <v>0</v>
      </c>
      <c r="G81" s="160" t="n">
        <v>10444.9208639848</v>
      </c>
      <c r="H81" s="160" t="n">
        <v>63094.3350222973</v>
      </c>
      <c r="I81" s="160" t="n">
        <v>21539.095961844</v>
      </c>
      <c r="J81" s="160" t="n">
        <v>9912.45553120646</v>
      </c>
    </row>
    <row r="82" customFormat="false" ht="12.8" hidden="false" customHeight="false" outlineLevel="0" collapsed="false">
      <c r="A82" s="0" t="n">
        <v>129</v>
      </c>
      <c r="B82" s="160" t="n">
        <v>3298682.57001063</v>
      </c>
      <c r="C82" s="160" t="n">
        <v>1648557.82649854</v>
      </c>
      <c r="D82" s="160" t="n">
        <v>697773.858018217</v>
      </c>
      <c r="E82" s="160" t="n">
        <v>265302.05639642</v>
      </c>
      <c r="F82" s="160" t="n">
        <v>605204.366349223</v>
      </c>
      <c r="G82" s="160" t="n">
        <v>7102.89134940901</v>
      </c>
      <c r="H82" s="160" t="n">
        <v>55888.8893104067</v>
      </c>
      <c r="I82" s="160" t="n">
        <v>12543.4165921054</v>
      </c>
      <c r="J82" s="160" t="n">
        <v>10321.5881692652</v>
      </c>
    </row>
    <row r="83" customFormat="false" ht="12.8" hidden="false" customHeight="false" outlineLevel="0" collapsed="false">
      <c r="A83" s="0" t="n">
        <v>130</v>
      </c>
      <c r="B83" s="160" t="n">
        <v>2659881.56090494</v>
      </c>
      <c r="C83" s="160" t="n">
        <v>1595336.43123148</v>
      </c>
      <c r="D83" s="160" t="n">
        <v>710949.321539676</v>
      </c>
      <c r="E83" s="160" t="n">
        <v>264182.134935227</v>
      </c>
      <c r="F83" s="160" t="n">
        <v>0</v>
      </c>
      <c r="G83" s="160" t="n">
        <v>10020.9205433153</v>
      </c>
      <c r="H83" s="160" t="n">
        <v>59644.3073092357</v>
      </c>
      <c r="I83" s="160" t="n">
        <v>20092.5297192156</v>
      </c>
      <c r="J83" s="160" t="n">
        <v>10045.0900350586</v>
      </c>
    </row>
    <row r="84" customFormat="false" ht="12.8" hidden="false" customHeight="false" outlineLevel="0" collapsed="false">
      <c r="A84" s="0" t="n">
        <v>131</v>
      </c>
      <c r="B84" s="160" t="n">
        <v>2652170.67275259</v>
      </c>
      <c r="C84" s="160" t="n">
        <v>1524493.0767263</v>
      </c>
      <c r="D84" s="160" t="n">
        <v>746611.854782752</v>
      </c>
      <c r="E84" s="160" t="n">
        <v>263757.322400476</v>
      </c>
      <c r="F84" s="160" t="n">
        <v>0</v>
      </c>
      <c r="G84" s="160" t="n">
        <v>12734.9203329272</v>
      </c>
      <c r="H84" s="160" t="n">
        <v>70668.7412387729</v>
      </c>
      <c r="I84" s="160" t="n">
        <v>26366.4761200383</v>
      </c>
      <c r="J84" s="160" t="n">
        <v>10846.1127294349</v>
      </c>
    </row>
    <row r="85" customFormat="false" ht="12.8" hidden="false" customHeight="false" outlineLevel="0" collapsed="false">
      <c r="A85" s="0" t="n">
        <v>132</v>
      </c>
      <c r="B85" s="160" t="n">
        <v>2605840.31791865</v>
      </c>
      <c r="C85" s="160" t="n">
        <v>1583172.72527781</v>
      </c>
      <c r="D85" s="160" t="n">
        <v>684999.090990673</v>
      </c>
      <c r="E85" s="160" t="n">
        <v>263336.866484067</v>
      </c>
      <c r="F85" s="160" t="n">
        <v>0</v>
      </c>
      <c r="G85" s="160" t="n">
        <v>4845.57633326229</v>
      </c>
      <c r="H85" s="160" t="n">
        <v>55844.3271460299</v>
      </c>
      <c r="I85" s="160" t="n">
        <v>11266.8692985928</v>
      </c>
      <c r="J85" s="160" t="n">
        <v>10679.8308869569</v>
      </c>
    </row>
    <row r="86" customFormat="false" ht="12.8" hidden="false" customHeight="false" outlineLevel="0" collapsed="false">
      <c r="A86" s="0" t="n">
        <v>133</v>
      </c>
      <c r="B86" s="160" t="n">
        <v>3220405.05620609</v>
      </c>
      <c r="C86" s="160" t="n">
        <v>1623831.53563668</v>
      </c>
      <c r="D86" s="160" t="n">
        <v>647087.669055128</v>
      </c>
      <c r="E86" s="160" t="n">
        <v>261162.26811711</v>
      </c>
      <c r="F86" s="160" t="n">
        <v>589185.841163858</v>
      </c>
      <c r="G86" s="160" t="n">
        <v>6881.20414561136</v>
      </c>
      <c r="H86" s="160" t="n">
        <v>65971.5209937856</v>
      </c>
      <c r="I86" s="160" t="n">
        <v>20399.9819474478</v>
      </c>
      <c r="J86" s="160" t="n">
        <v>10825.8980620581</v>
      </c>
    </row>
    <row r="87" customFormat="false" ht="12.8" hidden="false" customHeight="false" outlineLevel="0" collapsed="false">
      <c r="A87" s="0" t="n">
        <v>134</v>
      </c>
      <c r="B87" s="160" t="n">
        <v>2664456.46217886</v>
      </c>
      <c r="C87" s="160" t="n">
        <v>1618929.22609316</v>
      </c>
      <c r="D87" s="160" t="n">
        <v>659989.382027985</v>
      </c>
      <c r="E87" s="160" t="n">
        <v>260025.873797545</v>
      </c>
      <c r="F87" s="160" t="n">
        <v>0</v>
      </c>
      <c r="G87" s="160" t="n">
        <v>9609.32782403962</v>
      </c>
      <c r="H87" s="160" t="n">
        <v>79434.1827111299</v>
      </c>
      <c r="I87" s="160" t="n">
        <v>29415.6104792676</v>
      </c>
      <c r="J87" s="160" t="n">
        <v>12839.7665006952</v>
      </c>
    </row>
    <row r="88" customFormat="false" ht="12.8" hidden="false" customHeight="false" outlineLevel="0" collapsed="false">
      <c r="A88" s="0" t="n">
        <v>135</v>
      </c>
      <c r="B88" s="160" t="n">
        <v>2656627.73914746</v>
      </c>
      <c r="C88" s="160" t="n">
        <v>1634524.79465617</v>
      </c>
      <c r="D88" s="160" t="n">
        <v>645329.887022425</v>
      </c>
      <c r="E88" s="160" t="n">
        <v>258525.676776179</v>
      </c>
      <c r="F88" s="160" t="n">
        <v>0</v>
      </c>
      <c r="G88" s="160" t="n">
        <v>8303.57820160991</v>
      </c>
      <c r="H88" s="160" t="n">
        <v>68664.6970643941</v>
      </c>
      <c r="I88" s="160" t="n">
        <v>30444.4795861341</v>
      </c>
      <c r="J88" s="160" t="n">
        <v>10652.501728274</v>
      </c>
    </row>
    <row r="89" customFormat="false" ht="12.8" hidden="false" customHeight="false" outlineLevel="0" collapsed="false">
      <c r="A89" s="0" t="n">
        <v>136</v>
      </c>
      <c r="B89" s="160" t="n">
        <v>2611363.9746991</v>
      </c>
      <c r="C89" s="160" t="n">
        <v>1651172.59794587</v>
      </c>
      <c r="D89" s="160" t="n">
        <v>608552.938270599</v>
      </c>
      <c r="E89" s="160" t="n">
        <v>258979.853085971</v>
      </c>
      <c r="F89" s="160" t="n">
        <v>0</v>
      </c>
      <c r="G89" s="160" t="n">
        <v>8035.26592908142</v>
      </c>
      <c r="H89" s="160" t="n">
        <v>60364.2778361891</v>
      </c>
      <c r="I89" s="160" t="n">
        <v>18529.2539130679</v>
      </c>
      <c r="J89" s="160" t="n">
        <v>11442.0975430632</v>
      </c>
    </row>
    <row r="90" customFormat="false" ht="12.8" hidden="false" customHeight="false" outlineLevel="0" collapsed="false">
      <c r="A90" s="0" t="n">
        <v>137</v>
      </c>
      <c r="B90" s="160" t="n">
        <v>3224571.41089314</v>
      </c>
      <c r="C90" s="160" t="n">
        <v>1694485.00754644</v>
      </c>
      <c r="D90" s="160" t="n">
        <v>573368.558125698</v>
      </c>
      <c r="E90" s="160" t="n">
        <v>257483.218500857</v>
      </c>
      <c r="F90" s="160" t="n">
        <v>608545.548509601</v>
      </c>
      <c r="G90" s="160" t="n">
        <v>10844.1966744492</v>
      </c>
      <c r="H90" s="160" t="n">
        <v>55568.3687988331</v>
      </c>
      <c r="I90" s="160" t="n">
        <v>22308.89317543</v>
      </c>
      <c r="J90" s="160" t="n">
        <v>10432.0858387677</v>
      </c>
    </row>
    <row r="91" customFormat="false" ht="12.8" hidden="false" customHeight="false" outlineLevel="0" collapsed="false">
      <c r="A91" s="0" t="n">
        <v>138</v>
      </c>
      <c r="B91" s="160" t="n">
        <v>2666293.88875824</v>
      </c>
      <c r="C91" s="160" t="n">
        <v>1662411.46616124</v>
      </c>
      <c r="D91" s="160" t="n">
        <v>609640.054553397</v>
      </c>
      <c r="E91" s="160" t="n">
        <v>257917.818903861</v>
      </c>
      <c r="F91" s="160" t="n">
        <v>0</v>
      </c>
      <c r="G91" s="160" t="n">
        <v>10371.0925809982</v>
      </c>
      <c r="H91" s="160" t="n">
        <v>77521.6922382967</v>
      </c>
      <c r="I91" s="160" t="n">
        <v>45416.5027566146</v>
      </c>
      <c r="J91" s="160" t="n">
        <v>12412.2864042358</v>
      </c>
    </row>
    <row r="92" customFormat="false" ht="12.8" hidden="false" customHeight="false" outlineLevel="0" collapsed="false">
      <c r="A92" s="0" t="n">
        <v>139</v>
      </c>
      <c r="B92" s="160" t="n">
        <v>2675016.46567523</v>
      </c>
      <c r="C92" s="160" t="n">
        <v>1654036.0242917</v>
      </c>
      <c r="D92" s="160" t="n">
        <v>641320.581644435</v>
      </c>
      <c r="E92" s="160" t="n">
        <v>261154.189725131</v>
      </c>
      <c r="F92" s="160" t="n">
        <v>0</v>
      </c>
      <c r="G92" s="160" t="n">
        <v>10415.413101008</v>
      </c>
      <c r="H92" s="160" t="n">
        <v>64908.6201768825</v>
      </c>
      <c r="I92" s="160" t="n">
        <v>39123.6167551032</v>
      </c>
      <c r="J92" s="160" t="n">
        <v>9199.06628092368</v>
      </c>
    </row>
    <row r="93" customFormat="false" ht="12.8" hidden="false" customHeight="false" outlineLevel="0" collapsed="false">
      <c r="A93" s="0" t="n">
        <v>140</v>
      </c>
      <c r="B93" s="160" t="n">
        <v>2633890.14091071</v>
      </c>
      <c r="C93" s="160" t="n">
        <v>1641140.39528622</v>
      </c>
      <c r="D93" s="160" t="n">
        <v>661950.720569533</v>
      </c>
      <c r="E93" s="160" t="n">
        <v>262346.272094528</v>
      </c>
      <c r="F93" s="160" t="n">
        <v>0</v>
      </c>
      <c r="G93" s="160" t="n">
        <v>8479.93623982542</v>
      </c>
      <c r="H93" s="160" t="n">
        <v>51790.6721133231</v>
      </c>
      <c r="I93" s="160" t="n">
        <v>23198.5135053275</v>
      </c>
      <c r="J93" s="160" t="n">
        <v>7861.99916824346</v>
      </c>
    </row>
    <row r="94" customFormat="false" ht="12.8" hidden="false" customHeight="false" outlineLevel="0" collapsed="false">
      <c r="A94" s="0" t="n">
        <v>141</v>
      </c>
      <c r="B94" s="160" t="n">
        <v>3306512.90147803</v>
      </c>
      <c r="C94" s="160" t="n">
        <v>1668752.4136206</v>
      </c>
      <c r="D94" s="160" t="n">
        <v>672419.537769315</v>
      </c>
      <c r="E94" s="160" t="n">
        <v>260492.493583218</v>
      </c>
      <c r="F94" s="160" t="n">
        <v>611874.175578634</v>
      </c>
      <c r="G94" s="160" t="n">
        <v>8437.27354088952</v>
      </c>
      <c r="H94" s="160" t="n">
        <v>59520.2456294277</v>
      </c>
      <c r="I94" s="160" t="n">
        <v>32949.5024437308</v>
      </c>
      <c r="J94" s="160" t="n">
        <v>8670.18614871774</v>
      </c>
    </row>
    <row r="95" customFormat="false" ht="12.8" hidden="false" customHeight="false" outlineLevel="0" collapsed="false">
      <c r="A95" s="0" t="n">
        <v>142</v>
      </c>
      <c r="B95" s="160" t="n">
        <v>2738722.80258404</v>
      </c>
      <c r="C95" s="160" t="n">
        <v>1734427.60939499</v>
      </c>
      <c r="D95" s="160" t="n">
        <v>629580.517974406</v>
      </c>
      <c r="E95" s="160" t="n">
        <v>259110.926551973</v>
      </c>
      <c r="F95" s="160" t="n">
        <v>0</v>
      </c>
      <c r="G95" s="160" t="n">
        <v>11279.0791398666</v>
      </c>
      <c r="H95" s="160" t="n">
        <v>65108.071092244</v>
      </c>
      <c r="I95" s="160" t="n">
        <v>40385.3978981156</v>
      </c>
      <c r="J95" s="160" t="n">
        <v>10743.7440746034</v>
      </c>
    </row>
    <row r="96" customFormat="false" ht="12.8" hidden="false" customHeight="false" outlineLevel="0" collapsed="false">
      <c r="A96" s="0" t="n">
        <v>143</v>
      </c>
      <c r="B96" s="160" t="n">
        <v>2698589.9423994</v>
      </c>
      <c r="C96" s="160" t="n">
        <v>1743487.1955383</v>
      </c>
      <c r="D96" s="160" t="n">
        <v>603864.018277449</v>
      </c>
      <c r="E96" s="160" t="n">
        <v>255604.863408507</v>
      </c>
      <c r="F96" s="160" t="n">
        <v>0</v>
      </c>
      <c r="G96" s="160" t="n">
        <v>11202.1867800121</v>
      </c>
      <c r="H96" s="160" t="n">
        <v>64483.8514484333</v>
      </c>
      <c r="I96" s="160" t="n">
        <v>25969.1292793124</v>
      </c>
      <c r="J96" s="160" t="n">
        <v>10914.7454252097</v>
      </c>
    </row>
    <row r="97" customFormat="false" ht="12.8" hidden="false" customHeight="false" outlineLevel="0" collapsed="false">
      <c r="A97" s="0" t="n">
        <v>144</v>
      </c>
      <c r="B97" s="160" t="n">
        <v>2624166.99339542</v>
      </c>
      <c r="C97" s="160" t="n">
        <v>1626342.03158914</v>
      </c>
      <c r="D97" s="160" t="n">
        <v>638848.689127941</v>
      </c>
      <c r="E97" s="160" t="n">
        <v>255424.233665642</v>
      </c>
      <c r="F97" s="160" t="n">
        <v>0</v>
      </c>
      <c r="G97" s="160" t="n">
        <v>10378.036404632</v>
      </c>
      <c r="H97" s="160" t="n">
        <v>64414.2877142241</v>
      </c>
      <c r="I97" s="160" t="n">
        <v>31715.2270342596</v>
      </c>
      <c r="J97" s="160" t="n">
        <v>9367.88138817591</v>
      </c>
    </row>
    <row r="98" customFormat="false" ht="12.8" hidden="false" customHeight="false" outlineLevel="0" collapsed="false">
      <c r="A98" s="0" t="n">
        <v>145</v>
      </c>
      <c r="B98" s="160" t="n">
        <v>3275560.02710935</v>
      </c>
      <c r="C98" s="160" t="n">
        <v>1702270.80760601</v>
      </c>
      <c r="D98" s="160" t="n">
        <v>604607.532138373</v>
      </c>
      <c r="E98" s="160" t="n">
        <v>259781.526455078</v>
      </c>
      <c r="F98" s="160" t="n">
        <v>614590.143248632</v>
      </c>
      <c r="G98" s="160" t="n">
        <v>11084.3732840116</v>
      </c>
      <c r="H98" s="160" t="n">
        <v>63278.7036941079</v>
      </c>
      <c r="I98" s="160" t="n">
        <v>20904.6233701176</v>
      </c>
      <c r="J98" s="160" t="n">
        <v>9908.3330162926</v>
      </c>
    </row>
    <row r="99" customFormat="false" ht="12.8" hidden="false" customHeight="false" outlineLevel="0" collapsed="false">
      <c r="A99" s="0" t="n">
        <v>146</v>
      </c>
      <c r="B99" s="160" t="n">
        <v>2696810.45552695</v>
      </c>
      <c r="C99" s="160" t="n">
        <v>1743042.52673304</v>
      </c>
      <c r="D99" s="160" t="n">
        <v>588734.429973724</v>
      </c>
      <c r="E99" s="160" t="n">
        <v>256924.560577322</v>
      </c>
      <c r="F99" s="160" t="n">
        <v>0</v>
      </c>
      <c r="G99" s="160" t="n">
        <v>8292.90700999807</v>
      </c>
      <c r="H99" s="160" t="n">
        <v>71081.2397610223</v>
      </c>
      <c r="I99" s="160" t="n">
        <v>31062.0893081167</v>
      </c>
      <c r="J99" s="160" t="n">
        <v>8866.03304243788</v>
      </c>
    </row>
    <row r="100" customFormat="false" ht="12.8" hidden="false" customHeight="false" outlineLevel="0" collapsed="false">
      <c r="A100" s="0" t="n">
        <v>147</v>
      </c>
      <c r="B100" s="160" t="n">
        <v>2679291.07949241</v>
      </c>
      <c r="C100" s="160" t="n">
        <v>1705775.31520557</v>
      </c>
      <c r="D100" s="160" t="n">
        <v>593207.013222935</v>
      </c>
      <c r="E100" s="160" t="n">
        <v>257717.63246619</v>
      </c>
      <c r="F100" s="160" t="n">
        <v>0</v>
      </c>
      <c r="G100" s="160" t="n">
        <v>13420.6485569004</v>
      </c>
      <c r="H100" s="160" t="n">
        <v>75972.5221483776</v>
      </c>
      <c r="I100" s="160" t="n">
        <v>31099.6893676724</v>
      </c>
      <c r="J100" s="160" t="n">
        <v>11485.1127273129</v>
      </c>
    </row>
    <row r="101" customFormat="false" ht="12.8" hidden="false" customHeight="false" outlineLevel="0" collapsed="false">
      <c r="A101" s="0" t="n">
        <v>148</v>
      </c>
      <c r="B101" s="160" t="n">
        <v>2676978.63736593</v>
      </c>
      <c r="C101" s="160" t="n">
        <v>1748424.5338144</v>
      </c>
      <c r="D101" s="160" t="n">
        <v>554713.679863892</v>
      </c>
      <c r="E101" s="160" t="n">
        <v>257565.695744443</v>
      </c>
      <c r="F101" s="160" t="n">
        <v>0</v>
      </c>
      <c r="G101" s="160" t="n">
        <v>10090.0058736432</v>
      </c>
      <c r="H101" s="160" t="n">
        <v>74182.8700822817</v>
      </c>
      <c r="I101" s="160" t="n">
        <v>28409.5909508104</v>
      </c>
      <c r="J101" s="160" t="n">
        <v>10903.110629912</v>
      </c>
    </row>
    <row r="102" customFormat="false" ht="12.8" hidden="false" customHeight="false" outlineLevel="0" collapsed="false">
      <c r="A102" s="0" t="n">
        <v>149</v>
      </c>
      <c r="B102" s="160" t="n">
        <v>3295231.62870207</v>
      </c>
      <c r="C102" s="160" t="n">
        <v>1802136.27918343</v>
      </c>
      <c r="D102" s="160" t="n">
        <v>527664.331614368</v>
      </c>
      <c r="E102" s="160" t="n">
        <v>255847.497004085</v>
      </c>
      <c r="F102" s="160" t="n">
        <v>612245.764160883</v>
      </c>
      <c r="G102" s="160" t="n">
        <v>12161.1978235917</v>
      </c>
      <c r="H102" s="160" t="n">
        <v>60840.6029490645</v>
      </c>
      <c r="I102" s="160" t="n">
        <v>23489.1097262243</v>
      </c>
      <c r="J102" s="160" t="n">
        <v>9326.8796634236</v>
      </c>
    </row>
    <row r="103" customFormat="false" ht="12.8" hidden="false" customHeight="false" outlineLevel="0" collapsed="false">
      <c r="A103" s="0" t="n">
        <v>150</v>
      </c>
      <c r="B103" s="160" t="n">
        <v>2657544.9959162</v>
      </c>
      <c r="C103" s="160" t="n">
        <v>1742595.52843989</v>
      </c>
      <c r="D103" s="160" t="n">
        <v>561590.845923648</v>
      </c>
      <c r="E103" s="160" t="n">
        <v>256363.068719797</v>
      </c>
      <c r="F103" s="160" t="n">
        <v>0</v>
      </c>
      <c r="G103" s="160" t="n">
        <v>8605.25193252961</v>
      </c>
      <c r="H103" s="160" t="n">
        <v>64822.629210206</v>
      </c>
      <c r="I103" s="160" t="n">
        <v>20727.5187984217</v>
      </c>
      <c r="J103" s="160" t="n">
        <v>11025.6599556256</v>
      </c>
    </row>
    <row r="104" customFormat="false" ht="12.8" hidden="false" customHeight="false" outlineLevel="0" collapsed="false">
      <c r="A104" s="0" t="n">
        <v>151</v>
      </c>
      <c r="B104" s="160" t="n">
        <v>2603092.41687587</v>
      </c>
      <c r="C104" s="160" t="n">
        <v>1707835.5105891</v>
      </c>
      <c r="D104" s="160" t="n">
        <v>531571.967226476</v>
      </c>
      <c r="E104" s="160" t="n">
        <v>255304.227899841</v>
      </c>
      <c r="F104" s="160" t="n">
        <v>0</v>
      </c>
      <c r="G104" s="160" t="n">
        <v>13007.8199386267</v>
      </c>
      <c r="H104" s="160" t="n">
        <v>67725.8961324302</v>
      </c>
      <c r="I104" s="160" t="n">
        <v>23368.7247634391</v>
      </c>
      <c r="J104" s="160" t="n">
        <v>9481.69099078445</v>
      </c>
    </row>
    <row r="105" customFormat="false" ht="12.8" hidden="false" customHeight="false" outlineLevel="0" collapsed="false">
      <c r="A105" s="0" t="n">
        <v>152</v>
      </c>
      <c r="B105" s="160" t="n">
        <v>2619088.94578445</v>
      </c>
      <c r="C105" s="160" t="n">
        <v>1747887.97795602</v>
      </c>
      <c r="D105" s="160" t="n">
        <v>521680.963872668</v>
      </c>
      <c r="E105" s="160" t="n">
        <v>255408.930183067</v>
      </c>
      <c r="F105" s="160" t="n">
        <v>0</v>
      </c>
      <c r="G105" s="160" t="n">
        <v>11491.0095901933</v>
      </c>
      <c r="H105" s="160" t="n">
        <v>59536.6791396072</v>
      </c>
      <c r="I105" s="160" t="n">
        <v>28513.5033017008</v>
      </c>
      <c r="J105" s="160" t="n">
        <v>8573.94004216677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6" activeCellId="0" sqref="D2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3669626.15930423</v>
      </c>
      <c r="C15" s="0" t="n">
        <v>1953926.88291348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3308086.85509072</v>
      </c>
      <c r="C16" s="0" t="n">
        <v>1717666.98992696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3051570.09390394</v>
      </c>
      <c r="C17" s="0" t="n">
        <v>1602713.66813843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3574954.55984433</v>
      </c>
      <c r="C18" s="0" t="n">
        <v>1571417.01329999</v>
      </c>
      <c r="D18" s="0" t="n">
        <v>977666.919639144</v>
      </c>
      <c r="E18" s="0" t="n">
        <v>280880.070239512</v>
      </c>
      <c r="F18" s="0" t="n">
        <v>636060.860715849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3241818.8586918</v>
      </c>
      <c r="C19" s="0" t="n">
        <v>1537943.47660494</v>
      </c>
      <c r="D19" s="0" t="n">
        <v>1309355.5676</v>
      </c>
      <c r="E19" s="0" t="n">
        <v>286639.62866576</v>
      </c>
      <c r="F19" s="0" t="n">
        <v>0</v>
      </c>
      <c r="G19" s="0" t="n">
        <v>7115.67923992691</v>
      </c>
      <c r="H19" s="0" t="n">
        <v>59642.3841547798</v>
      </c>
      <c r="I19" s="0" t="n">
        <v>33171.0192118789</v>
      </c>
      <c r="J19" s="0" t="n">
        <v>7989.10079569822</v>
      </c>
    </row>
    <row r="20" customFormat="false" ht="12.8" hidden="false" customHeight="false" outlineLevel="0" collapsed="false">
      <c r="A20" s="0" t="n">
        <v>67</v>
      </c>
      <c r="B20" s="0" t="n">
        <v>3172063.40197005</v>
      </c>
      <c r="C20" s="0" t="n">
        <v>1559237.18669482</v>
      </c>
      <c r="D20" s="0" t="n">
        <v>1215158.85636</v>
      </c>
      <c r="E20" s="0" t="n">
        <v>292482.435580968</v>
      </c>
      <c r="F20" s="0" t="n">
        <v>0</v>
      </c>
      <c r="G20" s="0" t="n">
        <v>9776.70289626871</v>
      </c>
      <c r="H20" s="0" t="n">
        <v>47830.4632495756</v>
      </c>
      <c r="I20" s="0" t="n">
        <v>41550.7725055455</v>
      </c>
      <c r="J20" s="0" t="n">
        <v>6813.89568849298</v>
      </c>
    </row>
    <row r="21" customFormat="false" ht="12.8" hidden="false" customHeight="false" outlineLevel="0" collapsed="false">
      <c r="A21" s="0" t="n">
        <v>68</v>
      </c>
      <c r="B21" s="0" t="n">
        <v>3286109.96589504</v>
      </c>
      <c r="C21" s="0" t="n">
        <v>1586646.81004947</v>
      </c>
      <c r="D21" s="0" t="n">
        <v>1318921.70778</v>
      </c>
      <c r="E21" s="0" t="n">
        <v>287586.393257485</v>
      </c>
      <c r="F21" s="0" t="n">
        <v>0</v>
      </c>
      <c r="G21" s="0" t="n">
        <v>4487.77288938125</v>
      </c>
      <c r="H21" s="0" t="n">
        <v>50445.4341277162</v>
      </c>
      <c r="I21" s="0" t="n">
        <v>30789.0045553741</v>
      </c>
      <c r="J21" s="0" t="n">
        <v>7391.85175351364</v>
      </c>
    </row>
    <row r="22" customFormat="false" ht="12.8" hidden="false" customHeight="false" outlineLevel="0" collapsed="false">
      <c r="A22" s="0" t="n">
        <v>69</v>
      </c>
      <c r="B22" s="0" t="n">
        <v>3500415.29003282</v>
      </c>
      <c r="C22" s="0" t="n">
        <v>1503672.19043449</v>
      </c>
      <c r="D22" s="0" t="n">
        <v>990191.197574679</v>
      </c>
      <c r="E22" s="0" t="n">
        <v>284658.451970818</v>
      </c>
      <c r="F22" s="0" t="n">
        <v>630004.757610278</v>
      </c>
      <c r="G22" s="0" t="n">
        <v>5054.01022732984</v>
      </c>
      <c r="H22" s="0" t="n">
        <v>52979.0286802686</v>
      </c>
      <c r="I22" s="0" t="n">
        <v>28039.4282049462</v>
      </c>
      <c r="J22" s="0" t="n">
        <v>5803.9739739715</v>
      </c>
    </row>
    <row r="23" customFormat="false" ht="12.8" hidden="false" customHeight="false" outlineLevel="0" collapsed="false">
      <c r="A23" s="0" t="n">
        <v>70</v>
      </c>
      <c r="B23" s="0" t="n">
        <v>3052731.46839592</v>
      </c>
      <c r="C23" s="0" t="n">
        <v>1620584.56222767</v>
      </c>
      <c r="D23" s="0" t="n">
        <v>1047156.42735793</v>
      </c>
      <c r="E23" s="0" t="n">
        <v>286556.314720495</v>
      </c>
      <c r="F23" s="0" t="n">
        <v>0</v>
      </c>
      <c r="G23" s="0" t="n">
        <v>5495.51234723225</v>
      </c>
      <c r="H23" s="0" t="n">
        <v>48882.0793189742</v>
      </c>
      <c r="I23" s="0" t="n">
        <v>37377.5953540961</v>
      </c>
      <c r="J23" s="0" t="n">
        <v>6614.07889430089</v>
      </c>
    </row>
    <row r="24" customFormat="false" ht="12.8" hidden="false" customHeight="false" outlineLevel="0" collapsed="false">
      <c r="A24" s="0" t="n">
        <v>71</v>
      </c>
      <c r="B24" s="0" t="n">
        <v>3176950.0348886</v>
      </c>
      <c r="C24" s="0" t="n">
        <v>1697645.80591747</v>
      </c>
      <c r="D24" s="0" t="n">
        <v>1068330.93922413</v>
      </c>
      <c r="E24" s="0" t="n">
        <v>297432.27136174</v>
      </c>
      <c r="F24" s="0" t="n">
        <v>0</v>
      </c>
      <c r="G24" s="0" t="n">
        <v>6161.80553447743</v>
      </c>
      <c r="H24" s="0" t="n">
        <v>55350.2814066756</v>
      </c>
      <c r="I24" s="0" t="n">
        <v>44958.5807569417</v>
      </c>
      <c r="J24" s="0" t="n">
        <v>7208.62194469156</v>
      </c>
    </row>
    <row r="25" customFormat="false" ht="12.8" hidden="false" customHeight="false" outlineLevel="0" collapsed="false">
      <c r="A25" s="0" t="n">
        <v>72</v>
      </c>
      <c r="B25" s="0" t="n">
        <v>3199573.45813713</v>
      </c>
      <c r="C25" s="0" t="n">
        <v>1755423.57835829</v>
      </c>
      <c r="D25" s="0" t="n">
        <v>1035321.61900966</v>
      </c>
      <c r="E25" s="0" t="n">
        <v>298409.280470623</v>
      </c>
      <c r="F25" s="0" t="n">
        <v>0</v>
      </c>
      <c r="G25" s="0" t="n">
        <v>7051.06774954382</v>
      </c>
      <c r="H25" s="0" t="n">
        <v>64087.6795110304</v>
      </c>
      <c r="I25" s="0" t="n">
        <v>31065.3010617619</v>
      </c>
      <c r="J25" s="0" t="n">
        <v>8255.89743609743</v>
      </c>
    </row>
    <row r="26" customFormat="false" ht="12.8" hidden="false" customHeight="false" outlineLevel="0" collapsed="false">
      <c r="A26" s="0" t="n">
        <v>73</v>
      </c>
      <c r="B26" s="0" t="n">
        <v>3904011.01418767</v>
      </c>
      <c r="C26" s="0" t="n">
        <v>1721546.9085409</v>
      </c>
      <c r="D26" s="0" t="n">
        <v>1066491.24831732</v>
      </c>
      <c r="E26" s="0" t="n">
        <v>305348.217048582</v>
      </c>
      <c r="F26" s="0" t="n">
        <v>700677.083346582</v>
      </c>
      <c r="G26" s="0" t="n">
        <v>4382.5100351333</v>
      </c>
      <c r="H26" s="0" t="n">
        <v>61177.0647516977</v>
      </c>
      <c r="I26" s="0" t="n">
        <v>36981.8728365928</v>
      </c>
      <c r="J26" s="0" t="n">
        <v>7774.99739449819</v>
      </c>
    </row>
    <row r="27" customFormat="false" ht="12.8" hidden="false" customHeight="false" outlineLevel="0" collapsed="false">
      <c r="A27" s="0" t="n">
        <v>74</v>
      </c>
      <c r="B27" s="0" t="n">
        <v>3212106.01691612</v>
      </c>
      <c r="C27" s="0" t="n">
        <v>1730285.58532754</v>
      </c>
      <c r="D27" s="0" t="n">
        <v>1055988.54748939</v>
      </c>
      <c r="E27" s="0" t="n">
        <v>297754.397860269</v>
      </c>
      <c r="F27" s="0" t="n">
        <v>0</v>
      </c>
      <c r="G27" s="0" t="n">
        <v>8896.89154476086</v>
      </c>
      <c r="H27" s="0" t="n">
        <v>69978.1936835355</v>
      </c>
      <c r="I27" s="0" t="n">
        <v>41010.8746320045</v>
      </c>
      <c r="J27" s="0" t="n">
        <v>8121.90457122539</v>
      </c>
    </row>
    <row r="28" customFormat="false" ht="12.8" hidden="false" customHeight="false" outlineLevel="0" collapsed="false">
      <c r="A28" s="0" t="n">
        <v>75</v>
      </c>
      <c r="B28" s="0" t="n">
        <v>3159255.5457307</v>
      </c>
      <c r="C28" s="0" t="n">
        <v>1725644.85960372</v>
      </c>
      <c r="D28" s="0" t="n">
        <v>1011040.8358632</v>
      </c>
      <c r="E28" s="0" t="n">
        <v>297500.830899411</v>
      </c>
      <c r="F28" s="0" t="n">
        <v>0</v>
      </c>
      <c r="G28" s="0" t="n">
        <v>6472.17286125811</v>
      </c>
      <c r="H28" s="0" t="n">
        <v>77802.5121764014</v>
      </c>
      <c r="I28" s="0" t="n">
        <v>30629.1311560022</v>
      </c>
      <c r="J28" s="0" t="n">
        <v>10207.1415096242</v>
      </c>
    </row>
    <row r="29" customFormat="false" ht="12.8" hidden="false" customHeight="false" outlineLevel="0" collapsed="false">
      <c r="A29" s="0" t="n">
        <v>76</v>
      </c>
      <c r="B29" s="0" t="n">
        <v>3203020.05366107</v>
      </c>
      <c r="C29" s="0" t="n">
        <v>1768052.26674237</v>
      </c>
      <c r="D29" s="0" t="n">
        <v>1024558.04412148</v>
      </c>
      <c r="E29" s="0" t="n">
        <v>300448.377790932</v>
      </c>
      <c r="F29" s="0" t="n">
        <v>0</v>
      </c>
      <c r="G29" s="0" t="n">
        <v>5140.78847007051</v>
      </c>
      <c r="H29" s="0" t="n">
        <v>52786.9801030731</v>
      </c>
      <c r="I29" s="0" t="n">
        <v>43118.2473477622</v>
      </c>
      <c r="J29" s="0" t="n">
        <v>8957.68524361707</v>
      </c>
    </row>
    <row r="30" customFormat="false" ht="12.8" hidden="false" customHeight="false" outlineLevel="0" collapsed="false">
      <c r="A30" s="0" t="n">
        <v>77</v>
      </c>
      <c r="B30" s="0" t="n">
        <v>3854402.36442392</v>
      </c>
      <c r="C30" s="0" t="n">
        <v>1706616.30293434</v>
      </c>
      <c r="D30" s="0" t="n">
        <v>1035589.09021523</v>
      </c>
      <c r="E30" s="0" t="n">
        <v>301317.995183466</v>
      </c>
      <c r="F30" s="0" t="n">
        <v>698340.57683372</v>
      </c>
      <c r="G30" s="0" t="n">
        <v>10558.8025620752</v>
      </c>
      <c r="H30" s="0" t="n">
        <v>61555.3125141563</v>
      </c>
      <c r="I30" s="0" t="n">
        <v>32367.5012448539</v>
      </c>
      <c r="J30" s="0" t="n">
        <v>8156.65304315477</v>
      </c>
    </row>
    <row r="31" customFormat="false" ht="12.8" hidden="false" customHeight="false" outlineLevel="0" collapsed="false">
      <c r="A31" s="0" t="n">
        <v>78</v>
      </c>
      <c r="B31" s="0" t="n">
        <v>3184963.22798628</v>
      </c>
      <c r="C31" s="0" t="n">
        <v>1765821.29248231</v>
      </c>
      <c r="D31" s="0" t="n">
        <v>994848.874926942</v>
      </c>
      <c r="E31" s="0" t="n">
        <v>300064.685059198</v>
      </c>
      <c r="F31" s="0" t="n">
        <v>0</v>
      </c>
      <c r="G31" s="0" t="n">
        <v>7011.59135232142</v>
      </c>
      <c r="H31" s="0" t="n">
        <v>64345.1237756973</v>
      </c>
      <c r="I31" s="0" t="n">
        <v>44035.7014175013</v>
      </c>
      <c r="J31" s="0" t="n">
        <v>8764.60811811892</v>
      </c>
    </row>
    <row r="32" customFormat="false" ht="12.8" hidden="false" customHeight="false" outlineLevel="0" collapsed="false">
      <c r="A32" s="0" t="n">
        <v>79</v>
      </c>
      <c r="B32" s="0" t="n">
        <v>3137226.49766672</v>
      </c>
      <c r="C32" s="0" t="n">
        <v>1769278.93134904</v>
      </c>
      <c r="D32" s="0" t="n">
        <v>945002.527861176</v>
      </c>
      <c r="E32" s="0" t="n">
        <v>299587.843963162</v>
      </c>
      <c r="F32" s="0" t="n">
        <v>0</v>
      </c>
      <c r="G32" s="0" t="n">
        <v>13524.963872047</v>
      </c>
      <c r="H32" s="0" t="n">
        <v>65986.4317161797</v>
      </c>
      <c r="I32" s="0" t="n">
        <v>34141.8422077118</v>
      </c>
      <c r="J32" s="0" t="n">
        <v>9632.27706222165</v>
      </c>
    </row>
    <row r="33" customFormat="false" ht="12.8" hidden="false" customHeight="false" outlineLevel="0" collapsed="false">
      <c r="A33" s="0" t="n">
        <v>80</v>
      </c>
      <c r="B33" s="0" t="n">
        <v>3083373.01795747</v>
      </c>
      <c r="C33" s="0" t="n">
        <v>1789031.81809743</v>
      </c>
      <c r="D33" s="0" t="n">
        <v>898444.702834905</v>
      </c>
      <c r="E33" s="0" t="n">
        <v>302991.318346448</v>
      </c>
      <c r="F33" s="0" t="n">
        <v>0</v>
      </c>
      <c r="G33" s="0" t="n">
        <v>8298.04176273276</v>
      </c>
      <c r="H33" s="0" t="n">
        <v>49892.4515873988</v>
      </c>
      <c r="I33" s="0" t="n">
        <v>27410.6735362318</v>
      </c>
      <c r="J33" s="0" t="n">
        <v>7231.94936605206</v>
      </c>
    </row>
    <row r="34" customFormat="false" ht="12.8" hidden="false" customHeight="false" outlineLevel="0" collapsed="false">
      <c r="A34" s="0" t="n">
        <v>81</v>
      </c>
      <c r="B34" s="0" t="n">
        <v>3792298.38508315</v>
      </c>
      <c r="C34" s="0" t="n">
        <v>1746887.70136164</v>
      </c>
      <c r="D34" s="0" t="n">
        <v>947227.825415024</v>
      </c>
      <c r="E34" s="0" t="n">
        <v>305797.460624429</v>
      </c>
      <c r="F34" s="0" t="n">
        <v>685982.549772603</v>
      </c>
      <c r="G34" s="0" t="n">
        <v>8754.50498824999</v>
      </c>
      <c r="H34" s="0" t="n">
        <v>61844.3781603408</v>
      </c>
      <c r="I34" s="0" t="n">
        <v>26230.0015185828</v>
      </c>
      <c r="J34" s="0" t="n">
        <v>9527.66002596107</v>
      </c>
    </row>
    <row r="35" customFormat="false" ht="12.8" hidden="false" customHeight="false" outlineLevel="0" collapsed="false">
      <c r="A35" s="0" t="n">
        <v>82</v>
      </c>
      <c r="B35" s="0" t="n">
        <v>3133955.31515082</v>
      </c>
      <c r="C35" s="0" t="n">
        <v>1742069.40789681</v>
      </c>
      <c r="D35" s="0" t="n">
        <v>975189.054084092</v>
      </c>
      <c r="E35" s="0" t="n">
        <v>306311.114636743</v>
      </c>
      <c r="F35" s="0" t="n">
        <v>0</v>
      </c>
      <c r="G35" s="0" t="n">
        <v>6442.2506987672</v>
      </c>
      <c r="H35" s="0" t="n">
        <v>65548.992623473</v>
      </c>
      <c r="I35" s="0" t="n">
        <v>28715.9683439239</v>
      </c>
      <c r="J35" s="0" t="n">
        <v>9561.85782873951</v>
      </c>
    </row>
    <row r="36" customFormat="false" ht="12.8" hidden="false" customHeight="false" outlineLevel="0" collapsed="false">
      <c r="A36" s="0" t="n">
        <v>83</v>
      </c>
      <c r="B36" s="0" t="n">
        <v>3097386.53727338</v>
      </c>
      <c r="C36" s="0" t="n">
        <v>1777698.12704451</v>
      </c>
      <c r="D36" s="0" t="n">
        <v>907350.367242748</v>
      </c>
      <c r="E36" s="0" t="n">
        <v>305182.70615854</v>
      </c>
      <c r="F36" s="0" t="n">
        <v>0</v>
      </c>
      <c r="G36" s="0" t="n">
        <v>5185.92790044432</v>
      </c>
      <c r="H36" s="0" t="n">
        <v>61097.6346505139</v>
      </c>
      <c r="I36" s="0" t="n">
        <v>32741.2191169665</v>
      </c>
      <c r="J36" s="0" t="n">
        <v>8130.55515965438</v>
      </c>
    </row>
    <row r="37" customFormat="false" ht="12.8" hidden="false" customHeight="false" outlineLevel="0" collapsed="false">
      <c r="A37" s="0" t="n">
        <v>84</v>
      </c>
      <c r="B37" s="0" t="n">
        <v>3065406.88678046</v>
      </c>
      <c r="C37" s="0" t="n">
        <v>1795282.18904931</v>
      </c>
      <c r="D37" s="0" t="n">
        <v>861644.904654069</v>
      </c>
      <c r="E37" s="0" t="n">
        <v>305159.332499382</v>
      </c>
      <c r="F37" s="0" t="n">
        <v>0</v>
      </c>
      <c r="G37" s="0" t="n">
        <v>9276.38951056983</v>
      </c>
      <c r="H37" s="0" t="n">
        <v>65547.7175500441</v>
      </c>
      <c r="I37" s="0" t="n">
        <v>20305.6242479281</v>
      </c>
      <c r="J37" s="0" t="n">
        <v>8072.89164358589</v>
      </c>
    </row>
    <row r="38" customFormat="false" ht="12.8" hidden="false" customHeight="false" outlineLevel="0" collapsed="false">
      <c r="A38" s="0" t="n">
        <v>85</v>
      </c>
      <c r="B38" s="0" t="n">
        <v>3755423.77912249</v>
      </c>
      <c r="C38" s="0" t="n">
        <v>1744124.97616423</v>
      </c>
      <c r="D38" s="0" t="n">
        <v>906749.341799015</v>
      </c>
      <c r="E38" s="0" t="n">
        <v>305898.504080018</v>
      </c>
      <c r="F38" s="0" t="n">
        <v>687531.856684561</v>
      </c>
      <c r="G38" s="0" t="n">
        <v>7990.85417864924</v>
      </c>
      <c r="H38" s="0" t="n">
        <v>66227.5085579474</v>
      </c>
      <c r="I38" s="0" t="n">
        <v>29145.0134256273</v>
      </c>
      <c r="J38" s="0" t="n">
        <v>7755.7242324442</v>
      </c>
    </row>
    <row r="39" customFormat="false" ht="12.8" hidden="false" customHeight="false" outlineLevel="0" collapsed="false">
      <c r="A39" s="0" t="n">
        <v>86</v>
      </c>
      <c r="B39" s="0" t="n">
        <v>3064776.77820871</v>
      </c>
      <c r="C39" s="0" t="n">
        <v>1727311.63341722</v>
      </c>
      <c r="D39" s="0" t="n">
        <v>916032.568848012</v>
      </c>
      <c r="E39" s="0" t="n">
        <v>305065.795942668</v>
      </c>
      <c r="F39" s="0" t="n">
        <v>0</v>
      </c>
      <c r="G39" s="0" t="n">
        <v>5189.53626742073</v>
      </c>
      <c r="H39" s="0" t="n">
        <v>68030.8162254505</v>
      </c>
      <c r="I39" s="0" t="n">
        <v>33280.8969403061</v>
      </c>
      <c r="J39" s="0" t="n">
        <v>9746.56750605723</v>
      </c>
    </row>
    <row r="40" customFormat="false" ht="12.8" hidden="false" customHeight="false" outlineLevel="0" collapsed="false">
      <c r="A40" s="0" t="n">
        <v>87</v>
      </c>
      <c r="B40" s="0" t="n">
        <v>3049009.94220033</v>
      </c>
      <c r="C40" s="0" t="n">
        <v>1746774.9132551</v>
      </c>
      <c r="D40" s="0" t="n">
        <v>892686.617433562</v>
      </c>
      <c r="E40" s="0" t="n">
        <v>305501.531265387</v>
      </c>
      <c r="F40" s="0" t="n">
        <v>0</v>
      </c>
      <c r="G40" s="0" t="n">
        <v>6821.29009137591</v>
      </c>
      <c r="H40" s="0" t="n">
        <v>59717.3695442879</v>
      </c>
      <c r="I40" s="0" t="n">
        <v>28851.4715209821</v>
      </c>
      <c r="J40" s="0" t="n">
        <v>8656.74908962912</v>
      </c>
    </row>
    <row r="41" customFormat="false" ht="12.8" hidden="false" customHeight="false" outlineLevel="0" collapsed="false">
      <c r="A41" s="0" t="n">
        <v>88</v>
      </c>
      <c r="B41" s="0" t="n">
        <v>3052976.90838033</v>
      </c>
      <c r="C41" s="0" t="n">
        <v>1741662.71556333</v>
      </c>
      <c r="D41" s="0" t="n">
        <v>885550.109147981</v>
      </c>
      <c r="E41" s="0" t="n">
        <v>304939.797938419</v>
      </c>
      <c r="F41" s="0" t="n">
        <v>0</v>
      </c>
      <c r="G41" s="0" t="n">
        <v>7072.37268198691</v>
      </c>
      <c r="H41" s="0" t="n">
        <v>65680.8493708326</v>
      </c>
      <c r="I41" s="0" t="n">
        <v>37811.3599540125</v>
      </c>
      <c r="J41" s="0" t="n">
        <v>10139.4789244786</v>
      </c>
    </row>
    <row r="42" customFormat="false" ht="12.8" hidden="false" customHeight="false" outlineLevel="0" collapsed="false">
      <c r="A42" s="0" t="n">
        <v>89</v>
      </c>
      <c r="B42" s="0" t="n">
        <v>3712682.22625406</v>
      </c>
      <c r="C42" s="0" t="n">
        <v>1741731.146107</v>
      </c>
      <c r="D42" s="0" t="n">
        <v>866656.489137676</v>
      </c>
      <c r="E42" s="0" t="n">
        <v>302237.995582117</v>
      </c>
      <c r="F42" s="0" t="n">
        <v>671545.035189139</v>
      </c>
      <c r="G42" s="0" t="n">
        <v>5766.3803580787</v>
      </c>
      <c r="H42" s="0" t="n">
        <v>83184.0873352757</v>
      </c>
      <c r="I42" s="0" t="n">
        <v>31355.6345995051</v>
      </c>
      <c r="J42" s="0" t="n">
        <v>10205.4579452709</v>
      </c>
    </row>
    <row r="43" customFormat="false" ht="12.8" hidden="false" customHeight="false" outlineLevel="0" collapsed="false">
      <c r="A43" s="0" t="n">
        <v>90</v>
      </c>
      <c r="B43" s="0" t="n">
        <v>3113982.27583004</v>
      </c>
      <c r="C43" s="0" t="n">
        <v>1809410.49843868</v>
      </c>
      <c r="D43" s="0" t="n">
        <v>857276.035554808</v>
      </c>
      <c r="E43" s="0" t="n">
        <v>301001.970633915</v>
      </c>
      <c r="F43" s="0" t="n">
        <v>0</v>
      </c>
      <c r="G43" s="0" t="n">
        <v>8896.42422810689</v>
      </c>
      <c r="H43" s="0" t="n">
        <v>85542.7133896268</v>
      </c>
      <c r="I43" s="0" t="n">
        <v>39707.7729944234</v>
      </c>
      <c r="J43" s="0" t="n">
        <v>12025.8813705025</v>
      </c>
    </row>
    <row r="44" customFormat="false" ht="12.8" hidden="false" customHeight="false" outlineLevel="0" collapsed="false">
      <c r="A44" s="0" t="n">
        <v>91</v>
      </c>
      <c r="B44" s="0" t="n">
        <v>3025459.22990475</v>
      </c>
      <c r="C44" s="0" t="n">
        <v>1755048.08574322</v>
      </c>
      <c r="D44" s="0" t="n">
        <v>867430.735408106</v>
      </c>
      <c r="E44" s="0" t="n">
        <v>299120.444848944</v>
      </c>
      <c r="F44" s="0" t="n">
        <v>0</v>
      </c>
      <c r="G44" s="0" t="n">
        <v>9021.8724096114</v>
      </c>
      <c r="H44" s="0" t="n">
        <v>56662.3043246789</v>
      </c>
      <c r="I44" s="0" t="n">
        <v>28939.9881106932</v>
      </c>
      <c r="J44" s="0" t="n">
        <v>9114.53282023023</v>
      </c>
    </row>
    <row r="45" customFormat="false" ht="12.8" hidden="false" customHeight="false" outlineLevel="0" collapsed="false">
      <c r="A45" s="0" t="n">
        <v>92</v>
      </c>
      <c r="B45" s="0" t="n">
        <v>3005361.46111736</v>
      </c>
      <c r="C45" s="0" t="n">
        <v>1741624.92846007</v>
      </c>
      <c r="D45" s="0" t="n">
        <v>841204.100423466</v>
      </c>
      <c r="E45" s="0" t="n">
        <v>298670.116951098</v>
      </c>
      <c r="F45" s="0" t="n">
        <v>0</v>
      </c>
      <c r="G45" s="0" t="n">
        <v>7535.85627991133</v>
      </c>
      <c r="H45" s="0" t="n">
        <v>77340.8773696974</v>
      </c>
      <c r="I45" s="0" t="n">
        <v>29516.6356887775</v>
      </c>
      <c r="J45" s="0" t="n">
        <v>10288.9636951681</v>
      </c>
    </row>
    <row r="46" customFormat="false" ht="12.8" hidden="false" customHeight="false" outlineLevel="0" collapsed="false">
      <c r="A46" s="0" t="n">
        <v>93</v>
      </c>
      <c r="B46" s="0" t="n">
        <v>3658498.36453752</v>
      </c>
      <c r="C46" s="0" t="n">
        <v>1722216.29280805</v>
      </c>
      <c r="D46" s="0" t="n">
        <v>854086.767257485</v>
      </c>
      <c r="E46" s="0" t="n">
        <v>297787.827350225</v>
      </c>
      <c r="F46" s="0" t="n">
        <v>672990.680246157</v>
      </c>
      <c r="G46" s="0" t="n">
        <v>6191.82068478096</v>
      </c>
      <c r="H46" s="0" t="n">
        <v>67128.0721037188</v>
      </c>
      <c r="I46" s="0" t="n">
        <v>28827.4353111969</v>
      </c>
      <c r="J46" s="0" t="n">
        <v>9472.00227335504</v>
      </c>
    </row>
    <row r="47" customFormat="false" ht="12.8" hidden="false" customHeight="false" outlineLevel="0" collapsed="false">
      <c r="A47" s="0" t="n">
        <v>94</v>
      </c>
      <c r="B47" s="0" t="n">
        <v>3068443.59725347</v>
      </c>
      <c r="C47" s="0" t="n">
        <v>1751480.33109172</v>
      </c>
      <c r="D47" s="0" t="n">
        <v>863290.648006537</v>
      </c>
      <c r="E47" s="0" t="n">
        <v>304103.679805111</v>
      </c>
      <c r="F47" s="0" t="n">
        <v>0</v>
      </c>
      <c r="G47" s="0" t="n">
        <v>9259.64691012982</v>
      </c>
      <c r="H47" s="0" t="n">
        <v>78739.558571754</v>
      </c>
      <c r="I47" s="0" t="n">
        <v>49787.5378858466</v>
      </c>
      <c r="J47" s="0" t="n">
        <v>12086.8354808238</v>
      </c>
    </row>
    <row r="48" customFormat="false" ht="12.8" hidden="false" customHeight="false" outlineLevel="0" collapsed="false">
      <c r="A48" s="0" t="n">
        <v>95</v>
      </c>
      <c r="B48" s="0" t="n">
        <v>3002395.74592104</v>
      </c>
      <c r="C48" s="0" t="n">
        <v>1773821.47823159</v>
      </c>
      <c r="D48" s="0" t="n">
        <v>789561.212237762</v>
      </c>
      <c r="E48" s="0" t="n">
        <v>302869.476559833</v>
      </c>
      <c r="F48" s="0" t="n">
        <v>0</v>
      </c>
      <c r="G48" s="0" t="n">
        <v>8200.27268150584</v>
      </c>
      <c r="H48" s="0" t="n">
        <v>64755.2986993272</v>
      </c>
      <c r="I48" s="0" t="n">
        <v>53262.0764900697</v>
      </c>
      <c r="J48" s="0" t="n">
        <v>9943.57173877123</v>
      </c>
    </row>
    <row r="49" customFormat="false" ht="12.8" hidden="false" customHeight="false" outlineLevel="0" collapsed="false">
      <c r="A49" s="0" t="n">
        <v>96</v>
      </c>
      <c r="B49" s="0" t="n">
        <v>3015235.53634367</v>
      </c>
      <c r="C49" s="0" t="n">
        <v>1761257.79766307</v>
      </c>
      <c r="D49" s="0" t="n">
        <v>812317.698958128</v>
      </c>
      <c r="E49" s="0" t="n">
        <v>304318.426406147</v>
      </c>
      <c r="F49" s="0" t="n">
        <v>0</v>
      </c>
      <c r="G49" s="0" t="n">
        <v>9303.58766144007</v>
      </c>
      <c r="H49" s="0" t="n">
        <v>76619.9229684358</v>
      </c>
      <c r="I49" s="0" t="n">
        <v>39657.5883129299</v>
      </c>
      <c r="J49" s="0" t="n">
        <v>11963.5836108431</v>
      </c>
    </row>
    <row r="50" customFormat="false" ht="12.8" hidden="false" customHeight="false" outlineLevel="0" collapsed="false">
      <c r="A50" s="0" t="n">
        <v>97</v>
      </c>
      <c r="B50" s="0" t="n">
        <v>3651494.02747113</v>
      </c>
      <c r="C50" s="0" t="n">
        <v>1761961.9071724</v>
      </c>
      <c r="D50" s="0" t="n">
        <v>798000.600731686</v>
      </c>
      <c r="E50" s="0" t="n">
        <v>306502.776320088</v>
      </c>
      <c r="F50" s="0" t="n">
        <v>673117.16535608</v>
      </c>
      <c r="G50" s="0" t="n">
        <v>9277.94196824966</v>
      </c>
      <c r="H50" s="0" t="n">
        <v>65627.566455438</v>
      </c>
      <c r="I50" s="0" t="n">
        <v>22805.6306303475</v>
      </c>
      <c r="J50" s="0" t="n">
        <v>9766.70718116529</v>
      </c>
    </row>
    <row r="51" customFormat="false" ht="12.8" hidden="false" customHeight="false" outlineLevel="0" collapsed="false">
      <c r="A51" s="0" t="n">
        <v>98</v>
      </c>
      <c r="B51" s="0" t="n">
        <v>2983608.71199332</v>
      </c>
      <c r="C51" s="0" t="n">
        <v>1777228.80152346</v>
      </c>
      <c r="D51" s="0" t="n">
        <v>777653.117114226</v>
      </c>
      <c r="E51" s="0" t="n">
        <v>301580.8444289</v>
      </c>
      <c r="F51" s="0" t="n">
        <v>0</v>
      </c>
      <c r="G51" s="0" t="n">
        <v>7870.79774100178</v>
      </c>
      <c r="H51" s="0" t="n">
        <v>72534.2475157453</v>
      </c>
      <c r="I51" s="0" t="n">
        <v>33518.0058072795</v>
      </c>
      <c r="J51" s="0" t="n">
        <v>9919.40784657706</v>
      </c>
    </row>
    <row r="52" customFormat="false" ht="12.8" hidden="false" customHeight="false" outlineLevel="0" collapsed="false">
      <c r="A52" s="0" t="n">
        <v>99</v>
      </c>
      <c r="B52" s="0" t="n">
        <v>2930934.58728434</v>
      </c>
      <c r="C52" s="0" t="n">
        <v>1729153.08117598</v>
      </c>
      <c r="D52" s="0" t="n">
        <v>788431.556558209</v>
      </c>
      <c r="E52" s="0" t="n">
        <v>300070.02089319</v>
      </c>
      <c r="F52" s="0" t="n">
        <v>0</v>
      </c>
      <c r="G52" s="0" t="n">
        <v>12893.1065914687</v>
      </c>
      <c r="H52" s="0" t="n">
        <v>55209.1796350657</v>
      </c>
      <c r="I52" s="0" t="n">
        <v>31796.966087116</v>
      </c>
      <c r="J52" s="0" t="n">
        <v>9927.35639496482</v>
      </c>
    </row>
    <row r="53" customFormat="false" ht="12.8" hidden="false" customHeight="false" outlineLevel="0" collapsed="false">
      <c r="A53" s="0" t="n">
        <v>100</v>
      </c>
      <c r="B53" s="0" t="n">
        <v>2946621.49193082</v>
      </c>
      <c r="C53" s="0" t="n">
        <v>1793057.18780544</v>
      </c>
      <c r="D53" s="0" t="n">
        <v>728975.612703546</v>
      </c>
      <c r="E53" s="0" t="n">
        <v>300457.852433577</v>
      </c>
      <c r="F53" s="0" t="n">
        <v>0</v>
      </c>
      <c r="G53" s="0" t="n">
        <v>9046.15701897341</v>
      </c>
      <c r="H53" s="0" t="n">
        <v>77555.7794298316</v>
      </c>
      <c r="I53" s="0" t="n">
        <v>23513.2094064827</v>
      </c>
      <c r="J53" s="0" t="n">
        <v>11447.9307753479</v>
      </c>
    </row>
    <row r="54" customFormat="false" ht="12.8" hidden="false" customHeight="false" outlineLevel="0" collapsed="false">
      <c r="A54" s="0" t="n">
        <v>101</v>
      </c>
      <c r="B54" s="0" t="n">
        <v>3539127.85524606</v>
      </c>
      <c r="C54" s="0" t="n">
        <v>1750034.33524809</v>
      </c>
      <c r="D54" s="0" t="n">
        <v>715965.966234416</v>
      </c>
      <c r="E54" s="0" t="n">
        <v>299467.338816655</v>
      </c>
      <c r="F54" s="0" t="n">
        <v>658792.018751305</v>
      </c>
      <c r="G54" s="0" t="n">
        <v>7729.0692357306</v>
      </c>
      <c r="H54" s="0" t="n">
        <v>70202.4387997157</v>
      </c>
      <c r="I54" s="0" t="n">
        <v>22244.5077443941</v>
      </c>
      <c r="J54" s="0" t="n">
        <v>11314.3369984097</v>
      </c>
    </row>
    <row r="55" customFormat="false" ht="12.8" hidden="false" customHeight="false" outlineLevel="0" collapsed="false">
      <c r="A55" s="0" t="n">
        <v>102</v>
      </c>
      <c r="B55" s="0" t="n">
        <v>2922234.40343331</v>
      </c>
      <c r="C55" s="0" t="n">
        <v>1766130.69327621</v>
      </c>
      <c r="D55" s="0" t="n">
        <v>718115.714821634</v>
      </c>
      <c r="E55" s="0" t="n">
        <v>297420.258109079</v>
      </c>
      <c r="F55" s="0" t="n">
        <v>0</v>
      </c>
      <c r="G55" s="0" t="n">
        <v>12539.9500694772</v>
      </c>
      <c r="H55" s="0" t="n">
        <v>83405.5675998689</v>
      </c>
      <c r="I55" s="0" t="n">
        <v>29500.069929142</v>
      </c>
      <c r="J55" s="0" t="n">
        <v>12318.7654331898</v>
      </c>
    </row>
    <row r="56" customFormat="false" ht="12.8" hidden="false" customHeight="false" outlineLevel="0" collapsed="false">
      <c r="A56" s="0" t="n">
        <v>103</v>
      </c>
      <c r="B56" s="0" t="n">
        <v>2881491.23692556</v>
      </c>
      <c r="C56" s="0" t="n">
        <v>1750767.50931732</v>
      </c>
      <c r="D56" s="0" t="n">
        <v>726164.551161537</v>
      </c>
      <c r="E56" s="0" t="n">
        <v>297432.835701897</v>
      </c>
      <c r="F56" s="0" t="n">
        <v>0</v>
      </c>
      <c r="G56" s="0" t="n">
        <v>8507.64847129313</v>
      </c>
      <c r="H56" s="0" t="n">
        <v>73290.3713753517</v>
      </c>
      <c r="I56" s="0" t="n">
        <v>13979.8445577587</v>
      </c>
      <c r="J56" s="0" t="n">
        <v>12351.1375297178</v>
      </c>
    </row>
    <row r="57" customFormat="false" ht="12.8" hidden="false" customHeight="false" outlineLevel="0" collapsed="false">
      <c r="A57" s="0" t="n">
        <v>104</v>
      </c>
      <c r="B57" s="0" t="n">
        <v>2815351.6865216</v>
      </c>
      <c r="C57" s="0" t="n">
        <v>1694007.84865898</v>
      </c>
      <c r="D57" s="0" t="n">
        <v>721010.84974835</v>
      </c>
      <c r="E57" s="0" t="n">
        <v>295747.550094783</v>
      </c>
      <c r="F57" s="0" t="n">
        <v>0</v>
      </c>
      <c r="G57" s="0" t="n">
        <v>9481.70084121259</v>
      </c>
      <c r="H57" s="0" t="n">
        <v>57100.6170877557</v>
      </c>
      <c r="I57" s="0" t="n">
        <v>24585.9093243696</v>
      </c>
      <c r="J57" s="0" t="n">
        <v>10478.8330343315</v>
      </c>
    </row>
    <row r="58" customFormat="false" ht="12.8" hidden="false" customHeight="false" outlineLevel="0" collapsed="false">
      <c r="A58" s="0" t="n">
        <v>105</v>
      </c>
      <c r="B58" s="0" t="n">
        <v>3500676.76123399</v>
      </c>
      <c r="C58" s="0" t="n">
        <v>1698213.47687223</v>
      </c>
      <c r="D58" s="0" t="n">
        <v>736350.173227191</v>
      </c>
      <c r="E58" s="0" t="n">
        <v>294216.628164343</v>
      </c>
      <c r="F58" s="0" t="n">
        <v>655394.883953433</v>
      </c>
      <c r="G58" s="0" t="n">
        <v>10528.9531967724</v>
      </c>
      <c r="H58" s="0" t="n">
        <v>69378.746107979</v>
      </c>
      <c r="I58" s="0" t="n">
        <v>27623.4291636295</v>
      </c>
      <c r="J58" s="0" t="n">
        <v>10464.7275697992</v>
      </c>
    </row>
    <row r="59" customFormat="false" ht="12.8" hidden="false" customHeight="false" outlineLevel="0" collapsed="false">
      <c r="A59" s="0" t="n">
        <v>106</v>
      </c>
      <c r="B59" s="0" t="n">
        <v>2852842.12313294</v>
      </c>
      <c r="C59" s="0" t="n">
        <v>1770660.82381519</v>
      </c>
      <c r="D59" s="0" t="n">
        <v>680333.306836265</v>
      </c>
      <c r="E59" s="0" t="n">
        <v>294191.73426753</v>
      </c>
      <c r="F59" s="0" t="n">
        <v>0</v>
      </c>
      <c r="G59" s="0" t="n">
        <v>7429.78433194676</v>
      </c>
      <c r="H59" s="0" t="n">
        <v>65885.5266072293</v>
      </c>
      <c r="I59" s="0" t="n">
        <v>22085.2366814742</v>
      </c>
      <c r="J59" s="0" t="n">
        <v>9417.74193621</v>
      </c>
    </row>
    <row r="60" customFormat="false" ht="12.8" hidden="false" customHeight="false" outlineLevel="0" collapsed="false">
      <c r="A60" s="0" t="n">
        <v>107</v>
      </c>
      <c r="B60" s="0" t="n">
        <v>2863504.48586441</v>
      </c>
      <c r="C60" s="0" t="n">
        <v>1734672.79420041</v>
      </c>
      <c r="D60" s="0" t="n">
        <v>708985.352331123</v>
      </c>
      <c r="E60" s="0" t="n">
        <v>295255.425288628</v>
      </c>
      <c r="F60" s="0" t="n">
        <v>0</v>
      </c>
      <c r="G60" s="0" t="n">
        <v>10941.4204275578</v>
      </c>
      <c r="H60" s="0" t="n">
        <v>70583.8251638539</v>
      </c>
      <c r="I60" s="0" t="n">
        <v>33612.423637965</v>
      </c>
      <c r="J60" s="0" t="n">
        <v>10881.9661554226</v>
      </c>
    </row>
    <row r="61" customFormat="false" ht="12.8" hidden="false" customHeight="false" outlineLevel="0" collapsed="false">
      <c r="A61" s="0" t="n">
        <v>108</v>
      </c>
      <c r="B61" s="0" t="n">
        <v>2824854.20736109</v>
      </c>
      <c r="C61" s="0" t="n">
        <v>1700401.15297193</v>
      </c>
      <c r="D61" s="0" t="n">
        <v>715099.403485466</v>
      </c>
      <c r="E61" s="0" t="n">
        <v>290916.345482059</v>
      </c>
      <c r="F61" s="0" t="n">
        <v>0</v>
      </c>
      <c r="G61" s="0" t="n">
        <v>11622.202495027</v>
      </c>
      <c r="H61" s="0" t="n">
        <v>66917.4599640421</v>
      </c>
      <c r="I61" s="0" t="n">
        <v>29265.4983415132</v>
      </c>
      <c r="J61" s="0" t="n">
        <v>8631.31037962577</v>
      </c>
    </row>
    <row r="62" customFormat="false" ht="12.8" hidden="false" customHeight="false" outlineLevel="0" collapsed="false">
      <c r="A62" s="0" t="n">
        <v>109</v>
      </c>
      <c r="B62" s="0" t="n">
        <v>3464110.13081625</v>
      </c>
      <c r="C62" s="0" t="n">
        <v>1690342.60847427</v>
      </c>
      <c r="D62" s="0" t="n">
        <v>705852.219054159</v>
      </c>
      <c r="E62" s="0" t="n">
        <v>288450.61895686</v>
      </c>
      <c r="F62" s="0" t="n">
        <v>661743.399063901</v>
      </c>
      <c r="G62" s="0" t="n">
        <v>10424.2316301709</v>
      </c>
      <c r="H62" s="0" t="n">
        <v>72743.9278390108</v>
      </c>
      <c r="I62" s="0" t="n">
        <v>24650.3457843803</v>
      </c>
      <c r="J62" s="0" t="n">
        <v>10692.6118752315</v>
      </c>
    </row>
    <row r="63" customFormat="false" ht="12.8" hidden="false" customHeight="false" outlineLevel="0" collapsed="false">
      <c r="A63" s="0" t="n">
        <v>110</v>
      </c>
      <c r="B63" s="0" t="n">
        <v>2805495.74382871</v>
      </c>
      <c r="C63" s="0" t="n">
        <v>1684550.57566074</v>
      </c>
      <c r="D63" s="0" t="n">
        <v>711047.775848646</v>
      </c>
      <c r="E63" s="0" t="n">
        <v>287102.871248583</v>
      </c>
      <c r="F63" s="0" t="n">
        <v>0</v>
      </c>
      <c r="G63" s="0" t="n">
        <v>8406.12273221253</v>
      </c>
      <c r="H63" s="0" t="n">
        <v>61577.4683631252</v>
      </c>
      <c r="I63" s="0" t="n">
        <v>39080.7058203668</v>
      </c>
      <c r="J63" s="0" t="n">
        <v>10744.4461229153</v>
      </c>
    </row>
    <row r="64" customFormat="false" ht="12.8" hidden="false" customHeight="false" outlineLevel="0" collapsed="false">
      <c r="A64" s="0" t="n">
        <v>111</v>
      </c>
      <c r="B64" s="0" t="n">
        <v>2805545.54854434</v>
      </c>
      <c r="C64" s="0" t="n">
        <v>1692230.5852449</v>
      </c>
      <c r="D64" s="0" t="n">
        <v>706800.948110375</v>
      </c>
      <c r="E64" s="0" t="n">
        <v>284615.712281434</v>
      </c>
      <c r="F64" s="0" t="n">
        <v>0</v>
      </c>
      <c r="G64" s="0" t="n">
        <v>10010.1738447959</v>
      </c>
      <c r="H64" s="0" t="n">
        <v>78064.566796284</v>
      </c>
      <c r="I64" s="0" t="n">
        <v>23885.4756262035</v>
      </c>
      <c r="J64" s="0" t="n">
        <v>11065.4187907552</v>
      </c>
    </row>
    <row r="65" customFormat="false" ht="12.8" hidden="false" customHeight="false" outlineLevel="0" collapsed="false">
      <c r="A65" s="0" t="n">
        <v>112</v>
      </c>
      <c r="B65" s="0" t="n">
        <v>2773013.6123321</v>
      </c>
      <c r="C65" s="0" t="n">
        <v>1774446.89607594</v>
      </c>
      <c r="D65" s="0" t="n">
        <v>614168.99210044</v>
      </c>
      <c r="E65" s="0" t="n">
        <v>283480.312845479</v>
      </c>
      <c r="F65" s="0" t="n">
        <v>0</v>
      </c>
      <c r="G65" s="0" t="n">
        <v>10728.4394126261</v>
      </c>
      <c r="H65" s="0" t="n">
        <v>67318.6470499155</v>
      </c>
      <c r="I65" s="0" t="n">
        <v>12954.5264256838</v>
      </c>
      <c r="J65" s="0" t="n">
        <v>12036.5530369111</v>
      </c>
    </row>
    <row r="66" customFormat="false" ht="12.8" hidden="false" customHeight="false" outlineLevel="0" collapsed="false">
      <c r="A66" s="0" t="n">
        <v>113</v>
      </c>
      <c r="B66" s="0" t="n">
        <v>3366796.60048916</v>
      </c>
      <c r="C66" s="0" t="n">
        <v>1674151.69320861</v>
      </c>
      <c r="D66" s="0" t="n">
        <v>648054.050545394</v>
      </c>
      <c r="E66" s="0" t="n">
        <v>283529.730083152</v>
      </c>
      <c r="F66" s="0" t="n">
        <v>631405.971908639</v>
      </c>
      <c r="G66" s="0" t="n">
        <v>12831.5906970072</v>
      </c>
      <c r="H66" s="0" t="n">
        <v>88222.1370406229</v>
      </c>
      <c r="I66" s="0" t="n">
        <v>25910.7408536043</v>
      </c>
      <c r="J66" s="0" t="n">
        <v>12544.5023758899</v>
      </c>
    </row>
    <row r="67" customFormat="false" ht="12.8" hidden="false" customHeight="false" outlineLevel="0" collapsed="false">
      <c r="A67" s="0" t="n">
        <v>114</v>
      </c>
      <c r="B67" s="0" t="n">
        <v>2690581.63072032</v>
      </c>
      <c r="C67" s="0" t="n">
        <v>1602634.92108743</v>
      </c>
      <c r="D67" s="0" t="n">
        <v>677095.89741506</v>
      </c>
      <c r="E67" s="0" t="n">
        <v>283048.729810135</v>
      </c>
      <c r="F67" s="0" t="n">
        <v>0</v>
      </c>
      <c r="G67" s="0" t="n">
        <v>9349.96773958413</v>
      </c>
      <c r="H67" s="0" t="n">
        <v>82491.5806736829</v>
      </c>
      <c r="I67" s="0" t="n">
        <v>26344.5377334714</v>
      </c>
      <c r="J67" s="0" t="n">
        <v>11812.3178937803</v>
      </c>
    </row>
    <row r="68" customFormat="false" ht="12.8" hidden="false" customHeight="false" outlineLevel="0" collapsed="false">
      <c r="A68" s="0" t="n">
        <v>115</v>
      </c>
      <c r="B68" s="0" t="n">
        <v>2662327.47907474</v>
      </c>
      <c r="C68" s="0" t="n">
        <v>1637230.18473207</v>
      </c>
      <c r="D68" s="0" t="n">
        <v>602971.677915753</v>
      </c>
      <c r="E68" s="0" t="n">
        <v>285840.020982073</v>
      </c>
      <c r="F68" s="0" t="n">
        <v>0</v>
      </c>
      <c r="G68" s="0" t="n">
        <v>13089.6966057955</v>
      </c>
      <c r="H68" s="0" t="n">
        <v>94126.8365195071</v>
      </c>
      <c r="I68" s="0" t="n">
        <v>21343.7695064622</v>
      </c>
      <c r="J68" s="0" t="n">
        <v>14439.5764392432</v>
      </c>
    </row>
    <row r="69" customFormat="false" ht="12.8" hidden="false" customHeight="false" outlineLevel="0" collapsed="false">
      <c r="A69" s="0" t="n">
        <v>116</v>
      </c>
      <c r="B69" s="0" t="n">
        <v>2643495.67516052</v>
      </c>
      <c r="C69" s="0" t="n">
        <v>1656393.50025851</v>
      </c>
      <c r="D69" s="0" t="n">
        <v>588405.562112525</v>
      </c>
      <c r="E69" s="0" t="n">
        <v>282981.739043888</v>
      </c>
      <c r="F69" s="0" t="n">
        <v>0</v>
      </c>
      <c r="G69" s="0" t="n">
        <v>14052.3341574281</v>
      </c>
      <c r="H69" s="0" t="n">
        <v>65299.3913487771</v>
      </c>
      <c r="I69" s="0" t="n">
        <v>28410.344566072</v>
      </c>
      <c r="J69" s="0" t="n">
        <v>8723.77169782779</v>
      </c>
    </row>
    <row r="70" customFormat="false" ht="12.8" hidden="false" customHeight="false" outlineLevel="0" collapsed="false">
      <c r="A70" s="0" t="n">
        <v>117</v>
      </c>
      <c r="B70" s="0" t="n">
        <v>3304064.42844843</v>
      </c>
      <c r="C70" s="0" t="n">
        <v>1676969.1732756</v>
      </c>
      <c r="D70" s="0" t="n">
        <v>598317.45750256</v>
      </c>
      <c r="E70" s="0" t="n">
        <v>284878.745967249</v>
      </c>
      <c r="F70" s="0" t="n">
        <v>620817.848292017</v>
      </c>
      <c r="G70" s="0" t="n">
        <v>8591.5687916929</v>
      </c>
      <c r="H70" s="0" t="n">
        <v>74935.1214718754</v>
      </c>
      <c r="I70" s="0" t="n">
        <v>34291.999287839</v>
      </c>
      <c r="J70" s="0" t="n">
        <v>10805.370931071</v>
      </c>
    </row>
    <row r="71" customFormat="false" ht="12.8" hidden="false" customHeight="false" outlineLevel="0" collapsed="false">
      <c r="A71" s="0" t="n">
        <v>118</v>
      </c>
      <c r="B71" s="0" t="n">
        <v>2644978.62851535</v>
      </c>
      <c r="C71" s="0" t="n">
        <v>1687123.58370803</v>
      </c>
      <c r="D71" s="0" t="n">
        <v>555713.440981011</v>
      </c>
      <c r="E71" s="0" t="n">
        <v>283539.366717866</v>
      </c>
      <c r="F71" s="0" t="n">
        <v>0</v>
      </c>
      <c r="G71" s="0" t="n">
        <v>12102.4290983884</v>
      </c>
      <c r="H71" s="0" t="n">
        <v>71404.666045563</v>
      </c>
      <c r="I71" s="0" t="n">
        <v>22384.3051395431</v>
      </c>
      <c r="J71" s="0" t="n">
        <v>12020.3915947995</v>
      </c>
    </row>
    <row r="72" customFormat="false" ht="12.8" hidden="false" customHeight="false" outlineLevel="0" collapsed="false">
      <c r="A72" s="0" t="n">
        <v>119</v>
      </c>
      <c r="B72" s="0" t="n">
        <v>2582186.92383339</v>
      </c>
      <c r="C72" s="0" t="n">
        <v>1627481.59879535</v>
      </c>
      <c r="D72" s="0" t="n">
        <v>565771.432529413</v>
      </c>
      <c r="E72" s="0" t="n">
        <v>282405.91291851</v>
      </c>
      <c r="F72" s="0" t="n">
        <v>0</v>
      </c>
      <c r="G72" s="0" t="n">
        <v>9032.70717777816</v>
      </c>
      <c r="H72" s="0" t="n">
        <v>64970.905077318</v>
      </c>
      <c r="I72" s="0" t="n">
        <v>23628.6307555051</v>
      </c>
      <c r="J72" s="0" t="n">
        <v>11331.7917367693</v>
      </c>
    </row>
    <row r="73" customFormat="false" ht="12.8" hidden="false" customHeight="false" outlineLevel="0" collapsed="false">
      <c r="A73" s="0" t="n">
        <v>120</v>
      </c>
      <c r="B73" s="0" t="n">
        <v>2625586.44237794</v>
      </c>
      <c r="C73" s="0" t="n">
        <v>1686952.83563186</v>
      </c>
      <c r="D73" s="0" t="n">
        <v>555459.982087834</v>
      </c>
      <c r="E73" s="0" t="n">
        <v>284954.675214892</v>
      </c>
      <c r="F73" s="0" t="n">
        <v>0</v>
      </c>
      <c r="G73" s="0" t="n">
        <v>8339.45943046691</v>
      </c>
      <c r="H73" s="0" t="n">
        <v>62604.0447568239</v>
      </c>
      <c r="I73" s="0" t="n">
        <v>14676.9841709926</v>
      </c>
      <c r="J73" s="0" t="n">
        <v>10068.6489617527</v>
      </c>
    </row>
    <row r="74" customFormat="false" ht="12.8" hidden="false" customHeight="false" outlineLevel="0" collapsed="false">
      <c r="A74" s="0" t="n">
        <v>121</v>
      </c>
      <c r="B74" s="0" t="n">
        <v>3171780.62692398</v>
      </c>
      <c r="C74" s="0" t="n">
        <v>1681934.48505872</v>
      </c>
      <c r="D74" s="0" t="n">
        <v>503391.022093043</v>
      </c>
      <c r="E74" s="0" t="n">
        <v>282800.297367551</v>
      </c>
      <c r="F74" s="0" t="n">
        <v>600345.638001831</v>
      </c>
      <c r="G74" s="0" t="n">
        <v>8658.87495939593</v>
      </c>
      <c r="H74" s="0" t="n">
        <v>68527.3518805774</v>
      </c>
      <c r="I74" s="0" t="n">
        <v>17290.7061418728</v>
      </c>
      <c r="J74" s="0" t="n">
        <v>10140.8241595339</v>
      </c>
    </row>
    <row r="75" customFormat="false" ht="12.8" hidden="false" customHeight="false" outlineLevel="0" collapsed="false">
      <c r="A75" s="0" t="n">
        <v>122</v>
      </c>
      <c r="B75" s="0" t="n">
        <v>2531741.33497384</v>
      </c>
      <c r="C75" s="0" t="n">
        <v>1646831.01431502</v>
      </c>
      <c r="D75" s="0" t="n">
        <v>507686.700324323</v>
      </c>
      <c r="E75" s="0" t="n">
        <v>282493.920290088</v>
      </c>
      <c r="F75" s="0" t="n">
        <v>0</v>
      </c>
      <c r="G75" s="0" t="n">
        <v>7165.184635978</v>
      </c>
      <c r="H75" s="0" t="n">
        <v>58219.3033752281</v>
      </c>
      <c r="I75" s="0" t="n">
        <v>16416.5637697559</v>
      </c>
      <c r="J75" s="0" t="n">
        <v>10406.2352668505</v>
      </c>
    </row>
    <row r="76" customFormat="false" ht="12.8" hidden="false" customHeight="false" outlineLevel="0" collapsed="false">
      <c r="A76" s="0" t="n">
        <v>123</v>
      </c>
      <c r="B76" s="0" t="n">
        <v>2515603.5889751</v>
      </c>
      <c r="C76" s="0" t="n">
        <v>1628154.5931552</v>
      </c>
      <c r="D76" s="0" t="n">
        <v>497844.485222122</v>
      </c>
      <c r="E76" s="0" t="n">
        <v>279610.070916395</v>
      </c>
      <c r="F76" s="0" t="n">
        <v>0</v>
      </c>
      <c r="G76" s="0" t="n">
        <v>14508.5757801423</v>
      </c>
      <c r="H76" s="0" t="n">
        <v>64852.9899525052</v>
      </c>
      <c r="I76" s="0" t="n">
        <v>19000.025308701</v>
      </c>
      <c r="J76" s="0" t="n">
        <v>13601.165245382</v>
      </c>
    </row>
    <row r="77" customFormat="false" ht="12.8" hidden="false" customHeight="false" outlineLevel="0" collapsed="false">
      <c r="A77" s="0" t="n">
        <v>124</v>
      </c>
      <c r="B77" s="0" t="n">
        <v>2467134.56162106</v>
      </c>
      <c r="C77" s="0" t="n">
        <v>1579701.24029679</v>
      </c>
      <c r="D77" s="0" t="n">
        <v>515589.057689456</v>
      </c>
      <c r="E77" s="0" t="n">
        <v>279093.068969585</v>
      </c>
      <c r="F77" s="0" t="n">
        <v>0</v>
      </c>
      <c r="G77" s="0" t="n">
        <v>8583.67230966279</v>
      </c>
      <c r="H77" s="0" t="n">
        <v>56586.9478852636</v>
      </c>
      <c r="I77" s="0" t="n">
        <v>17778.8610002579</v>
      </c>
      <c r="J77" s="0" t="n">
        <v>9677.88164944183</v>
      </c>
    </row>
    <row r="78" customFormat="false" ht="12.8" hidden="false" customHeight="false" outlineLevel="0" collapsed="false">
      <c r="A78" s="0" t="n">
        <v>125</v>
      </c>
      <c r="B78" s="0" t="n">
        <v>3085743.94562931</v>
      </c>
      <c r="C78" s="0" t="n">
        <v>1609088.03215605</v>
      </c>
      <c r="D78" s="0" t="n">
        <v>502704.756599563</v>
      </c>
      <c r="E78" s="0" t="n">
        <v>275844.006363269</v>
      </c>
      <c r="F78" s="0" t="n">
        <v>588735.65406594</v>
      </c>
      <c r="G78" s="0" t="n">
        <v>9615.45428882062</v>
      </c>
      <c r="H78" s="0" t="n">
        <v>73592.2489276252</v>
      </c>
      <c r="I78" s="0" t="n">
        <v>19605.5565874559</v>
      </c>
      <c r="J78" s="0" t="n">
        <v>11590.058688601</v>
      </c>
    </row>
    <row r="79" customFormat="false" ht="12.8" hidden="false" customHeight="false" outlineLevel="0" collapsed="false">
      <c r="A79" s="0" t="n">
        <v>126</v>
      </c>
      <c r="B79" s="0" t="n">
        <v>2513579.98702053</v>
      </c>
      <c r="C79" s="0" t="n">
        <v>1715616.15193929</v>
      </c>
      <c r="D79" s="0" t="n">
        <v>404326.119648917</v>
      </c>
      <c r="E79" s="0" t="n">
        <v>279455.282621316</v>
      </c>
      <c r="F79" s="0" t="n">
        <v>0</v>
      </c>
      <c r="G79" s="0" t="n">
        <v>14158.7515901246</v>
      </c>
      <c r="H79" s="0" t="n">
        <v>75996.7202157982</v>
      </c>
      <c r="I79" s="0" t="n">
        <v>16098.0016796086</v>
      </c>
      <c r="J79" s="0" t="n">
        <v>11940.8877905281</v>
      </c>
    </row>
    <row r="80" customFormat="false" ht="12.8" hidden="false" customHeight="false" outlineLevel="0" collapsed="false">
      <c r="A80" s="0" t="n">
        <v>127</v>
      </c>
      <c r="B80" s="0" t="n">
        <v>2473844.84586499</v>
      </c>
      <c r="C80" s="0" t="n">
        <v>1699406.39398964</v>
      </c>
      <c r="D80" s="0" t="n">
        <v>391233.724192557</v>
      </c>
      <c r="E80" s="0" t="n">
        <v>279226.917187615</v>
      </c>
      <c r="F80" s="0" t="n">
        <v>0</v>
      </c>
      <c r="G80" s="0" t="n">
        <v>10095.7283488152</v>
      </c>
      <c r="H80" s="0" t="n">
        <v>70992.5886122761</v>
      </c>
      <c r="I80" s="0" t="n">
        <v>12674.1401167663</v>
      </c>
      <c r="J80" s="0" t="n">
        <v>11621.4793875416</v>
      </c>
    </row>
    <row r="81" customFormat="false" ht="12.8" hidden="false" customHeight="false" outlineLevel="0" collapsed="false">
      <c r="A81" s="0" t="n">
        <v>128</v>
      </c>
      <c r="B81" s="0" t="n">
        <v>2435159.6436339</v>
      </c>
      <c r="C81" s="0" t="n">
        <v>1677927.39515556</v>
      </c>
      <c r="D81" s="0" t="n">
        <v>394877.70924517</v>
      </c>
      <c r="E81" s="0" t="n">
        <v>279556.120006934</v>
      </c>
      <c r="F81" s="0" t="n">
        <v>0</v>
      </c>
      <c r="G81" s="0" t="n">
        <v>8651.8062791378</v>
      </c>
      <c r="H81" s="0" t="n">
        <v>57194.6268091824</v>
      </c>
      <c r="I81" s="0" t="n">
        <v>8219.57485684026</v>
      </c>
      <c r="J81" s="0" t="n">
        <v>11492.4989052201</v>
      </c>
    </row>
    <row r="82" customFormat="false" ht="12.8" hidden="false" customHeight="false" outlineLevel="0" collapsed="false">
      <c r="A82" s="0" t="n">
        <v>129</v>
      </c>
      <c r="B82" s="0" t="n">
        <v>2995260.79303604</v>
      </c>
      <c r="C82" s="0" t="n">
        <v>1607626.26684897</v>
      </c>
      <c r="D82" s="0" t="n">
        <v>450491.197669497</v>
      </c>
      <c r="E82" s="0" t="n">
        <v>279334.814800956</v>
      </c>
      <c r="F82" s="0" t="n">
        <v>589217.422094311</v>
      </c>
      <c r="G82" s="0" t="n">
        <v>13012.2383422489</v>
      </c>
      <c r="H82" s="0" t="n">
        <v>43400.5064750752</v>
      </c>
      <c r="I82" s="0" t="n">
        <v>10886.8344840489</v>
      </c>
      <c r="J82" s="0" t="n">
        <v>8776.94119721122</v>
      </c>
    </row>
    <row r="83" customFormat="false" ht="12.8" hidden="false" customHeight="false" outlineLevel="0" collapsed="false">
      <c r="A83" s="0" t="n">
        <v>130</v>
      </c>
      <c r="B83" s="0" t="n">
        <v>2416085.05660977</v>
      </c>
      <c r="C83" s="0" t="n">
        <v>1635714.02881995</v>
      </c>
      <c r="D83" s="0" t="n">
        <v>405313.706159311</v>
      </c>
      <c r="E83" s="0" t="n">
        <v>276272.560962867</v>
      </c>
      <c r="F83" s="0" t="n">
        <v>0</v>
      </c>
      <c r="G83" s="0" t="n">
        <v>13572.1831609454</v>
      </c>
      <c r="H83" s="0" t="n">
        <v>57534.52937019</v>
      </c>
      <c r="I83" s="0" t="n">
        <v>22278.1043454255</v>
      </c>
      <c r="J83" s="0" t="n">
        <v>10517.1393004196</v>
      </c>
    </row>
    <row r="84" customFormat="false" ht="12.8" hidden="false" customHeight="false" outlineLevel="0" collapsed="false">
      <c r="A84" s="0" t="n">
        <v>131</v>
      </c>
      <c r="B84" s="0" t="n">
        <v>2379804.9459001</v>
      </c>
      <c r="C84" s="0" t="n">
        <v>1635381.33045494</v>
      </c>
      <c r="D84" s="0" t="n">
        <v>376555.83862592</v>
      </c>
      <c r="E84" s="0" t="n">
        <v>277457.917742347</v>
      </c>
      <c r="F84" s="0" t="n">
        <v>0</v>
      </c>
      <c r="G84" s="0" t="n">
        <v>8811.62413046246</v>
      </c>
      <c r="H84" s="0" t="n">
        <v>67416.9347921045</v>
      </c>
      <c r="I84" s="0" t="n">
        <v>7972.90759234322</v>
      </c>
      <c r="J84" s="0" t="n">
        <v>12070.3465946797</v>
      </c>
    </row>
    <row r="85" customFormat="false" ht="12.8" hidden="false" customHeight="false" outlineLevel="0" collapsed="false">
      <c r="A85" s="0" t="n">
        <v>132</v>
      </c>
      <c r="B85" s="0" t="n">
        <v>2401226.80951415</v>
      </c>
      <c r="C85" s="0" t="n">
        <v>1577161.03103429</v>
      </c>
      <c r="D85" s="0" t="n">
        <v>464011.001794932</v>
      </c>
      <c r="E85" s="0" t="n">
        <v>279020.719965419</v>
      </c>
      <c r="F85" s="0" t="n">
        <v>0</v>
      </c>
      <c r="G85" s="0" t="n">
        <v>10096.7265974919</v>
      </c>
      <c r="H85" s="0" t="n">
        <v>52098.1561990474</v>
      </c>
      <c r="I85" s="0" t="n">
        <v>12261.338007687</v>
      </c>
      <c r="J85" s="0" t="n">
        <v>10324.7208875136</v>
      </c>
    </row>
    <row r="86" customFormat="false" ht="12.8" hidden="false" customHeight="false" outlineLevel="0" collapsed="false">
      <c r="A86" s="0" t="n">
        <v>133</v>
      </c>
      <c r="B86" s="0" t="n">
        <v>2918169.62777977</v>
      </c>
      <c r="C86" s="0" t="n">
        <v>1602903.71052278</v>
      </c>
      <c r="D86" s="0" t="n">
        <v>377462.107836603</v>
      </c>
      <c r="E86" s="0" t="n">
        <v>279243.959111155</v>
      </c>
      <c r="F86" s="0" t="n">
        <v>569772.650878513</v>
      </c>
      <c r="G86" s="0" t="n">
        <v>11056.137856166</v>
      </c>
      <c r="H86" s="0" t="n">
        <v>50844.9765283334</v>
      </c>
      <c r="I86" s="0" t="n">
        <v>19398.7107624581</v>
      </c>
      <c r="J86" s="0" t="n">
        <v>9763.12240266868</v>
      </c>
    </row>
    <row r="87" customFormat="false" ht="12.8" hidden="false" customHeight="false" outlineLevel="0" collapsed="false">
      <c r="A87" s="0" t="n">
        <v>134</v>
      </c>
      <c r="B87" s="0" t="n">
        <v>2386190.10530543</v>
      </c>
      <c r="C87" s="0" t="n">
        <v>1606969.51302139</v>
      </c>
      <c r="D87" s="0" t="n">
        <v>396191.863597669</v>
      </c>
      <c r="E87" s="0" t="n">
        <v>276416.901133253</v>
      </c>
      <c r="F87" s="0" t="n">
        <v>0</v>
      </c>
      <c r="G87" s="0" t="n">
        <v>14082.1479433553</v>
      </c>
      <c r="H87" s="0" t="n">
        <v>64082.0849331659</v>
      </c>
      <c r="I87" s="0" t="n">
        <v>19772.1005422301</v>
      </c>
      <c r="J87" s="0" t="n">
        <v>10509.630420027</v>
      </c>
    </row>
    <row r="88" customFormat="false" ht="12.8" hidden="false" customHeight="false" outlineLevel="0" collapsed="false">
      <c r="A88" s="0" t="n">
        <v>135</v>
      </c>
      <c r="B88" s="0" t="n">
        <v>2358261.65618319</v>
      </c>
      <c r="C88" s="0" t="n">
        <v>1516038.56894302</v>
      </c>
      <c r="D88" s="0" t="n">
        <v>473732.757717732</v>
      </c>
      <c r="E88" s="0" t="n">
        <v>275716.781715697</v>
      </c>
      <c r="F88" s="0" t="n">
        <v>0</v>
      </c>
      <c r="G88" s="0" t="n">
        <v>11145.4203119202</v>
      </c>
      <c r="H88" s="0" t="n">
        <v>62632.5295137659</v>
      </c>
      <c r="I88" s="0" t="n">
        <v>10853.4758984173</v>
      </c>
      <c r="J88" s="0" t="n">
        <v>9070.62944167115</v>
      </c>
    </row>
    <row r="89" customFormat="false" ht="12.8" hidden="false" customHeight="false" outlineLevel="0" collapsed="false">
      <c r="A89" s="0" t="n">
        <v>136</v>
      </c>
      <c r="B89" s="0" t="n">
        <v>2267923.95338167</v>
      </c>
      <c r="C89" s="0" t="n">
        <v>1491386.08307119</v>
      </c>
      <c r="D89" s="0" t="n">
        <v>414871.905691311</v>
      </c>
      <c r="E89" s="0" t="n">
        <v>274506.481796331</v>
      </c>
      <c r="F89" s="0" t="n">
        <v>0</v>
      </c>
      <c r="G89" s="0" t="n">
        <v>14607.7974284686</v>
      </c>
      <c r="H89" s="0" t="n">
        <v>52117.6636960736</v>
      </c>
      <c r="I89" s="0" t="n">
        <v>14382.1941832357</v>
      </c>
      <c r="J89" s="0" t="n">
        <v>10951.3799513578</v>
      </c>
    </row>
    <row r="90" customFormat="false" ht="12.8" hidden="false" customHeight="false" outlineLevel="0" collapsed="false">
      <c r="A90" s="0" t="n">
        <v>137</v>
      </c>
      <c r="B90" s="0" t="n">
        <v>2842198.1439182</v>
      </c>
      <c r="C90" s="0" t="n">
        <v>1537855.59088106</v>
      </c>
      <c r="D90" s="0" t="n">
        <v>389109.452484428</v>
      </c>
      <c r="E90" s="0" t="n">
        <v>275883.715075363</v>
      </c>
      <c r="F90" s="0" t="n">
        <v>558719.940516374</v>
      </c>
      <c r="G90" s="0" t="n">
        <v>12611.6706583794</v>
      </c>
      <c r="H90" s="0" t="n">
        <v>56810.2914862252</v>
      </c>
      <c r="I90" s="0" t="n">
        <v>7893.24633583699</v>
      </c>
      <c r="J90" s="0" t="n">
        <v>10185.1398000868</v>
      </c>
    </row>
    <row r="91" customFormat="false" ht="12.8" hidden="false" customHeight="false" outlineLevel="0" collapsed="false">
      <c r="A91" s="0" t="n">
        <v>138</v>
      </c>
      <c r="B91" s="0" t="n">
        <v>2270866.29181564</v>
      </c>
      <c r="C91" s="0" t="n">
        <v>1548184.88868761</v>
      </c>
      <c r="D91" s="0" t="n">
        <v>359306.041311181</v>
      </c>
      <c r="E91" s="0" t="n">
        <v>277999.258334952</v>
      </c>
      <c r="F91" s="0" t="n">
        <v>0</v>
      </c>
      <c r="G91" s="0" t="n">
        <v>9479.87216033777</v>
      </c>
      <c r="H91" s="0" t="n">
        <v>58931.85792861</v>
      </c>
      <c r="I91" s="0" t="n">
        <v>10513.5219735475</v>
      </c>
      <c r="J91" s="0" t="n">
        <v>11223.3730768785</v>
      </c>
    </row>
    <row r="92" customFormat="false" ht="12.8" hidden="false" customHeight="false" outlineLevel="0" collapsed="false">
      <c r="A92" s="0" t="n">
        <v>139</v>
      </c>
      <c r="B92" s="0" t="n">
        <v>2262936.27993091</v>
      </c>
      <c r="C92" s="0" t="n">
        <v>1541427.90569826</v>
      </c>
      <c r="D92" s="0" t="n">
        <v>336120.72783233</v>
      </c>
      <c r="E92" s="0" t="n">
        <v>281027.182361364</v>
      </c>
      <c r="F92" s="0" t="n">
        <v>0</v>
      </c>
      <c r="G92" s="0" t="n">
        <v>11107.3674282887</v>
      </c>
      <c r="H92" s="0" t="n">
        <v>67237.5268770148</v>
      </c>
      <c r="I92" s="0" t="n">
        <v>19490.08175816</v>
      </c>
      <c r="J92" s="0" t="n">
        <v>10850.5209530647</v>
      </c>
    </row>
    <row r="93" customFormat="false" ht="12.8" hidden="false" customHeight="false" outlineLevel="0" collapsed="false">
      <c r="A93" s="0" t="n">
        <v>140</v>
      </c>
      <c r="B93" s="0" t="n">
        <v>2232780.61269281</v>
      </c>
      <c r="C93" s="0" t="n">
        <v>1518112.25280231</v>
      </c>
      <c r="D93" s="0" t="n">
        <v>349244.242811369</v>
      </c>
      <c r="E93" s="0" t="n">
        <v>281117.967789159</v>
      </c>
      <c r="F93" s="0" t="n">
        <v>0</v>
      </c>
      <c r="G93" s="0" t="n">
        <v>12473.8226604684</v>
      </c>
      <c r="H93" s="0" t="n">
        <v>55414.1785507767</v>
      </c>
      <c r="I93" s="0" t="n">
        <v>8043.34698620704</v>
      </c>
      <c r="J93" s="0" t="n">
        <v>11086.5265248348</v>
      </c>
    </row>
    <row r="94" customFormat="false" ht="12.8" hidden="false" customHeight="false" outlineLevel="0" collapsed="false">
      <c r="A94" s="0" t="n">
        <v>141</v>
      </c>
      <c r="B94" s="0" t="n">
        <v>2811677.4377898</v>
      </c>
      <c r="C94" s="0" t="n">
        <v>1510092.58944934</v>
      </c>
      <c r="D94" s="0" t="n">
        <v>369373.524004258</v>
      </c>
      <c r="E94" s="0" t="n">
        <v>280546.252901283</v>
      </c>
      <c r="F94" s="0" t="n">
        <v>560304.147975293</v>
      </c>
      <c r="G94" s="0" t="n">
        <v>9780.53047373142</v>
      </c>
      <c r="H94" s="0" t="n">
        <v>56158.4426995286</v>
      </c>
      <c r="I94" s="0" t="n">
        <v>19225.6256256733</v>
      </c>
      <c r="J94" s="0" t="n">
        <v>9820.82948396427</v>
      </c>
    </row>
    <row r="95" customFormat="false" ht="12.8" hidden="false" customHeight="false" outlineLevel="0" collapsed="false">
      <c r="A95" s="0" t="n">
        <v>142</v>
      </c>
      <c r="B95" s="0" t="n">
        <v>2311215.0835413</v>
      </c>
      <c r="C95" s="0" t="n">
        <v>1559751.67089904</v>
      </c>
      <c r="D95" s="0" t="n">
        <v>362010.375907964</v>
      </c>
      <c r="E95" s="0" t="n">
        <v>279942.83985793</v>
      </c>
      <c r="F95" s="0" t="n">
        <v>0</v>
      </c>
      <c r="G95" s="0" t="n">
        <v>16306.60356121</v>
      </c>
      <c r="H95" s="0" t="n">
        <v>67951.4964599369</v>
      </c>
      <c r="I95" s="0" t="n">
        <v>15169.749958739</v>
      </c>
      <c r="J95" s="0" t="n">
        <v>11275.6179957555</v>
      </c>
    </row>
    <row r="96" customFormat="false" ht="12.8" hidden="false" customHeight="false" outlineLevel="0" collapsed="false">
      <c r="A96" s="0" t="n">
        <v>143</v>
      </c>
      <c r="B96" s="0" t="n">
        <v>2233616.04439454</v>
      </c>
      <c r="C96" s="0" t="n">
        <v>1476538.81466751</v>
      </c>
      <c r="D96" s="0" t="n">
        <v>385399.931805064</v>
      </c>
      <c r="E96" s="0" t="n">
        <v>279539.532566708</v>
      </c>
      <c r="F96" s="0" t="n">
        <v>0</v>
      </c>
      <c r="G96" s="0" t="n">
        <v>13528.5490769559</v>
      </c>
      <c r="H96" s="0" t="n">
        <v>56105.4312281856</v>
      </c>
      <c r="I96" s="0" t="n">
        <v>13752.765557344</v>
      </c>
      <c r="J96" s="0" t="n">
        <v>8868.69089658947</v>
      </c>
    </row>
    <row r="97" customFormat="false" ht="12.8" hidden="false" customHeight="false" outlineLevel="0" collapsed="false">
      <c r="A97" s="0" t="n">
        <v>144</v>
      </c>
      <c r="B97" s="0" t="n">
        <v>2241768.7945123</v>
      </c>
      <c r="C97" s="0" t="n">
        <v>1524805.53600653</v>
      </c>
      <c r="D97" s="0" t="n">
        <v>342716.447284416</v>
      </c>
      <c r="E97" s="0" t="n">
        <v>279020.374675798</v>
      </c>
      <c r="F97" s="0" t="n">
        <v>0</v>
      </c>
      <c r="G97" s="0" t="n">
        <v>14421.349635639</v>
      </c>
      <c r="H97" s="0" t="n">
        <v>57135.1069598544</v>
      </c>
      <c r="I97" s="0" t="n">
        <v>13467.452740744</v>
      </c>
      <c r="J97" s="0" t="n">
        <v>9602.27492695576</v>
      </c>
    </row>
    <row r="98" customFormat="false" ht="12.8" hidden="false" customHeight="false" outlineLevel="0" collapsed="false">
      <c r="A98" s="0" t="n">
        <v>145</v>
      </c>
      <c r="B98" s="0" t="n">
        <v>2772962.93308419</v>
      </c>
      <c r="C98" s="0" t="n">
        <v>1470154.81241712</v>
      </c>
      <c r="D98" s="0" t="n">
        <v>363008.101457791</v>
      </c>
      <c r="E98" s="0" t="n">
        <v>279871.181765011</v>
      </c>
      <c r="F98" s="0" t="n">
        <v>555914.14922514</v>
      </c>
      <c r="G98" s="0" t="n">
        <v>12702.4812136903</v>
      </c>
      <c r="H98" s="0" t="n">
        <v>68872.2679513495</v>
      </c>
      <c r="I98" s="0" t="n">
        <v>9604.58093811812</v>
      </c>
      <c r="J98" s="0" t="n">
        <v>11854.2154228225</v>
      </c>
    </row>
    <row r="99" customFormat="false" ht="12.8" hidden="false" customHeight="false" outlineLevel="0" collapsed="false">
      <c r="A99" s="0" t="n">
        <v>146</v>
      </c>
      <c r="B99" s="0" t="n">
        <v>2182113.9267484</v>
      </c>
      <c r="C99" s="0" t="n">
        <v>1405095.84914904</v>
      </c>
      <c r="D99" s="0" t="n">
        <v>403072.661374547</v>
      </c>
      <c r="E99" s="0" t="n">
        <v>279458.78108527</v>
      </c>
      <c r="F99" s="0" t="n">
        <v>0</v>
      </c>
      <c r="G99" s="0" t="n">
        <v>11179.2317486251</v>
      </c>
      <c r="H99" s="0" t="n">
        <v>56064.0696353458</v>
      </c>
      <c r="I99" s="0" t="n">
        <v>14157.3042859954</v>
      </c>
      <c r="J99" s="0" t="n">
        <v>10849.4224014188</v>
      </c>
    </row>
    <row r="100" customFormat="false" ht="12.8" hidden="false" customHeight="false" outlineLevel="0" collapsed="false">
      <c r="A100" s="0" t="n">
        <v>147</v>
      </c>
      <c r="B100" s="0" t="n">
        <v>2138443.83319133</v>
      </c>
      <c r="C100" s="0" t="n">
        <v>1344830.80868812</v>
      </c>
      <c r="D100" s="0" t="n">
        <v>423547.281299182</v>
      </c>
      <c r="E100" s="0" t="n">
        <v>279127.423995099</v>
      </c>
      <c r="F100" s="0" t="n">
        <v>0</v>
      </c>
      <c r="G100" s="0" t="n">
        <v>13681.1079473717</v>
      </c>
      <c r="H100" s="0" t="n">
        <v>54030.9655731199</v>
      </c>
      <c r="I100" s="0" t="n">
        <v>4944.52923108132</v>
      </c>
      <c r="J100" s="0" t="n">
        <v>9643.79941536274</v>
      </c>
    </row>
    <row r="101" customFormat="false" ht="12.8" hidden="false" customHeight="false" outlineLevel="0" collapsed="false">
      <c r="A101" s="0" t="n">
        <v>148</v>
      </c>
      <c r="B101" s="0" t="n">
        <v>2180487.97794078</v>
      </c>
      <c r="C101" s="0" t="n">
        <v>1450039.36827866</v>
      </c>
      <c r="D101" s="0" t="n">
        <v>359416.421563197</v>
      </c>
      <c r="E101" s="0" t="n">
        <v>277188.014817493</v>
      </c>
      <c r="F101" s="0" t="n">
        <v>0</v>
      </c>
      <c r="G101" s="0" t="n">
        <v>11388.6417366805</v>
      </c>
      <c r="H101" s="0" t="n">
        <v>56047.5654940335</v>
      </c>
      <c r="I101" s="0" t="n">
        <v>17096.0298360012</v>
      </c>
      <c r="J101" s="0" t="n">
        <v>8261.41895452945</v>
      </c>
    </row>
    <row r="102" customFormat="false" ht="12.8" hidden="false" customHeight="false" outlineLevel="0" collapsed="false">
      <c r="A102" s="0" t="n">
        <v>149</v>
      </c>
      <c r="B102" s="0" t="n">
        <v>2702012.40168916</v>
      </c>
      <c r="C102" s="0" t="n">
        <v>1463312.93979619</v>
      </c>
      <c r="D102" s="0" t="n">
        <v>317332.705674527</v>
      </c>
      <c r="E102" s="0" t="n">
        <v>277805.432571627</v>
      </c>
      <c r="F102" s="0" t="n">
        <v>548365.265536784</v>
      </c>
      <c r="G102" s="0" t="n">
        <v>15775.5050257553</v>
      </c>
      <c r="H102" s="0" t="n">
        <v>55429.7156822559</v>
      </c>
      <c r="I102" s="0" t="n">
        <v>2682.27944396565</v>
      </c>
      <c r="J102" s="0" t="n">
        <v>10775.3126086425</v>
      </c>
    </row>
    <row r="103" customFormat="false" ht="12.8" hidden="false" customHeight="false" outlineLevel="0" collapsed="false">
      <c r="A103" s="0" t="n">
        <v>150</v>
      </c>
      <c r="B103" s="0" t="n">
        <v>2110168.02363827</v>
      </c>
      <c r="C103" s="0" t="n">
        <v>1430778.77304821</v>
      </c>
      <c r="D103" s="0" t="n">
        <v>292057.697504817</v>
      </c>
      <c r="E103" s="0" t="n">
        <v>280514.972820688</v>
      </c>
      <c r="F103" s="0" t="n">
        <v>0</v>
      </c>
      <c r="G103" s="0" t="n">
        <v>13679.4091734377</v>
      </c>
      <c r="H103" s="0" t="n">
        <v>63845.4716877637</v>
      </c>
      <c r="I103" s="0" t="n">
        <v>7421.30786876706</v>
      </c>
      <c r="J103" s="0" t="n">
        <v>13234.9140701165</v>
      </c>
    </row>
    <row r="104" customFormat="false" ht="12.8" hidden="false" customHeight="false" outlineLevel="0" collapsed="false">
      <c r="A104" s="0" t="n">
        <v>151</v>
      </c>
      <c r="B104" s="0" t="n">
        <v>2117997.6496239</v>
      </c>
      <c r="C104" s="0" t="n">
        <v>1396260.60447205</v>
      </c>
      <c r="D104" s="0" t="n">
        <v>344975.096469013</v>
      </c>
      <c r="E104" s="0" t="n">
        <v>280611.620673947</v>
      </c>
      <c r="F104" s="0" t="n">
        <v>0</v>
      </c>
      <c r="G104" s="0" t="n">
        <v>13128.807178206</v>
      </c>
      <c r="H104" s="0" t="n">
        <v>57995.447783759</v>
      </c>
      <c r="I104" s="0" t="n">
        <v>5987.33697732792</v>
      </c>
      <c r="J104" s="0" t="n">
        <v>11039.3740952483</v>
      </c>
    </row>
    <row r="105" customFormat="false" ht="12.8" hidden="false" customHeight="false" outlineLevel="0" collapsed="false">
      <c r="A105" s="0" t="n">
        <v>152</v>
      </c>
      <c r="B105" s="0" t="n">
        <v>2083057.5608374</v>
      </c>
      <c r="C105" s="0" t="n">
        <v>1400331.35626269</v>
      </c>
      <c r="D105" s="0" t="n">
        <v>318407.056432676</v>
      </c>
      <c r="E105" s="0" t="n">
        <v>280166.193578432</v>
      </c>
      <c r="F105" s="0" t="n">
        <v>0</v>
      </c>
      <c r="G105" s="0" t="n">
        <v>10635.6010784397</v>
      </c>
      <c r="H105" s="0" t="n">
        <v>51507.790157131</v>
      </c>
      <c r="I105" s="0" t="n">
        <v>4695.22698206759</v>
      </c>
      <c r="J105" s="0" t="n">
        <v>9964.54637480203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3" colorId="64" zoomScale="85" zoomScaleNormal="85" zoomScalePageLayoutView="100" workbookViewId="0">
      <selection pane="topLeft" activeCell="A105" activeCellId="0" sqref="A105"/>
    </sheetView>
  </sheetViews>
  <sheetFormatPr defaultColWidth="11.72265625" defaultRowHeight="12.8" zeroHeight="false" outlineLevelRow="0" outlineLevelCol="0"/>
  <cols>
    <col collapsed="false" customWidth="true" hidden="false" outlineLevel="0" max="64" min="1" style="160" width="11.64"/>
  </cols>
  <sheetData>
    <row r="1" customFormat="false" ht="12.8" hidden="false" customHeight="false" outlineLevel="0" collapsed="false">
      <c r="A1" s="160" t="s">
        <v>223</v>
      </c>
      <c r="B1" s="160" t="s">
        <v>207</v>
      </c>
      <c r="C1" s="160" t="s">
        <v>252</v>
      </c>
      <c r="D1" s="160" t="s">
        <v>253</v>
      </c>
      <c r="E1" s="160" t="s">
        <v>254</v>
      </c>
      <c r="F1" s="160" t="s">
        <v>255</v>
      </c>
      <c r="G1" s="160" t="s">
        <v>256</v>
      </c>
      <c r="H1" s="160" t="s">
        <v>257</v>
      </c>
      <c r="I1" s="160" t="s">
        <v>208</v>
      </c>
    </row>
    <row r="2" customFormat="false" ht="12.8" hidden="false" customHeight="false" outlineLevel="0" collapsed="false">
      <c r="A2" s="160" t="n">
        <v>49</v>
      </c>
      <c r="B2" s="160" t="n">
        <v>18004034.2271816</v>
      </c>
      <c r="C2" s="160" t="n">
        <v>17351947.9127592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22160667.1184206</v>
      </c>
      <c r="C3" s="160" t="n">
        <v>21424014.2421674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20241475.2040363</v>
      </c>
      <c r="C4" s="160" t="n">
        <v>19488563.744322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23722644.8086565</v>
      </c>
      <c r="C5" s="160" t="n">
        <v>22941053.6384898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19331318.9269655</v>
      </c>
      <c r="C6" s="160" t="n">
        <v>18665596.8309008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22042352.8766765</v>
      </c>
      <c r="C7" s="160" t="n">
        <v>21400729.4931198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19232651.4142766</v>
      </c>
      <c r="C8" s="160" t="n">
        <v>18611010.5636667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22573512.1008919</v>
      </c>
      <c r="C9" s="160" t="n">
        <v>21912021.938732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19517575.3041269</v>
      </c>
      <c r="C10" s="160" t="n">
        <v>18779486.4214554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23345722.4547066</v>
      </c>
      <c r="C11" s="160" t="n">
        <v>22607547.935007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20685758.7576831</v>
      </c>
      <c r="C12" s="160" t="n">
        <v>19996764.9761664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24447912.8962081</v>
      </c>
      <c r="C13" s="160" t="n">
        <v>23723572.9013232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19429037.4839305</v>
      </c>
      <c r="C14" s="160" t="n">
        <v>18697921.1657436</v>
      </c>
      <c r="D14" s="160" t="n">
        <v>62655549.6102329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22132191.5725256</v>
      </c>
      <c r="C15" s="160" t="n">
        <v>21413633.3085185</v>
      </c>
      <c r="D15" s="160" t="n">
        <v>71778714.4057313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18149047.2019723</v>
      </c>
      <c r="C16" s="160" t="n">
        <v>17511560.561399</v>
      </c>
      <c r="D16" s="160" t="n">
        <v>58906927.6239573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19841429.2629577</v>
      </c>
      <c r="C17" s="160" t="n">
        <v>19245367.5143533</v>
      </c>
      <c r="D17" s="160" t="n">
        <v>64744975.4296404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15844822.3562126</v>
      </c>
      <c r="C18" s="160" t="n">
        <v>15273328.3516633</v>
      </c>
      <c r="D18" s="160" t="n">
        <v>48722220.7070428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18787233.2278504</v>
      </c>
      <c r="C19" s="160" t="n">
        <v>18221346.1108987</v>
      </c>
      <c r="D19" s="160" t="n">
        <v>58758310.1698221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15864743.8177851</v>
      </c>
      <c r="C20" s="160" t="n">
        <v>15270891.7793153</v>
      </c>
      <c r="D20" s="160" t="n">
        <v>49437145.1843315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18038345.9788101</v>
      </c>
      <c r="C21" s="160" t="n">
        <v>17434377.5024643</v>
      </c>
      <c r="D21" s="160" t="n">
        <v>56931853.5348079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14928749.9885574</v>
      </c>
      <c r="C22" s="160" t="n">
        <v>14356813.3249845</v>
      </c>
      <c r="D22" s="160" t="n">
        <v>43677384.5825056</v>
      </c>
      <c r="E22" s="160" t="n">
        <v>61544065.8247029</v>
      </c>
      <c r="F22" s="160" t="n">
        <v>0</v>
      </c>
      <c r="G22" s="160" t="n">
        <v>288795.94933407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17474295.3948988</v>
      </c>
      <c r="C23" s="160" t="n">
        <v>16866284.1613986</v>
      </c>
      <c r="D23" s="160" t="n">
        <v>52106138.0031713</v>
      </c>
      <c r="E23" s="160" t="n">
        <v>60850161.5749181</v>
      </c>
      <c r="F23" s="160" t="n">
        <v>10141693.5958197</v>
      </c>
      <c r="G23" s="160" t="n">
        <v>341927.707834438</v>
      </c>
      <c r="H23" s="160" t="n">
        <v>199891.334161377</v>
      </c>
      <c r="I23" s="160" t="n">
        <v>94560.2735775993</v>
      </c>
    </row>
    <row r="24" customFormat="false" ht="12.8" hidden="false" customHeight="false" outlineLevel="0" collapsed="false">
      <c r="A24" s="160" t="n">
        <v>71</v>
      </c>
      <c r="B24" s="160" t="n">
        <v>15408393.6433688</v>
      </c>
      <c r="C24" s="160" t="n">
        <v>14782824.4802135</v>
      </c>
      <c r="D24" s="160" t="n">
        <v>45857298.6049828</v>
      </c>
      <c r="E24" s="160" t="n">
        <v>61794693.0118461</v>
      </c>
      <c r="F24" s="160" t="n">
        <v>0</v>
      </c>
      <c r="G24" s="160" t="n">
        <v>352862.576342207</v>
      </c>
      <c r="H24" s="160" t="n">
        <v>206541.109171779</v>
      </c>
      <c r="I24" s="160" t="n">
        <v>94522.1109160931</v>
      </c>
    </row>
    <row r="25" customFormat="false" ht="12.8" hidden="false" customHeight="false" outlineLevel="0" collapsed="false">
      <c r="A25" s="160" t="n">
        <v>72</v>
      </c>
      <c r="B25" s="160" t="n">
        <v>18410259.9412184</v>
      </c>
      <c r="C25" s="160" t="n">
        <v>17780692.2594884</v>
      </c>
      <c r="D25" s="160" t="n">
        <v>56069516.820296</v>
      </c>
      <c r="E25" s="160" t="n">
        <v>62492412.9642184</v>
      </c>
      <c r="F25" s="160" t="n">
        <v>10415402.1607031</v>
      </c>
      <c r="G25" s="160" t="n">
        <v>358198.892557281</v>
      </c>
      <c r="H25" s="160" t="n">
        <v>203871.185350266</v>
      </c>
      <c r="I25" s="160" t="n">
        <v>96425.148317751</v>
      </c>
    </row>
    <row r="26" customFormat="false" ht="12.8" hidden="false" customHeight="false" outlineLevel="0" collapsed="false">
      <c r="A26" s="160" t="n">
        <v>73</v>
      </c>
      <c r="B26" s="160" t="n">
        <v>14833400.2309995</v>
      </c>
      <c r="C26" s="160" t="n">
        <v>14170033.4404665</v>
      </c>
      <c r="D26" s="160" t="n">
        <v>41053195.7777926</v>
      </c>
      <c r="E26" s="160" t="n">
        <v>64126295.6358474</v>
      </c>
      <c r="F26" s="160" t="n">
        <v>0</v>
      </c>
      <c r="G26" s="160" t="n">
        <v>384970.62184042</v>
      </c>
      <c r="H26" s="160" t="n">
        <v>207536.510488828</v>
      </c>
      <c r="I26" s="160" t="n">
        <v>101228.083148341</v>
      </c>
    </row>
    <row r="27" customFormat="false" ht="12.8" hidden="false" customHeight="false" outlineLevel="0" collapsed="false">
      <c r="A27" s="160" t="n">
        <v>74</v>
      </c>
      <c r="B27" s="160" t="n">
        <v>17897625.6471208</v>
      </c>
      <c r="C27" s="160" t="n">
        <v>17238577.2057318</v>
      </c>
      <c r="D27" s="160" t="n">
        <v>51036455.4443518</v>
      </c>
      <c r="E27" s="160" t="n">
        <v>65353876.3262858</v>
      </c>
      <c r="F27" s="160" t="n">
        <v>10892312.7210476</v>
      </c>
      <c r="G27" s="160" t="n">
        <v>375513.009123506</v>
      </c>
      <c r="H27" s="160" t="n">
        <v>211299.796384405</v>
      </c>
      <c r="I27" s="160" t="n">
        <v>103193.76554446</v>
      </c>
    </row>
    <row r="28" customFormat="false" ht="12.8" hidden="false" customHeight="false" outlineLevel="0" collapsed="false">
      <c r="A28" s="160" t="n">
        <v>75</v>
      </c>
      <c r="B28" s="160" t="n">
        <v>15693275.421007</v>
      </c>
      <c r="C28" s="160" t="n">
        <v>14992749.950988</v>
      </c>
      <c r="D28" s="160" t="n">
        <v>44388978.1327024</v>
      </c>
      <c r="E28" s="160" t="n">
        <v>66268299.8323318</v>
      </c>
      <c r="F28" s="160" t="n">
        <v>0</v>
      </c>
      <c r="G28" s="160" t="n">
        <v>407979.097224896</v>
      </c>
      <c r="H28" s="160" t="n">
        <v>218301.729696812</v>
      </c>
      <c r="I28" s="160" t="n">
        <v>106063.775853393</v>
      </c>
    </row>
    <row r="29" customFormat="false" ht="12.8" hidden="false" customHeight="false" outlineLevel="0" collapsed="false">
      <c r="A29" s="160" t="n">
        <v>76</v>
      </c>
      <c r="B29" s="160" t="n">
        <v>18904479.1127075</v>
      </c>
      <c r="C29" s="160" t="n">
        <v>18198818.453957</v>
      </c>
      <c r="D29" s="160" t="n">
        <v>55096623.6877455</v>
      </c>
      <c r="E29" s="160" t="n">
        <v>67290832.9431772</v>
      </c>
      <c r="F29" s="160" t="n">
        <v>11215138.8238629</v>
      </c>
      <c r="G29" s="160" t="n">
        <v>408562.292807768</v>
      </c>
      <c r="H29" s="160" t="n">
        <v>221674.701120808</v>
      </c>
      <c r="I29" s="160" t="n">
        <v>107748.092602847</v>
      </c>
    </row>
    <row r="30" customFormat="false" ht="12.8" hidden="false" customHeight="false" outlineLevel="0" collapsed="false">
      <c r="A30" s="160" t="n">
        <v>77</v>
      </c>
      <c r="B30" s="160" t="n">
        <v>15420622.6521567</v>
      </c>
      <c r="C30" s="160" t="n">
        <v>14748439.7162498</v>
      </c>
      <c r="D30" s="160" t="n">
        <v>41158351.1934809</v>
      </c>
      <c r="E30" s="160" t="n">
        <v>69365529.433982</v>
      </c>
      <c r="F30" s="160" t="n">
        <v>0</v>
      </c>
      <c r="G30" s="160" t="n">
        <v>381872.604752351</v>
      </c>
      <c r="H30" s="160" t="n">
        <v>214576.351475079</v>
      </c>
      <c r="I30" s="160" t="n">
        <v>108191.39954216</v>
      </c>
    </row>
    <row r="31" customFormat="false" ht="12.8" hidden="false" customHeight="false" outlineLevel="0" collapsed="false">
      <c r="A31" s="160" t="n">
        <v>78</v>
      </c>
      <c r="B31" s="160" t="n">
        <v>18470062.0329351</v>
      </c>
      <c r="C31" s="160" t="n">
        <v>17787883.5311298</v>
      </c>
      <c r="D31" s="160" t="n">
        <v>50823270.1067779</v>
      </c>
      <c r="E31" s="160" t="n">
        <v>70082978.7419189</v>
      </c>
      <c r="F31" s="160" t="n">
        <v>11680496.4569865</v>
      </c>
      <c r="G31" s="160" t="n">
        <v>386116.368067251</v>
      </c>
      <c r="H31" s="160" t="n">
        <v>218219.139279729</v>
      </c>
      <c r="I31" s="160" t="n">
        <v>111204.277797547</v>
      </c>
    </row>
    <row r="32" customFormat="false" ht="12.8" hidden="false" customHeight="false" outlineLevel="0" collapsed="false">
      <c r="A32" s="160" t="n">
        <v>79</v>
      </c>
      <c r="B32" s="160" t="n">
        <v>16087645.6667014</v>
      </c>
      <c r="C32" s="160" t="n">
        <v>15395899.2655353</v>
      </c>
      <c r="D32" s="160" t="n">
        <v>43984448.5029019</v>
      </c>
      <c r="E32" s="160" t="n">
        <v>70750256.2488228</v>
      </c>
      <c r="F32" s="160" t="n">
        <v>0</v>
      </c>
      <c r="G32" s="160" t="n">
        <v>396456.042322086</v>
      </c>
      <c r="H32" s="160" t="n">
        <v>218213.833113418</v>
      </c>
      <c r="I32" s="160" t="n">
        <v>110109.32247226</v>
      </c>
    </row>
    <row r="33" customFormat="false" ht="12.8" hidden="false" customHeight="false" outlineLevel="0" collapsed="false">
      <c r="A33" s="160" t="n">
        <v>80</v>
      </c>
      <c r="B33" s="160" t="n">
        <v>19371151.5263806</v>
      </c>
      <c r="C33" s="160" t="n">
        <v>18669154.1355041</v>
      </c>
      <c r="D33" s="160" t="n">
        <v>54396510.9743499</v>
      </c>
      <c r="E33" s="160" t="n">
        <v>72055997.8679047</v>
      </c>
      <c r="F33" s="160" t="n">
        <v>12009332.9779841</v>
      </c>
      <c r="G33" s="160" t="n">
        <v>406443.537327748</v>
      </c>
      <c r="H33" s="160" t="n">
        <v>217491.904210758</v>
      </c>
      <c r="I33" s="160" t="n">
        <v>111517.070482796</v>
      </c>
    </row>
    <row r="34" customFormat="false" ht="12.8" hidden="false" customHeight="false" outlineLevel="0" collapsed="false">
      <c r="A34" s="160" t="n">
        <v>81</v>
      </c>
      <c r="B34" s="160" t="n">
        <v>16244509.5085876</v>
      </c>
      <c r="C34" s="160" t="n">
        <v>15549628.0666486</v>
      </c>
      <c r="D34" s="160" t="n">
        <v>43466778.4008799</v>
      </c>
      <c r="E34" s="160" t="n">
        <v>73050007.1502814</v>
      </c>
      <c r="F34" s="160" t="n">
        <v>0</v>
      </c>
      <c r="G34" s="160" t="n">
        <v>396719.809068131</v>
      </c>
      <c r="H34" s="160" t="n">
        <v>218980.361691943</v>
      </c>
      <c r="I34" s="160" t="n">
        <v>113116.101684162</v>
      </c>
    </row>
    <row r="35" customFormat="false" ht="12.8" hidden="false" customHeight="false" outlineLevel="0" collapsed="false">
      <c r="A35" s="160" t="n">
        <v>82</v>
      </c>
      <c r="B35" s="160" t="n">
        <v>19417751.8413646</v>
      </c>
      <c r="C35" s="160" t="n">
        <v>18731635.0619295</v>
      </c>
      <c r="D35" s="160" t="n">
        <v>53433123.3754071</v>
      </c>
      <c r="E35" s="160" t="n">
        <v>73949889.3551904</v>
      </c>
      <c r="F35" s="160" t="n">
        <v>12324981.5591984</v>
      </c>
      <c r="G35" s="160" t="n">
        <v>384852.608685606</v>
      </c>
      <c r="H35" s="160" t="n">
        <v>220990.703256205</v>
      </c>
      <c r="I35" s="160" t="n">
        <v>114676.382133259</v>
      </c>
    </row>
    <row r="36" customFormat="false" ht="12.8" hidden="false" customHeight="false" outlineLevel="0" collapsed="false">
      <c r="A36" s="160" t="n">
        <v>83</v>
      </c>
      <c r="B36" s="160" t="n">
        <v>16864763.6624088</v>
      </c>
      <c r="C36" s="160" t="n">
        <v>16136590.2712288</v>
      </c>
      <c r="D36" s="160" t="n">
        <v>45929503.4837241</v>
      </c>
      <c r="E36" s="160" t="n">
        <v>74409798.577627</v>
      </c>
      <c r="F36" s="160" t="n">
        <v>0</v>
      </c>
      <c r="G36" s="160" t="n">
        <v>404517.176390154</v>
      </c>
      <c r="H36" s="160" t="n">
        <v>237957.614786299</v>
      </c>
      <c r="I36" s="160" t="n">
        <v>122426.571433647</v>
      </c>
    </row>
    <row r="37" customFormat="false" ht="12.8" hidden="false" customHeight="false" outlineLevel="0" collapsed="false">
      <c r="A37" s="160" t="n">
        <v>84</v>
      </c>
      <c r="B37" s="160" t="n">
        <v>20221042.9545118</v>
      </c>
      <c r="C37" s="160" t="n">
        <v>19481584.7991001</v>
      </c>
      <c r="D37" s="160" t="n">
        <v>56520605.0091381</v>
      </c>
      <c r="E37" s="160" t="n">
        <v>75507834.9301657</v>
      </c>
      <c r="F37" s="160" t="n">
        <v>12584639.1550276</v>
      </c>
      <c r="G37" s="160" t="n">
        <v>416405.647517993</v>
      </c>
      <c r="H37" s="160" t="n">
        <v>237426.028298917</v>
      </c>
      <c r="I37" s="160" t="n">
        <v>122323.542278399</v>
      </c>
    </row>
    <row r="38" customFormat="false" ht="12.8" hidden="false" customHeight="false" outlineLevel="0" collapsed="false">
      <c r="A38" s="160" t="n">
        <v>85</v>
      </c>
      <c r="B38" s="160" t="n">
        <v>17194764.9001549</v>
      </c>
      <c r="C38" s="160" t="n">
        <v>16447912.1134069</v>
      </c>
      <c r="D38" s="160" t="n">
        <v>46083197.7100525</v>
      </c>
      <c r="E38" s="160" t="n">
        <v>77048426.9025903</v>
      </c>
      <c r="F38" s="160" t="n">
        <v>0</v>
      </c>
      <c r="G38" s="160" t="n">
        <v>425451.876501038</v>
      </c>
      <c r="H38" s="160" t="n">
        <v>235972.262288844</v>
      </c>
      <c r="I38" s="160" t="n">
        <v>122040.925654536</v>
      </c>
    </row>
    <row r="39" customFormat="false" ht="12.8" hidden="false" customHeight="false" outlineLevel="0" collapsed="false">
      <c r="A39" s="160" t="n">
        <v>86</v>
      </c>
      <c r="B39" s="160" t="n">
        <v>20598802.8718164</v>
      </c>
      <c r="C39" s="160" t="n">
        <v>19834792.0331321</v>
      </c>
      <c r="D39" s="160" t="n">
        <v>56667353.9859338</v>
      </c>
      <c r="E39" s="160" t="n">
        <v>78100839.5428414</v>
      </c>
      <c r="F39" s="160" t="n">
        <v>13016806.5904736</v>
      </c>
      <c r="G39" s="160" t="n">
        <v>448863.043757619</v>
      </c>
      <c r="H39" s="160" t="n">
        <v>233900.493771385</v>
      </c>
      <c r="I39" s="160" t="n">
        <v>116067.573079055</v>
      </c>
    </row>
    <row r="40" customFormat="false" ht="12.8" hidden="false" customHeight="false" outlineLevel="0" collapsed="false">
      <c r="A40" s="160" t="n">
        <v>87</v>
      </c>
      <c r="B40" s="160" t="n">
        <v>17721046.8547391</v>
      </c>
      <c r="C40" s="160" t="n">
        <v>16950218.5144803</v>
      </c>
      <c r="D40" s="160" t="n">
        <v>48209208.7017429</v>
      </c>
      <c r="E40" s="160" t="n">
        <v>78132103.4892383</v>
      </c>
      <c r="F40" s="160" t="n">
        <v>0</v>
      </c>
      <c r="G40" s="160" t="n">
        <v>448088.004145687</v>
      </c>
      <c r="H40" s="160" t="n">
        <v>238986.913776777</v>
      </c>
      <c r="I40" s="160" t="n">
        <v>119647.74619479</v>
      </c>
    </row>
    <row r="41" customFormat="false" ht="12.8" hidden="false" customHeight="false" outlineLevel="0" collapsed="false">
      <c r="A41" s="160" t="n">
        <v>88</v>
      </c>
      <c r="B41" s="160" t="n">
        <v>21117340.7735842</v>
      </c>
      <c r="C41" s="160" t="n">
        <v>20302163.3653477</v>
      </c>
      <c r="D41" s="160" t="n">
        <v>58606983.156</v>
      </c>
      <c r="E41" s="160" t="n">
        <v>78995913.0888058</v>
      </c>
      <c r="F41" s="160" t="n">
        <v>13165985.514801</v>
      </c>
      <c r="G41" s="160" t="n">
        <v>489101.544747017</v>
      </c>
      <c r="H41" s="160" t="n">
        <v>240399.581265493</v>
      </c>
      <c r="I41" s="160" t="n">
        <v>122394.6888915</v>
      </c>
    </row>
    <row r="42" customFormat="false" ht="12.8" hidden="false" customHeight="false" outlineLevel="0" collapsed="false">
      <c r="A42" s="160" t="n">
        <v>89</v>
      </c>
      <c r="B42" s="160" t="n">
        <v>17892821.1984879</v>
      </c>
      <c r="C42" s="160" t="n">
        <v>17081182.8726223</v>
      </c>
      <c r="D42" s="160" t="n">
        <v>47826419.4537095</v>
      </c>
      <c r="E42" s="160" t="n">
        <v>79904295.339402</v>
      </c>
      <c r="F42" s="160" t="n">
        <v>0</v>
      </c>
      <c r="G42" s="160" t="n">
        <v>476654.210172049</v>
      </c>
      <c r="H42" s="160" t="n">
        <v>245886.882210177</v>
      </c>
      <c r="I42" s="160" t="n">
        <v>127281.762119022</v>
      </c>
    </row>
    <row r="43" customFormat="false" ht="12.8" hidden="false" customHeight="false" outlineLevel="0" collapsed="false">
      <c r="A43" s="160" t="n">
        <v>90</v>
      </c>
      <c r="B43" s="160" t="n">
        <v>21309411.0619761</v>
      </c>
      <c r="C43" s="160" t="n">
        <v>20506773.6274133</v>
      </c>
      <c r="D43" s="160" t="n">
        <v>58497067.6800661</v>
      </c>
      <c r="E43" s="160" t="n">
        <v>80772148.0369425</v>
      </c>
      <c r="F43" s="160" t="n">
        <v>13462024.6728238</v>
      </c>
      <c r="G43" s="160" t="n">
        <v>466921.013971757</v>
      </c>
      <c r="H43" s="160" t="n">
        <v>247614.034103469</v>
      </c>
      <c r="I43" s="160" t="n">
        <v>125860.552125117</v>
      </c>
    </row>
    <row r="44" customFormat="false" ht="12.8" hidden="false" customHeight="false" outlineLevel="0" collapsed="false">
      <c r="A44" s="160" t="n">
        <v>91</v>
      </c>
      <c r="B44" s="160" t="n">
        <v>18474746.9472696</v>
      </c>
      <c r="C44" s="160" t="n">
        <v>17653104.0447845</v>
      </c>
      <c r="D44" s="160" t="n">
        <v>50117357.4077863</v>
      </c>
      <c r="E44" s="160" t="n">
        <v>81509999.1150597</v>
      </c>
      <c r="F44" s="160" t="n">
        <v>0</v>
      </c>
      <c r="G44" s="160" t="n">
        <v>481928.02779185</v>
      </c>
      <c r="H44" s="160" t="n">
        <v>249960.117551233</v>
      </c>
      <c r="I44" s="160" t="n">
        <v>128221.081631438</v>
      </c>
    </row>
    <row r="45" customFormat="false" ht="12.8" hidden="false" customHeight="false" outlineLevel="0" collapsed="false">
      <c r="A45" s="160" t="n">
        <v>92</v>
      </c>
      <c r="B45" s="160" t="n">
        <v>21935939.8600975</v>
      </c>
      <c r="C45" s="160" t="n">
        <v>21140770.0988661</v>
      </c>
      <c r="D45" s="160" t="n">
        <v>61105428.5337486</v>
      </c>
      <c r="E45" s="160" t="n">
        <v>82281042.497014</v>
      </c>
      <c r="F45" s="160" t="n">
        <v>13713507.0828357</v>
      </c>
      <c r="G45" s="160" t="n">
        <v>457017.149315401</v>
      </c>
      <c r="H45" s="160" t="n">
        <v>249511.424593505</v>
      </c>
      <c r="I45" s="160" t="n">
        <v>126630.267603562</v>
      </c>
    </row>
    <row r="46" customFormat="false" ht="12.8" hidden="false" customHeight="false" outlineLevel="0" collapsed="false">
      <c r="A46" s="160" t="n">
        <v>93</v>
      </c>
      <c r="B46" s="160" t="n">
        <v>18612698.7814723</v>
      </c>
      <c r="C46" s="160" t="n">
        <v>17835069.8013473</v>
      </c>
      <c r="D46" s="160" t="n">
        <v>50192631.8223702</v>
      </c>
      <c r="E46" s="160" t="n">
        <v>83206563.5927285</v>
      </c>
      <c r="F46" s="160" t="n">
        <v>0</v>
      </c>
      <c r="G46" s="160" t="n">
        <v>435187.591540187</v>
      </c>
      <c r="H46" s="160" t="n">
        <v>252138.502694936</v>
      </c>
      <c r="I46" s="160" t="n">
        <v>129004.122699864</v>
      </c>
    </row>
    <row r="47" customFormat="false" ht="12.8" hidden="false" customHeight="false" outlineLevel="0" collapsed="false">
      <c r="A47" s="160" t="n">
        <v>94</v>
      </c>
      <c r="B47" s="160" t="n">
        <v>22058670.2823218</v>
      </c>
      <c r="C47" s="160" t="n">
        <v>21273617.6909096</v>
      </c>
      <c r="D47" s="160" t="n">
        <v>60739090.3231336</v>
      </c>
      <c r="E47" s="160" t="n">
        <v>83827830.1305391</v>
      </c>
      <c r="F47" s="160" t="n">
        <v>13971305.0217565</v>
      </c>
      <c r="G47" s="160" t="n">
        <v>444695.261678413</v>
      </c>
      <c r="H47" s="160" t="n">
        <v>251752.337407152</v>
      </c>
      <c r="I47" s="160" t="n">
        <v>126578.560466679</v>
      </c>
    </row>
    <row r="48" customFormat="false" ht="12.8" hidden="false" customHeight="false" outlineLevel="0" collapsed="false">
      <c r="A48" s="160" t="n">
        <v>95</v>
      </c>
      <c r="B48" s="160" t="n">
        <v>19103323.4324952</v>
      </c>
      <c r="C48" s="160" t="n">
        <v>18277705.7999487</v>
      </c>
      <c r="D48" s="160" t="n">
        <v>51757363.6818841</v>
      </c>
      <c r="E48" s="160" t="n">
        <v>84635846.3430889</v>
      </c>
      <c r="F48" s="160" t="n">
        <v>0</v>
      </c>
      <c r="G48" s="160" t="n">
        <v>477981.337696141</v>
      </c>
      <c r="H48" s="160" t="n">
        <v>257266.511415038</v>
      </c>
      <c r="I48" s="160" t="n">
        <v>129099.690621992</v>
      </c>
    </row>
    <row r="49" customFormat="false" ht="12.8" hidden="false" customHeight="false" outlineLevel="0" collapsed="false">
      <c r="A49" s="160" t="n">
        <v>96</v>
      </c>
      <c r="B49" s="160" t="n">
        <v>22839021.9357277</v>
      </c>
      <c r="C49" s="160" t="n">
        <v>22022659.7960999</v>
      </c>
      <c r="D49" s="160" t="n">
        <v>63261034.360214</v>
      </c>
      <c r="E49" s="160" t="n">
        <v>86213783.0673163</v>
      </c>
      <c r="F49" s="160" t="n">
        <v>14368963.8445527</v>
      </c>
      <c r="G49" s="160" t="n">
        <v>467884.123169619</v>
      </c>
      <c r="H49" s="160" t="n">
        <v>257282.878849935</v>
      </c>
      <c r="I49" s="160" t="n">
        <v>130278.768011782</v>
      </c>
    </row>
    <row r="50" customFormat="false" ht="12.8" hidden="false" customHeight="false" outlineLevel="0" collapsed="false">
      <c r="A50" s="160" t="n">
        <v>97</v>
      </c>
      <c r="B50" s="160" t="n">
        <v>19402247.1664685</v>
      </c>
      <c r="C50" s="160" t="n">
        <v>18543357.9114349</v>
      </c>
      <c r="D50" s="160" t="n">
        <v>52240839.4178203</v>
      </c>
      <c r="E50" s="160" t="n">
        <v>86339493.6069203</v>
      </c>
      <c r="F50" s="160" t="n">
        <v>0</v>
      </c>
      <c r="G50" s="160" t="n">
        <v>506237.867046718</v>
      </c>
      <c r="H50" s="160" t="n">
        <v>259303.975984452</v>
      </c>
      <c r="I50" s="160" t="n">
        <v>133353.445717757</v>
      </c>
    </row>
    <row r="51" customFormat="false" ht="12.8" hidden="false" customHeight="false" outlineLevel="0" collapsed="false">
      <c r="A51" s="160" t="n">
        <v>98</v>
      </c>
      <c r="B51" s="160" t="n">
        <v>22842668.904407</v>
      </c>
      <c r="C51" s="160" t="n">
        <v>22022939.8239679</v>
      </c>
      <c r="D51" s="160" t="n">
        <v>62889030.5588288</v>
      </c>
      <c r="E51" s="160" t="n">
        <v>86722663.536491</v>
      </c>
      <c r="F51" s="160" t="n">
        <v>14453777.2560818</v>
      </c>
      <c r="G51" s="160" t="n">
        <v>470141.673075634</v>
      </c>
      <c r="H51" s="160" t="n">
        <v>259422.858344499</v>
      </c>
      <c r="I51" s="160" t="n">
        <v>128806.49859852</v>
      </c>
    </row>
    <row r="52" customFormat="false" ht="12.8" hidden="false" customHeight="false" outlineLevel="0" collapsed="false">
      <c r="A52" s="160" t="n">
        <v>99</v>
      </c>
      <c r="B52" s="160" t="n">
        <v>19715248.8943384</v>
      </c>
      <c r="C52" s="160" t="n">
        <v>18878232.1821794</v>
      </c>
      <c r="D52" s="160" t="n">
        <v>53500081.7261251</v>
      </c>
      <c r="E52" s="160" t="n">
        <v>87342020.7202506</v>
      </c>
      <c r="F52" s="160" t="n">
        <v>0</v>
      </c>
      <c r="G52" s="160" t="n">
        <v>478950.597196452</v>
      </c>
      <c r="H52" s="160" t="n">
        <v>263856.565734246</v>
      </c>
      <c r="I52" s="160" t="n">
        <v>134585.070326235</v>
      </c>
    </row>
    <row r="53" customFormat="false" ht="12.8" hidden="false" customHeight="false" outlineLevel="0" collapsed="false">
      <c r="A53" s="160" t="n">
        <v>100</v>
      </c>
      <c r="B53" s="160" t="n">
        <v>23136342.6443387</v>
      </c>
      <c r="C53" s="160" t="n">
        <v>22268445.2407872</v>
      </c>
      <c r="D53" s="160" t="n">
        <v>63947283.5396986</v>
      </c>
      <c r="E53" s="160" t="n">
        <v>87187694.8969402</v>
      </c>
      <c r="F53" s="160" t="n">
        <v>14531282.4828234</v>
      </c>
      <c r="G53" s="160" t="n">
        <v>510857.586664171</v>
      </c>
      <c r="H53" s="160" t="n">
        <v>262886.481390249</v>
      </c>
      <c r="I53" s="160" t="n">
        <v>134504.764995811</v>
      </c>
    </row>
    <row r="54" customFormat="false" ht="12.8" hidden="false" customHeight="false" outlineLevel="0" collapsed="false">
      <c r="A54" s="160" t="n">
        <v>101</v>
      </c>
      <c r="B54" s="160" t="n">
        <v>19825381.2122371</v>
      </c>
      <c r="C54" s="160" t="n">
        <v>18972908.0810054</v>
      </c>
      <c r="D54" s="160" t="n">
        <v>53531701.5976855</v>
      </c>
      <c r="E54" s="160" t="n">
        <v>88203469.5731578</v>
      </c>
      <c r="F54" s="160" t="n">
        <v>0</v>
      </c>
      <c r="G54" s="160" t="n">
        <v>489052.674806166</v>
      </c>
      <c r="H54" s="160" t="n">
        <v>265985.655176742</v>
      </c>
      <c r="I54" s="160" t="n">
        <v>139192.573212468</v>
      </c>
    </row>
    <row r="55" customFormat="false" ht="12.8" hidden="false" customHeight="false" outlineLevel="0" collapsed="false">
      <c r="A55" s="160" t="n">
        <v>102</v>
      </c>
      <c r="B55" s="160" t="n">
        <v>23524641.2547683</v>
      </c>
      <c r="C55" s="160" t="n">
        <v>22676940.4992274</v>
      </c>
      <c r="D55" s="160" t="n">
        <v>64835226.4439827</v>
      </c>
      <c r="E55" s="160" t="n">
        <v>89209692.104071</v>
      </c>
      <c r="F55" s="160" t="n">
        <v>14868282.0173452</v>
      </c>
      <c r="G55" s="160" t="n">
        <v>484690.315069347</v>
      </c>
      <c r="H55" s="160" t="n">
        <v>266555.291034693</v>
      </c>
      <c r="I55" s="160" t="n">
        <v>137793.070623988</v>
      </c>
    </row>
    <row r="56" customFormat="false" ht="12.8" hidden="false" customHeight="false" outlineLevel="0" collapsed="false">
      <c r="A56" s="160" t="n">
        <v>103</v>
      </c>
      <c r="B56" s="160" t="n">
        <v>20386761.5445926</v>
      </c>
      <c r="C56" s="160" t="n">
        <v>19559914.5115357</v>
      </c>
      <c r="D56" s="160" t="n">
        <v>55452052.0758222</v>
      </c>
      <c r="E56" s="160" t="n">
        <v>90470472.0684263</v>
      </c>
      <c r="F56" s="160" t="n">
        <v>0</v>
      </c>
      <c r="G56" s="160" t="n">
        <v>469491.253378609</v>
      </c>
      <c r="H56" s="160" t="n">
        <v>263722.959394664</v>
      </c>
      <c r="I56" s="160" t="n">
        <v>133761.171833892</v>
      </c>
    </row>
    <row r="57" customFormat="false" ht="12.8" hidden="false" customHeight="false" outlineLevel="0" collapsed="false">
      <c r="A57" s="160" t="n">
        <v>104</v>
      </c>
      <c r="B57" s="160" t="n">
        <v>24180346.6447795</v>
      </c>
      <c r="C57" s="160" t="n">
        <v>23318473.3574751</v>
      </c>
      <c r="D57" s="160" t="n">
        <v>67109681.0681841</v>
      </c>
      <c r="E57" s="160" t="n">
        <v>91068395.2270772</v>
      </c>
      <c r="F57" s="160" t="n">
        <v>15178065.8711795</v>
      </c>
      <c r="G57" s="160" t="n">
        <v>500053.439632072</v>
      </c>
      <c r="H57" s="160" t="n">
        <v>266865.982895669</v>
      </c>
      <c r="I57" s="160" t="n">
        <v>135648.378252433</v>
      </c>
    </row>
    <row r="58" customFormat="false" ht="12.8" hidden="false" customHeight="false" outlineLevel="0" collapsed="false">
      <c r="A58" s="160" t="n">
        <v>105</v>
      </c>
      <c r="B58" s="160" t="n">
        <v>20685774.3927944</v>
      </c>
      <c r="C58" s="160" t="n">
        <v>19832624.3160182</v>
      </c>
      <c r="D58" s="160" t="n">
        <v>56053392.9303394</v>
      </c>
      <c r="E58" s="160" t="n">
        <v>91975229.8273508</v>
      </c>
      <c r="F58" s="160" t="n">
        <v>0</v>
      </c>
      <c r="G58" s="160" t="n">
        <v>491662.220895223</v>
      </c>
      <c r="H58" s="160" t="n">
        <v>266929.264402916</v>
      </c>
      <c r="I58" s="160" t="n">
        <v>135083.702111543</v>
      </c>
    </row>
    <row r="59" customFormat="false" ht="12.8" hidden="false" customHeight="false" outlineLevel="0" collapsed="false">
      <c r="A59" s="160" t="n">
        <v>106</v>
      </c>
      <c r="B59" s="160" t="n">
        <v>24445565.9692655</v>
      </c>
      <c r="C59" s="160" t="n">
        <v>23604782.1761701</v>
      </c>
      <c r="D59" s="160" t="n">
        <v>67577476.040537</v>
      </c>
      <c r="E59" s="160" t="n">
        <v>92703079.6855297</v>
      </c>
      <c r="F59" s="160" t="n">
        <v>15450513.2809216</v>
      </c>
      <c r="G59" s="160" t="n">
        <v>470674.422183532</v>
      </c>
      <c r="H59" s="160" t="n">
        <v>271810.88266929</v>
      </c>
      <c r="I59" s="160" t="n">
        <v>140426.411775182</v>
      </c>
    </row>
    <row r="60" customFormat="false" ht="12.8" hidden="false" customHeight="false" outlineLevel="0" collapsed="false">
      <c r="A60" s="160" t="n">
        <v>107</v>
      </c>
      <c r="B60" s="160" t="n">
        <v>21128419.5731782</v>
      </c>
      <c r="C60" s="160" t="n">
        <v>20279907.8342902</v>
      </c>
      <c r="D60" s="160" t="n">
        <v>57626207.9115792</v>
      </c>
      <c r="E60" s="160" t="n">
        <v>93542874.4218523</v>
      </c>
      <c r="F60" s="160" t="n">
        <v>0</v>
      </c>
      <c r="G60" s="160" t="n">
        <v>474794.952263784</v>
      </c>
      <c r="H60" s="160" t="n">
        <v>276159.249451997</v>
      </c>
      <c r="I60" s="160" t="n">
        <v>139367.91024597</v>
      </c>
    </row>
    <row r="61" customFormat="false" ht="12.8" hidden="false" customHeight="false" outlineLevel="0" collapsed="false">
      <c r="A61" s="160" t="n">
        <v>108</v>
      </c>
      <c r="B61" s="160" t="n">
        <v>24892173.4906782</v>
      </c>
      <c r="C61" s="160" t="n">
        <v>24037612.8930619</v>
      </c>
      <c r="D61" s="160" t="n">
        <v>69223614.0466493</v>
      </c>
      <c r="E61" s="160" t="n">
        <v>93779148.1139293</v>
      </c>
      <c r="F61" s="160" t="n">
        <v>15629858.0189882</v>
      </c>
      <c r="G61" s="160" t="n">
        <v>487100.671027633</v>
      </c>
      <c r="H61" s="160" t="n">
        <v>270199.459433815</v>
      </c>
      <c r="I61" s="160" t="n">
        <v>138943.524506943</v>
      </c>
    </row>
    <row r="62" customFormat="false" ht="12.8" hidden="false" customHeight="false" outlineLevel="0" collapsed="false">
      <c r="A62" s="160" t="n">
        <v>109</v>
      </c>
      <c r="B62" s="160" t="n">
        <v>21293930.0686501</v>
      </c>
      <c r="C62" s="160" t="n">
        <v>20464198.4555588</v>
      </c>
      <c r="D62" s="160" t="n">
        <v>57949226.9493457</v>
      </c>
      <c r="E62" s="160" t="n">
        <v>94707096.6931591</v>
      </c>
      <c r="F62" s="160" t="n">
        <v>0</v>
      </c>
      <c r="G62" s="160" t="n">
        <v>470626.169782787</v>
      </c>
      <c r="H62" s="160" t="n">
        <v>263143.011010217</v>
      </c>
      <c r="I62" s="160" t="n">
        <v>137089.188997423</v>
      </c>
    </row>
    <row r="63" customFormat="false" ht="12.8" hidden="false" customHeight="false" outlineLevel="0" collapsed="false">
      <c r="A63" s="160" t="n">
        <v>110</v>
      </c>
      <c r="B63" s="160" t="n">
        <v>25243330.9366178</v>
      </c>
      <c r="C63" s="160" t="n">
        <v>24414765.1977867</v>
      </c>
      <c r="D63" s="160" t="n">
        <v>70114403.4291265</v>
      </c>
      <c r="E63" s="160" t="n">
        <v>95554598.607376</v>
      </c>
      <c r="F63" s="160" t="n">
        <v>15925766.4345627</v>
      </c>
      <c r="G63" s="160" t="n">
        <v>465635.416221421</v>
      </c>
      <c r="H63" s="160" t="n">
        <v>265981.656651811</v>
      </c>
      <c r="I63" s="160" t="n">
        <v>138498.094225507</v>
      </c>
    </row>
    <row r="64" customFormat="false" ht="12.8" hidden="false" customHeight="false" outlineLevel="0" collapsed="false">
      <c r="A64" s="160" t="n">
        <v>111</v>
      </c>
      <c r="B64" s="160" t="n">
        <v>21772371.654533</v>
      </c>
      <c r="C64" s="160" t="n">
        <v>20934973.0374822</v>
      </c>
      <c r="D64" s="160" t="n">
        <v>59579419.0177714</v>
      </c>
      <c r="E64" s="160" t="n">
        <v>96391030.4907996</v>
      </c>
      <c r="F64" s="160" t="n">
        <v>0</v>
      </c>
      <c r="G64" s="160" t="n">
        <v>478240.929662347</v>
      </c>
      <c r="H64" s="160" t="n">
        <v>261809.671735163</v>
      </c>
      <c r="I64" s="160" t="n">
        <v>139068.593790457</v>
      </c>
    </row>
    <row r="65" customFormat="false" ht="12.8" hidden="false" customHeight="false" outlineLevel="0" collapsed="false">
      <c r="A65" s="160" t="n">
        <v>112</v>
      </c>
      <c r="B65" s="160" t="n">
        <v>25759505.3933972</v>
      </c>
      <c r="C65" s="160" t="n">
        <v>24918903.3629432</v>
      </c>
      <c r="D65" s="160" t="n">
        <v>71866028.5909592</v>
      </c>
      <c r="E65" s="160" t="n">
        <v>97023212.1488341</v>
      </c>
      <c r="F65" s="160" t="n">
        <v>16170535.358139</v>
      </c>
      <c r="G65" s="160" t="n">
        <v>468805.476650689</v>
      </c>
      <c r="H65" s="160" t="n">
        <v>270798.260572762</v>
      </c>
      <c r="I65" s="160" t="n">
        <v>144283.276043702</v>
      </c>
    </row>
    <row r="66" customFormat="false" ht="12.8" hidden="false" customHeight="false" outlineLevel="0" collapsed="false">
      <c r="A66" s="160" t="n">
        <v>113</v>
      </c>
      <c r="B66" s="160" t="n">
        <v>22019489.7724068</v>
      </c>
      <c r="C66" s="160" t="n">
        <v>21155838.7236031</v>
      </c>
      <c r="D66" s="160" t="n">
        <v>60045785.2210825</v>
      </c>
      <c r="E66" s="160" t="n">
        <v>97695201.8562211</v>
      </c>
      <c r="F66" s="160" t="n">
        <v>0</v>
      </c>
      <c r="G66" s="160" t="n">
        <v>485332.333581928</v>
      </c>
      <c r="H66" s="160" t="n">
        <v>277051.474939226</v>
      </c>
      <c r="I66" s="160" t="n">
        <v>144667.486118034</v>
      </c>
    </row>
    <row r="67" customFormat="false" ht="12.8" hidden="false" customHeight="false" outlineLevel="0" collapsed="false">
      <c r="A67" s="160" t="n">
        <v>114</v>
      </c>
      <c r="B67" s="160" t="n">
        <v>26286902.9018631</v>
      </c>
      <c r="C67" s="160" t="n">
        <v>25435232.542548</v>
      </c>
      <c r="D67" s="160" t="n">
        <v>73284958.0999239</v>
      </c>
      <c r="E67" s="160" t="n">
        <v>99240351.6680534</v>
      </c>
      <c r="F67" s="160" t="n">
        <v>16540058.6113422</v>
      </c>
      <c r="G67" s="160" t="n">
        <v>486990.710225991</v>
      </c>
      <c r="H67" s="160" t="n">
        <v>268883.968625651</v>
      </c>
      <c r="I67" s="160" t="n">
        <v>136850.972090735</v>
      </c>
    </row>
    <row r="68" customFormat="false" ht="12.8" hidden="false" customHeight="false" outlineLevel="0" collapsed="false">
      <c r="A68" s="160" t="n">
        <v>115</v>
      </c>
      <c r="B68" s="160" t="n">
        <v>22606651.7648137</v>
      </c>
      <c r="C68" s="160" t="n">
        <v>21742269.6484903</v>
      </c>
      <c r="D68" s="160" t="n">
        <v>62240552.0496808</v>
      </c>
      <c r="E68" s="160" t="n">
        <v>99604605.3265194</v>
      </c>
      <c r="F68" s="160" t="n">
        <v>0</v>
      </c>
      <c r="G68" s="160" t="n">
        <v>499224.738726424</v>
      </c>
      <c r="H68" s="160" t="n">
        <v>269065.606202814</v>
      </c>
      <c r="I68" s="160" t="n">
        <v>137273.959134517</v>
      </c>
    </row>
    <row r="69" customFormat="false" ht="12.8" hidden="false" customHeight="false" outlineLevel="0" collapsed="false">
      <c r="A69" s="160" t="n">
        <v>116</v>
      </c>
      <c r="B69" s="160" t="n">
        <v>26771497.0358222</v>
      </c>
      <c r="C69" s="160" t="n">
        <v>25862023.1799101</v>
      </c>
      <c r="D69" s="160" t="n">
        <v>75040879.6903857</v>
      </c>
      <c r="E69" s="160" t="n">
        <v>100197312.9666</v>
      </c>
      <c r="F69" s="160" t="n">
        <v>16699552.1611</v>
      </c>
      <c r="G69" s="160" t="n">
        <v>548077.623568826</v>
      </c>
      <c r="H69" s="160" t="n">
        <v>267494.067661506</v>
      </c>
      <c r="I69" s="160" t="n">
        <v>134145.949545358</v>
      </c>
    </row>
    <row r="70" customFormat="false" ht="12.8" hidden="false" customHeight="false" outlineLevel="0" collapsed="false">
      <c r="A70" s="160" t="n">
        <v>117</v>
      </c>
      <c r="B70" s="160" t="n">
        <v>22863750.3652356</v>
      </c>
      <c r="C70" s="160" t="n">
        <v>21970710.669228</v>
      </c>
      <c r="D70" s="160" t="n">
        <v>62691082.0340772</v>
      </c>
      <c r="E70" s="160" t="n">
        <v>101036003.459398</v>
      </c>
      <c r="F70" s="160" t="n">
        <v>0</v>
      </c>
      <c r="G70" s="160" t="n">
        <v>527633.529919501</v>
      </c>
      <c r="H70" s="160" t="n">
        <v>270118.885525483</v>
      </c>
      <c r="I70" s="160" t="n">
        <v>136124.686517952</v>
      </c>
    </row>
    <row r="71" customFormat="false" ht="12.8" hidden="false" customHeight="false" outlineLevel="0" collapsed="false">
      <c r="A71" s="160" t="n">
        <v>118</v>
      </c>
      <c r="B71" s="160" t="n">
        <v>26939093.2501202</v>
      </c>
      <c r="C71" s="160" t="n">
        <v>26059951.9696843</v>
      </c>
      <c r="D71" s="160" t="n">
        <v>75428012.9854347</v>
      </c>
      <c r="E71" s="160" t="n">
        <v>101279095.685315</v>
      </c>
      <c r="F71" s="160" t="n">
        <v>16879849.2808858</v>
      </c>
      <c r="G71" s="160" t="n">
        <v>507206.15274814</v>
      </c>
      <c r="H71" s="160" t="n">
        <v>273612.701023723</v>
      </c>
      <c r="I71" s="160" t="n">
        <v>140460.609520037</v>
      </c>
    </row>
    <row r="72" customFormat="false" ht="12.8" hidden="false" customHeight="false" outlineLevel="0" collapsed="false">
      <c r="A72" s="160" t="n">
        <v>119</v>
      </c>
      <c r="B72" s="160" t="n">
        <v>23074911.3655745</v>
      </c>
      <c r="C72" s="160" t="n">
        <v>22217910.2228038</v>
      </c>
      <c r="D72" s="160" t="n">
        <v>63639307.5072267</v>
      </c>
      <c r="E72" s="160" t="n">
        <v>101695083.74395</v>
      </c>
      <c r="F72" s="160" t="n">
        <v>0</v>
      </c>
      <c r="G72" s="160" t="n">
        <v>483121.803735004</v>
      </c>
      <c r="H72" s="160" t="n">
        <v>274541.778859418</v>
      </c>
      <c r="I72" s="160" t="n">
        <v>141910.800251817</v>
      </c>
    </row>
    <row r="73" customFormat="false" ht="12.8" hidden="false" customHeight="false" outlineLevel="0" collapsed="false">
      <c r="A73" s="160" t="n">
        <v>120</v>
      </c>
      <c r="B73" s="160" t="n">
        <v>27415275.2814839</v>
      </c>
      <c r="C73" s="160" t="n">
        <v>26578618.4829283</v>
      </c>
      <c r="D73" s="160" t="n">
        <v>77108122.8044163</v>
      </c>
      <c r="E73" s="160" t="n">
        <v>102913093.80589</v>
      </c>
      <c r="F73" s="160" t="n">
        <v>17152182.3009817</v>
      </c>
      <c r="G73" s="160" t="n">
        <v>470888.49090801</v>
      </c>
      <c r="H73" s="160" t="n">
        <v>269803.363850027</v>
      </c>
      <c r="I73" s="160" t="n">
        <v>137092.776853675</v>
      </c>
    </row>
    <row r="74" customFormat="false" ht="12.8" hidden="false" customHeight="false" outlineLevel="0" collapsed="false">
      <c r="A74" s="160" t="n">
        <v>121</v>
      </c>
      <c r="B74" s="160" t="n">
        <v>23243117.1967743</v>
      </c>
      <c r="C74" s="160" t="n">
        <v>22394622.5043166</v>
      </c>
      <c r="D74" s="160" t="n">
        <v>63857669.3754413</v>
      </c>
      <c r="E74" s="160" t="n">
        <v>102982683.518912</v>
      </c>
      <c r="F74" s="160" t="n">
        <v>0</v>
      </c>
      <c r="G74" s="160" t="n">
        <v>470412.454779174</v>
      </c>
      <c r="H74" s="160" t="n">
        <v>278874.940696516</v>
      </c>
      <c r="I74" s="160" t="n">
        <v>141724.709974377</v>
      </c>
    </row>
    <row r="75" customFormat="false" ht="12.8" hidden="false" customHeight="false" outlineLevel="0" collapsed="false">
      <c r="A75" s="160" t="n">
        <v>122</v>
      </c>
      <c r="B75" s="160" t="n">
        <v>27389028.9826082</v>
      </c>
      <c r="C75" s="160" t="n">
        <v>26514086.5954736</v>
      </c>
      <c r="D75" s="160" t="n">
        <v>76609300.1633541</v>
      </c>
      <c r="E75" s="160" t="n">
        <v>103147124.668841</v>
      </c>
      <c r="F75" s="160" t="n">
        <v>17191187.4448069</v>
      </c>
      <c r="G75" s="160" t="n">
        <v>494796.870390769</v>
      </c>
      <c r="H75" s="160" t="n">
        <v>280070.893917979</v>
      </c>
      <c r="I75" s="160" t="n">
        <v>142963.746894118</v>
      </c>
    </row>
    <row r="76" customFormat="false" ht="12.8" hidden="false" customHeight="false" outlineLevel="0" collapsed="false">
      <c r="A76" s="160" t="n">
        <v>123</v>
      </c>
      <c r="B76" s="160" t="n">
        <v>23484551.0071223</v>
      </c>
      <c r="C76" s="160" t="n">
        <v>22589801.7206242</v>
      </c>
      <c r="D76" s="160" t="n">
        <v>64741258.0434364</v>
      </c>
      <c r="E76" s="160" t="n">
        <v>103289172.518172</v>
      </c>
      <c r="F76" s="160" t="n">
        <v>0</v>
      </c>
      <c r="G76" s="160" t="n">
        <v>504356.860053901</v>
      </c>
      <c r="H76" s="160" t="n">
        <v>285287.052690623</v>
      </c>
      <c r="I76" s="160" t="n">
        <v>150150.533933628</v>
      </c>
    </row>
    <row r="77" customFormat="false" ht="12.8" hidden="false" customHeight="false" outlineLevel="0" collapsed="false">
      <c r="A77" s="160" t="n">
        <v>124</v>
      </c>
      <c r="B77" s="160" t="n">
        <v>27741516.533491</v>
      </c>
      <c r="C77" s="160" t="n">
        <v>26867514.6424058</v>
      </c>
      <c r="D77" s="160" t="n">
        <v>78093346.9977362</v>
      </c>
      <c r="E77" s="160" t="n">
        <v>103862097.222312</v>
      </c>
      <c r="F77" s="160" t="n">
        <v>17310349.5370521</v>
      </c>
      <c r="G77" s="160" t="n">
        <v>481799.49019588</v>
      </c>
      <c r="H77" s="160" t="n">
        <v>287933.984184625</v>
      </c>
      <c r="I77" s="160" t="n">
        <v>148954.881006602</v>
      </c>
    </row>
    <row r="78" customFormat="false" ht="12.8" hidden="false" customHeight="false" outlineLevel="0" collapsed="false">
      <c r="A78" s="160" t="n">
        <v>125</v>
      </c>
      <c r="B78" s="160" t="n">
        <v>23865519.3590688</v>
      </c>
      <c r="C78" s="160" t="n">
        <v>22989746.1810134</v>
      </c>
      <c r="D78" s="160" t="n">
        <v>65742966.1760554</v>
      </c>
      <c r="E78" s="160" t="n">
        <v>105442773.830197</v>
      </c>
      <c r="F78" s="160" t="n">
        <v>0</v>
      </c>
      <c r="G78" s="160" t="n">
        <v>483384.490867564</v>
      </c>
      <c r="H78" s="160" t="n">
        <v>287224.524074873</v>
      </c>
      <c r="I78" s="160" t="n">
        <v>150234.518732853</v>
      </c>
    </row>
    <row r="79" customFormat="false" ht="12.8" hidden="false" customHeight="false" outlineLevel="0" collapsed="false">
      <c r="A79" s="160" t="n">
        <v>126</v>
      </c>
      <c r="B79" s="160" t="n">
        <v>28306753.0687142</v>
      </c>
      <c r="C79" s="160" t="n">
        <v>27386661.1505028</v>
      </c>
      <c r="D79" s="160" t="n">
        <v>79409062.2068268</v>
      </c>
      <c r="E79" s="160" t="n">
        <v>106168911.370022</v>
      </c>
      <c r="F79" s="160" t="n">
        <v>17694818.5616703</v>
      </c>
      <c r="G79" s="160" t="n">
        <v>527248.166427637</v>
      </c>
      <c r="H79" s="160" t="n">
        <v>289981.553225266</v>
      </c>
      <c r="I79" s="160" t="n">
        <v>146945.997940683</v>
      </c>
    </row>
    <row r="80" customFormat="false" ht="12.8" hidden="false" customHeight="false" outlineLevel="0" collapsed="false">
      <c r="A80" s="160" t="n">
        <v>127</v>
      </c>
      <c r="B80" s="160" t="n">
        <v>24318933.5037402</v>
      </c>
      <c r="C80" s="160" t="n">
        <v>23401628.101843</v>
      </c>
      <c r="D80" s="160" t="n">
        <v>67246626.8028081</v>
      </c>
      <c r="E80" s="160" t="n">
        <v>106709434.331883</v>
      </c>
      <c r="F80" s="160" t="n">
        <v>0</v>
      </c>
      <c r="G80" s="160" t="n">
        <v>522743.002720134</v>
      </c>
      <c r="H80" s="160" t="n">
        <v>292711.603451527</v>
      </c>
      <c r="I80" s="160" t="n">
        <v>145501.136750764</v>
      </c>
    </row>
    <row r="81" customFormat="false" ht="12.8" hidden="false" customHeight="false" outlineLevel="0" collapsed="false">
      <c r="A81" s="160" t="n">
        <v>128</v>
      </c>
      <c r="B81" s="160" t="n">
        <v>28769063.1354316</v>
      </c>
      <c r="C81" s="160" t="n">
        <v>27851547.1756157</v>
      </c>
      <c r="D81" s="160" t="n">
        <v>80914926.0024631</v>
      </c>
      <c r="E81" s="160" t="n">
        <v>107633513.420377</v>
      </c>
      <c r="F81" s="160" t="n">
        <v>17938918.9033961</v>
      </c>
      <c r="G81" s="160" t="n">
        <v>536082.359146915</v>
      </c>
      <c r="H81" s="160" t="n">
        <v>282290.779171207</v>
      </c>
      <c r="I81" s="160" t="n">
        <v>141632.602139625</v>
      </c>
    </row>
    <row r="82" customFormat="false" ht="12.8" hidden="false" customHeight="false" outlineLevel="0" collapsed="false">
      <c r="A82" s="160" t="n">
        <v>129</v>
      </c>
      <c r="B82" s="160" t="n">
        <v>24488132.1452378</v>
      </c>
      <c r="C82" s="160" t="n">
        <v>23565999.4422614</v>
      </c>
      <c r="D82" s="160" t="n">
        <v>67323026.1745875</v>
      </c>
      <c r="E82" s="160" t="n">
        <v>108091136.003477</v>
      </c>
      <c r="F82" s="160" t="n">
        <v>0</v>
      </c>
      <c r="G82" s="160" t="n">
        <v>527125.654234286</v>
      </c>
      <c r="H82" s="160" t="n">
        <v>290530.537765124</v>
      </c>
      <c r="I82" s="160" t="n">
        <v>149252.158538575</v>
      </c>
    </row>
    <row r="83" customFormat="false" ht="12.8" hidden="false" customHeight="false" outlineLevel="0" collapsed="false">
      <c r="A83" s="160" t="n">
        <v>130</v>
      </c>
      <c r="B83" s="160" t="n">
        <v>29128013.1327193</v>
      </c>
      <c r="C83" s="160" t="n">
        <v>28235273.5739315</v>
      </c>
      <c r="D83" s="160" t="n">
        <v>81818457.483349</v>
      </c>
      <c r="E83" s="160" t="n">
        <v>109454208.892594</v>
      </c>
      <c r="F83" s="160" t="n">
        <v>18242368.1487657</v>
      </c>
      <c r="G83" s="160" t="n">
        <v>490045.783387008</v>
      </c>
      <c r="H83" s="160" t="n">
        <v>295489.85300939</v>
      </c>
      <c r="I83" s="160" t="n">
        <v>153148.460559119</v>
      </c>
    </row>
    <row r="84" customFormat="false" ht="12.8" hidden="false" customHeight="false" outlineLevel="0" collapsed="false">
      <c r="A84" s="160" t="n">
        <v>131</v>
      </c>
      <c r="B84" s="160" t="n">
        <v>24994688.7933075</v>
      </c>
      <c r="C84" s="160" t="n">
        <v>24104298.0323856</v>
      </c>
      <c r="D84" s="160" t="n">
        <v>69325463.8414804</v>
      </c>
      <c r="E84" s="160" t="n">
        <v>109790975.014581</v>
      </c>
      <c r="F84" s="160" t="n">
        <v>0</v>
      </c>
      <c r="G84" s="160" t="n">
        <v>501842.41746588</v>
      </c>
      <c r="H84" s="160" t="n">
        <v>284631.127705236</v>
      </c>
      <c r="I84" s="160" t="n">
        <v>148453.165358288</v>
      </c>
    </row>
    <row r="85" customFormat="false" ht="12.8" hidden="false" customHeight="false" outlineLevel="0" collapsed="false">
      <c r="A85" s="160" t="n">
        <v>132</v>
      </c>
      <c r="B85" s="160" t="n">
        <v>29618837.304669</v>
      </c>
      <c r="C85" s="160" t="n">
        <v>28734244.038012</v>
      </c>
      <c r="D85" s="160" t="n">
        <v>83773395.7285966</v>
      </c>
      <c r="E85" s="160" t="n">
        <v>110699116.009904</v>
      </c>
      <c r="F85" s="160" t="n">
        <v>18449852.6683173</v>
      </c>
      <c r="G85" s="160" t="n">
        <v>480990.011175166</v>
      </c>
      <c r="H85" s="160" t="n">
        <v>296334.383119657</v>
      </c>
      <c r="I85" s="160" t="n">
        <v>153241.246231741</v>
      </c>
    </row>
    <row r="86" customFormat="false" ht="12.8" hidden="false" customHeight="false" outlineLevel="0" collapsed="false">
      <c r="A86" s="160" t="n">
        <v>133</v>
      </c>
      <c r="B86" s="160" t="n">
        <v>25255644.8563591</v>
      </c>
      <c r="C86" s="160" t="n">
        <v>24381526.1115285</v>
      </c>
      <c r="D86" s="160" t="n">
        <v>69878650.0487898</v>
      </c>
      <c r="E86" s="160" t="n">
        <v>111464659.941106</v>
      </c>
      <c r="F86" s="160" t="n">
        <v>0</v>
      </c>
      <c r="G86" s="160" t="n">
        <v>476908.88163036</v>
      </c>
      <c r="H86" s="160" t="n">
        <v>292490.957228149</v>
      </c>
      <c r="I86" s="160" t="n">
        <v>149598.437103046</v>
      </c>
    </row>
    <row r="87" customFormat="false" ht="12.8" hidden="false" customHeight="false" outlineLevel="0" collapsed="false">
      <c r="A87" s="160" t="n">
        <v>134</v>
      </c>
      <c r="B87" s="160" t="n">
        <v>29921525.1894545</v>
      </c>
      <c r="C87" s="160" t="n">
        <v>29014732.6249474</v>
      </c>
      <c r="D87" s="160" t="n">
        <v>84330294.4716192</v>
      </c>
      <c r="E87" s="160" t="n">
        <v>112185083.253563</v>
      </c>
      <c r="F87" s="160" t="n">
        <v>18697513.8755938</v>
      </c>
      <c r="G87" s="160" t="n">
        <v>504722.396104761</v>
      </c>
      <c r="H87" s="160" t="n">
        <v>297042.788826052</v>
      </c>
      <c r="I87" s="160" t="n">
        <v>150039.113680357</v>
      </c>
    </row>
    <row r="88" customFormat="false" ht="12.8" hidden="false" customHeight="false" outlineLevel="0" collapsed="false">
      <c r="A88" s="160" t="n">
        <v>135</v>
      </c>
      <c r="B88" s="160" t="n">
        <v>25601076.2423472</v>
      </c>
      <c r="C88" s="160" t="n">
        <v>24723431.9699683</v>
      </c>
      <c r="D88" s="160" t="n">
        <v>71287252.4398946</v>
      </c>
      <c r="E88" s="160" t="n">
        <v>112412873.713502</v>
      </c>
      <c r="F88" s="160" t="n">
        <v>0</v>
      </c>
      <c r="G88" s="160" t="n">
        <v>479747.662720006</v>
      </c>
      <c r="H88" s="160" t="n">
        <v>293335.897748027</v>
      </c>
      <c r="I88" s="160" t="n">
        <v>149372.445586909</v>
      </c>
    </row>
    <row r="89" customFormat="false" ht="12.8" hidden="false" customHeight="false" outlineLevel="0" collapsed="false">
      <c r="A89" s="160" t="n">
        <v>136</v>
      </c>
      <c r="B89" s="160" t="n">
        <v>30351542.7005103</v>
      </c>
      <c r="C89" s="160" t="n">
        <v>29476680.7309658</v>
      </c>
      <c r="D89" s="160" t="n">
        <v>86092393.5558387</v>
      </c>
      <c r="E89" s="160" t="n">
        <v>113400024.768171</v>
      </c>
      <c r="F89" s="160" t="n">
        <v>18900004.1280285</v>
      </c>
      <c r="G89" s="160" t="n">
        <v>482142.292958075</v>
      </c>
      <c r="H89" s="160" t="n">
        <v>288824.319666527</v>
      </c>
      <c r="I89" s="160" t="n">
        <v>148421.938456992</v>
      </c>
    </row>
    <row r="90" customFormat="false" ht="12.8" hidden="false" customHeight="false" outlineLevel="0" collapsed="false">
      <c r="A90" s="160" t="n">
        <v>137</v>
      </c>
      <c r="B90" s="160" t="n">
        <v>25795224.7798331</v>
      </c>
      <c r="C90" s="160" t="n">
        <v>24894833.5436973</v>
      </c>
      <c r="D90" s="160" t="n">
        <v>71436408.1899204</v>
      </c>
      <c r="E90" s="160" t="n">
        <v>113729082.732487</v>
      </c>
      <c r="F90" s="160" t="n">
        <v>0</v>
      </c>
      <c r="G90" s="160" t="n">
        <v>500730.748439235</v>
      </c>
      <c r="H90" s="160" t="n">
        <v>293723.895531336</v>
      </c>
      <c r="I90" s="160" t="n">
        <v>151337.988807525</v>
      </c>
    </row>
    <row r="91" customFormat="false" ht="12.8" hidden="false" customHeight="false" outlineLevel="0" collapsed="false">
      <c r="A91" s="160" t="n">
        <v>138</v>
      </c>
      <c r="B91" s="160" t="n">
        <v>30392889.2694152</v>
      </c>
      <c r="C91" s="160" t="n">
        <v>29460215.4589879</v>
      </c>
      <c r="D91" s="160" t="n">
        <v>85612553.4898465</v>
      </c>
      <c r="E91" s="160" t="n">
        <v>113853330.556899</v>
      </c>
      <c r="F91" s="160" t="n">
        <v>18975555.0928165</v>
      </c>
      <c r="G91" s="160" t="n">
        <v>530364.863287288</v>
      </c>
      <c r="H91" s="160" t="n">
        <v>295253.776431654</v>
      </c>
      <c r="I91" s="160" t="n">
        <v>152935.958154828</v>
      </c>
    </row>
    <row r="92" customFormat="false" ht="12.8" hidden="false" customHeight="false" outlineLevel="0" collapsed="false">
      <c r="A92" s="160" t="n">
        <v>139</v>
      </c>
      <c r="B92" s="160" t="n">
        <v>26273043.7980583</v>
      </c>
      <c r="C92" s="160" t="n">
        <v>25357969.9955944</v>
      </c>
      <c r="D92" s="160" t="n">
        <v>73128243.3969597</v>
      </c>
      <c r="E92" s="160" t="n">
        <v>115163986.258301</v>
      </c>
      <c r="F92" s="160" t="n">
        <v>0</v>
      </c>
      <c r="G92" s="160" t="n">
        <v>520217.112251233</v>
      </c>
      <c r="H92" s="160" t="n">
        <v>290201.826075405</v>
      </c>
      <c r="I92" s="160" t="n">
        <v>149506.948767544</v>
      </c>
    </row>
    <row r="93" customFormat="false" ht="12.8" hidden="false" customHeight="false" outlineLevel="0" collapsed="false">
      <c r="A93" s="160" t="n">
        <v>140</v>
      </c>
      <c r="B93" s="160" t="n">
        <v>31113516.1160693</v>
      </c>
      <c r="C93" s="160" t="n">
        <v>30178810.782996</v>
      </c>
      <c r="D93" s="160" t="n">
        <v>88219335.4311439</v>
      </c>
      <c r="E93" s="160" t="n">
        <v>115915478.767049</v>
      </c>
      <c r="F93" s="160" t="n">
        <v>19319246.4611748</v>
      </c>
      <c r="G93" s="160" t="n">
        <v>536286.463306281</v>
      </c>
      <c r="H93" s="160" t="n">
        <v>292469.315117777</v>
      </c>
      <c r="I93" s="160" t="n">
        <v>151356.506641798</v>
      </c>
    </row>
    <row r="94" customFormat="false" ht="12.8" hidden="false" customHeight="false" outlineLevel="0" collapsed="false">
      <c r="A94" s="160" t="n">
        <v>141</v>
      </c>
      <c r="B94" s="160" t="n">
        <v>26552586.8214714</v>
      </c>
      <c r="C94" s="160" t="n">
        <v>25642926.1844902</v>
      </c>
      <c r="D94" s="160" t="n">
        <v>73702175.1865823</v>
      </c>
      <c r="E94" s="160" t="n">
        <v>116895207.132182</v>
      </c>
      <c r="F94" s="160" t="n">
        <v>0</v>
      </c>
      <c r="G94" s="160" t="n">
        <v>511164.86076269</v>
      </c>
      <c r="H94" s="160" t="n">
        <v>294959.346832612</v>
      </c>
      <c r="I94" s="160" t="n">
        <v>147909.184836889</v>
      </c>
    </row>
    <row r="95" customFormat="false" ht="12.8" hidden="false" customHeight="false" outlineLevel="0" collapsed="false">
      <c r="A95" s="160" t="n">
        <v>142</v>
      </c>
      <c r="B95" s="160" t="n">
        <v>31234589.4947443</v>
      </c>
      <c r="C95" s="160" t="n">
        <v>30317664.4112176</v>
      </c>
      <c r="D95" s="160" t="n">
        <v>88284404.6660987</v>
      </c>
      <c r="E95" s="160" t="n">
        <v>116936635.10768</v>
      </c>
      <c r="F95" s="160" t="n">
        <v>19489439.1846133</v>
      </c>
      <c r="G95" s="160" t="n">
        <v>514602.633205161</v>
      </c>
      <c r="H95" s="160" t="n">
        <v>296834.438931922</v>
      </c>
      <c r="I95" s="160" t="n">
        <v>150697.159128059</v>
      </c>
    </row>
    <row r="96" customFormat="false" ht="12.8" hidden="false" customHeight="false" outlineLevel="0" collapsed="false">
      <c r="A96" s="160" t="n">
        <v>143</v>
      </c>
      <c r="B96" s="160" t="n">
        <v>26950448.8054899</v>
      </c>
      <c r="C96" s="160" t="n">
        <v>25971112.127398</v>
      </c>
      <c r="D96" s="160" t="n">
        <v>75020628.7525271</v>
      </c>
      <c r="E96" s="160" t="n">
        <v>117795502.0751</v>
      </c>
      <c r="F96" s="160" t="n">
        <v>0</v>
      </c>
      <c r="G96" s="160" t="n">
        <v>577110.459685548</v>
      </c>
      <c r="H96" s="160" t="n">
        <v>297341.679688959</v>
      </c>
      <c r="I96" s="160" t="n">
        <v>149835.055310517</v>
      </c>
    </row>
    <row r="97" customFormat="false" ht="12.8" hidden="false" customHeight="false" outlineLevel="0" collapsed="false">
      <c r="A97" s="160" t="n">
        <v>144</v>
      </c>
      <c r="B97" s="160" t="n">
        <v>31666704.5644166</v>
      </c>
      <c r="C97" s="160" t="n">
        <v>30728505.7024957</v>
      </c>
      <c r="D97" s="160" t="n">
        <v>89947605.145446</v>
      </c>
      <c r="E97" s="160" t="n">
        <v>117853783.277854</v>
      </c>
      <c r="F97" s="160" t="n">
        <v>19642297.2129757</v>
      </c>
      <c r="G97" s="160" t="n">
        <v>539994.375587732</v>
      </c>
      <c r="H97" s="160" t="n">
        <v>293130.061984418</v>
      </c>
      <c r="I97" s="160" t="n">
        <v>150106.320498233</v>
      </c>
    </row>
    <row r="98" customFormat="false" ht="12.8" hidden="false" customHeight="false" outlineLevel="0" collapsed="false">
      <c r="A98" s="160" t="n">
        <v>145</v>
      </c>
      <c r="B98" s="160" t="n">
        <v>26943301.3919444</v>
      </c>
      <c r="C98" s="160" t="n">
        <v>25993413.3121221</v>
      </c>
      <c r="D98" s="160" t="n">
        <v>74840633.8345163</v>
      </c>
      <c r="E98" s="160" t="n">
        <v>118292562.351863</v>
      </c>
      <c r="F98" s="160" t="n">
        <v>0</v>
      </c>
      <c r="G98" s="160" t="n">
        <v>547330.717834578</v>
      </c>
      <c r="H98" s="160" t="n">
        <v>297286.984596448</v>
      </c>
      <c r="I98" s="160" t="n">
        <v>150386.253416181</v>
      </c>
    </row>
    <row r="99" customFormat="false" ht="12.8" hidden="false" customHeight="false" outlineLevel="0" collapsed="false">
      <c r="A99" s="160" t="n">
        <v>146</v>
      </c>
      <c r="B99" s="160" t="n">
        <v>31696341.8255839</v>
      </c>
      <c r="C99" s="160" t="n">
        <v>30737573.7698883</v>
      </c>
      <c r="D99" s="160" t="n">
        <v>89621791.8500807</v>
      </c>
      <c r="E99" s="160" t="n">
        <v>118373831.901024</v>
      </c>
      <c r="F99" s="160" t="n">
        <v>19728971.983504</v>
      </c>
      <c r="G99" s="160" t="n">
        <v>543561.630435628</v>
      </c>
      <c r="H99" s="160" t="n">
        <v>304971.823300685</v>
      </c>
      <c r="I99" s="160" t="n">
        <v>157478.002799075</v>
      </c>
    </row>
    <row r="100" customFormat="false" ht="12.8" hidden="false" customHeight="false" outlineLevel="0" collapsed="false">
      <c r="A100" s="160" t="n">
        <v>147</v>
      </c>
      <c r="B100" s="160" t="n">
        <v>27354449.6812178</v>
      </c>
      <c r="C100" s="160" t="n">
        <v>26419803.466402</v>
      </c>
      <c r="D100" s="160" t="n">
        <v>76368565.0393248</v>
      </c>
      <c r="E100" s="160" t="n">
        <v>119677242.659966</v>
      </c>
      <c r="F100" s="160" t="n">
        <v>0</v>
      </c>
      <c r="G100" s="160" t="n">
        <v>514524.656238345</v>
      </c>
      <c r="H100" s="160" t="n">
        <v>308318.467612209</v>
      </c>
      <c r="I100" s="160" t="n">
        <v>159718.701378819</v>
      </c>
    </row>
    <row r="101" customFormat="false" ht="12.8" hidden="false" customHeight="false" outlineLevel="0" collapsed="false">
      <c r="A101" s="160" t="n">
        <v>148</v>
      </c>
      <c r="B101" s="160" t="n">
        <v>32118450.9540793</v>
      </c>
      <c r="C101" s="160" t="n">
        <v>31202282.9778036</v>
      </c>
      <c r="D101" s="160" t="n">
        <v>91402255.6235551</v>
      </c>
      <c r="E101" s="160" t="n">
        <v>119541277.831429</v>
      </c>
      <c r="F101" s="160" t="n">
        <v>19923546.3052382</v>
      </c>
      <c r="G101" s="160" t="n">
        <v>492589.561911781</v>
      </c>
      <c r="H101" s="160" t="n">
        <v>307117.406786748</v>
      </c>
      <c r="I101" s="160" t="n">
        <v>166372.867967445</v>
      </c>
    </row>
    <row r="102" customFormat="false" ht="12.8" hidden="false" customHeight="false" outlineLevel="0" collapsed="false">
      <c r="A102" s="160" t="n">
        <v>149</v>
      </c>
      <c r="B102" s="160" t="n">
        <v>27322455.3190883</v>
      </c>
      <c r="C102" s="160" t="n">
        <v>26395204.466096</v>
      </c>
      <c r="D102" s="160" t="n">
        <v>76018837.8187542</v>
      </c>
      <c r="E102" s="160" t="n">
        <v>120093182.253097</v>
      </c>
      <c r="F102" s="160" t="n">
        <v>0</v>
      </c>
      <c r="G102" s="160" t="n">
        <v>506905.752024971</v>
      </c>
      <c r="H102" s="160" t="n">
        <v>305145.667526421</v>
      </c>
      <c r="I102" s="160" t="n">
        <v>164570.619201337</v>
      </c>
    </row>
    <row r="103" customFormat="false" ht="12.8" hidden="false" customHeight="false" outlineLevel="0" collapsed="false">
      <c r="A103" s="160" t="n">
        <v>150</v>
      </c>
      <c r="B103" s="160" t="n">
        <v>32590689.181135</v>
      </c>
      <c r="C103" s="160" t="n">
        <v>31619924.3301109</v>
      </c>
      <c r="D103" s="160" t="n">
        <v>92339275.8566249</v>
      </c>
      <c r="E103" s="160" t="n">
        <v>121635132.741788</v>
      </c>
      <c r="F103" s="160" t="n">
        <v>20272522.1236313</v>
      </c>
      <c r="G103" s="160" t="n">
        <v>539538.820549144</v>
      </c>
      <c r="H103" s="160" t="n">
        <v>313436.404611104</v>
      </c>
      <c r="I103" s="160" t="n">
        <v>168270.894091122</v>
      </c>
    </row>
    <row r="104" customFormat="false" ht="12.8" hidden="false" customHeight="false" outlineLevel="0" collapsed="false">
      <c r="A104" s="160" t="n">
        <v>151</v>
      </c>
      <c r="B104" s="160" t="n">
        <v>28157937.2590822</v>
      </c>
      <c r="C104" s="160" t="n">
        <v>27214352.3146798</v>
      </c>
      <c r="D104" s="160" t="n">
        <v>78927191.0937321</v>
      </c>
      <c r="E104" s="160" t="n">
        <v>122974976.37911</v>
      </c>
      <c r="F104" s="160" t="n">
        <v>0</v>
      </c>
      <c r="G104" s="160" t="n">
        <v>530458.12167929</v>
      </c>
      <c r="H104" s="160" t="n">
        <v>301905.281498302</v>
      </c>
      <c r="I104" s="160" t="n">
        <v>158887.916035502</v>
      </c>
    </row>
    <row r="105" customFormat="false" ht="12.8" hidden="false" customHeight="false" outlineLevel="0" collapsed="false">
      <c r="A105" s="160" t="n">
        <v>152</v>
      </c>
      <c r="B105" s="160" t="n">
        <v>33243858.1218479</v>
      </c>
      <c r="C105" s="160" t="n">
        <v>32274906.2116624</v>
      </c>
      <c r="D105" s="160" t="n">
        <v>94778612.1257648</v>
      </c>
      <c r="E105" s="160" t="n">
        <v>123433438.57625</v>
      </c>
      <c r="F105" s="160" t="n">
        <v>20572239.7627083</v>
      </c>
      <c r="G105" s="160" t="n">
        <v>551424.246757442</v>
      </c>
      <c r="H105" s="160" t="n">
        <v>306900.721044708</v>
      </c>
      <c r="I105" s="160" t="n">
        <v>158038.489118957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0"/>
  <sheetViews>
    <sheetView showFormulas="false" showGridLines="true" showRowColHeaders="true" showZeros="true" rightToLeft="false" tabSelected="false" showOutlineSymbols="true" defaultGridColor="true" view="normal" topLeftCell="A109" colorId="64" zoomScale="85" zoomScaleNormal="85" zoomScalePageLayoutView="100" workbookViewId="0">
      <selection pane="topLeft" activeCell="A130" activeCellId="0" sqref="A130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18149047.2019723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19841429.2629577</v>
      </c>
      <c r="C17" s="0" t="n">
        <v>19245367.5143533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15844822.3562126</v>
      </c>
      <c r="C18" s="0" t="n">
        <v>15273328.3516633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18787233.2278504</v>
      </c>
      <c r="C19" s="0" t="n">
        <v>18221346.1108987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15864743.8177851</v>
      </c>
      <c r="C20" s="0" t="n">
        <v>15270891.7793153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18038556.4824667</v>
      </c>
      <c r="C21" s="0" t="n">
        <v>17434377.5024643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14924457.8878031</v>
      </c>
      <c r="C22" s="0" t="n">
        <v>14357197.6553276</v>
      </c>
      <c r="D22" s="0" t="n">
        <v>43678288.0678233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17460721.0756843</v>
      </c>
      <c r="C23" s="0" t="n">
        <v>16846151.5227926</v>
      </c>
      <c r="D23" s="0" t="n">
        <v>52123655.3869492</v>
      </c>
      <c r="E23" s="0" t="n">
        <v>60665183.73851</v>
      </c>
      <c r="F23" s="0" t="n">
        <v>10110863.9564183</v>
      </c>
      <c r="G23" s="0" t="n">
        <v>341154.040216221</v>
      </c>
      <c r="H23" s="0" t="n">
        <v>201595.928323339</v>
      </c>
      <c r="I23" s="0" t="n">
        <v>102599.406217364</v>
      </c>
    </row>
    <row r="24" customFormat="false" ht="12.8" hidden="false" customHeight="false" outlineLevel="0" collapsed="false">
      <c r="A24" s="0" t="n">
        <v>71</v>
      </c>
      <c r="B24" s="0" t="n">
        <v>15327693.3405181</v>
      </c>
      <c r="C24" s="0" t="n">
        <v>14689742.7277097</v>
      </c>
      <c r="D24" s="0" t="n">
        <v>45721812.9726643</v>
      </c>
      <c r="E24" s="0" t="n">
        <v>61176351.5035564</v>
      </c>
      <c r="F24" s="0" t="n">
        <v>0</v>
      </c>
      <c r="G24" s="0" t="n">
        <v>353084.443002454</v>
      </c>
      <c r="H24" s="0" t="n">
        <v>211499.459062715</v>
      </c>
      <c r="I24" s="0" t="n">
        <v>104809.586775917</v>
      </c>
    </row>
    <row r="25" customFormat="false" ht="12.8" hidden="false" customHeight="false" outlineLevel="0" collapsed="false">
      <c r="A25" s="0" t="n">
        <v>72</v>
      </c>
      <c r="B25" s="0" t="n">
        <v>18371566.7471614</v>
      </c>
      <c r="C25" s="0" t="n">
        <v>17736034.6569583</v>
      </c>
      <c r="D25" s="0" t="n">
        <v>55991077.6854793</v>
      </c>
      <c r="E25" s="0" t="n">
        <v>62270910.1167189</v>
      </c>
      <c r="F25" s="0" t="n">
        <v>10378485.0194532</v>
      </c>
      <c r="G25" s="0" t="n">
        <v>354050.13676441</v>
      </c>
      <c r="H25" s="0" t="n">
        <v>206400.37320024</v>
      </c>
      <c r="I25" s="0" t="n">
        <v>107259.400340601</v>
      </c>
    </row>
    <row r="26" customFormat="false" ht="12.8" hidden="false" customHeight="false" outlineLevel="0" collapsed="false">
      <c r="A26" s="0" t="n">
        <v>73</v>
      </c>
      <c r="B26" s="0" t="n">
        <v>14687730.7777805</v>
      </c>
      <c r="C26" s="0" t="n">
        <v>14022581.8340929</v>
      </c>
      <c r="D26" s="0" t="n">
        <v>40663934.1200063</v>
      </c>
      <c r="E26" s="0" t="n">
        <v>63438091.739768</v>
      </c>
      <c r="F26" s="0" t="n">
        <v>0</v>
      </c>
      <c r="G26" s="0" t="n">
        <v>378570.113800092</v>
      </c>
      <c r="H26" s="0" t="n">
        <v>210882.588593523</v>
      </c>
      <c r="I26" s="0" t="n">
        <v>108137.487562757</v>
      </c>
    </row>
    <row r="27" customFormat="false" ht="12.8" hidden="false" customHeight="false" outlineLevel="0" collapsed="false">
      <c r="A27" s="0" t="n">
        <v>74</v>
      </c>
      <c r="B27" s="0" t="n">
        <v>17742596.8388383</v>
      </c>
      <c r="C27" s="0" t="n">
        <v>17094261.09847</v>
      </c>
      <c r="D27" s="0" t="n">
        <v>50749364.1661234</v>
      </c>
      <c r="E27" s="0" t="n">
        <v>64667813.4317937</v>
      </c>
      <c r="F27" s="0" t="n">
        <v>10777968.9052989</v>
      </c>
      <c r="G27" s="0" t="n">
        <v>360539.821728776</v>
      </c>
      <c r="H27" s="0" t="n">
        <v>212606.650695841</v>
      </c>
      <c r="I27" s="0" t="n">
        <v>107413.239919494</v>
      </c>
    </row>
    <row r="28" customFormat="false" ht="12.8" hidden="false" customHeight="false" outlineLevel="0" collapsed="false">
      <c r="A28" s="0" t="n">
        <v>75</v>
      </c>
      <c r="B28" s="0" t="n">
        <v>15545079.0179551</v>
      </c>
      <c r="C28" s="0" t="n">
        <v>14891709.6667169</v>
      </c>
      <c r="D28" s="0" t="n">
        <v>44321920.0467959</v>
      </c>
      <c r="E28" s="0" t="n">
        <v>65465204.3440156</v>
      </c>
      <c r="F28" s="0" t="n">
        <v>0</v>
      </c>
      <c r="G28" s="0" t="n">
        <v>369486.586418551</v>
      </c>
      <c r="H28" s="0" t="n">
        <v>210428.082664859</v>
      </c>
      <c r="I28" s="0" t="n">
        <v>104935.260221268</v>
      </c>
    </row>
    <row r="29" customFormat="false" ht="12.8" hidden="false" customHeight="false" outlineLevel="0" collapsed="false">
      <c r="A29" s="0" t="n">
        <v>76</v>
      </c>
      <c r="B29" s="0" t="n">
        <v>18795349.4897909</v>
      </c>
      <c r="C29" s="0" t="n">
        <v>18140994.6155278</v>
      </c>
      <c r="D29" s="0" t="n">
        <v>54987995.5452785</v>
      </c>
      <c r="E29" s="0" t="n">
        <v>66976892.8058721</v>
      </c>
      <c r="F29" s="0" t="n">
        <v>11162815.4676453</v>
      </c>
      <c r="G29" s="0" t="n">
        <v>368483.469059318</v>
      </c>
      <c r="H29" s="0" t="n">
        <v>212995.900613274</v>
      </c>
      <c r="I29" s="0" t="n">
        <v>104107.863700731</v>
      </c>
    </row>
    <row r="30" customFormat="false" ht="12.8" hidden="false" customHeight="false" outlineLevel="0" collapsed="false">
      <c r="A30" s="0" t="n">
        <v>77</v>
      </c>
      <c r="B30" s="0" t="n">
        <v>15008290.2311433</v>
      </c>
      <c r="C30" s="0" t="n">
        <v>14333254.871614</v>
      </c>
      <c r="D30" s="0" t="n">
        <v>39930945.868404</v>
      </c>
      <c r="E30" s="0" t="n">
        <v>67539071.3824368</v>
      </c>
      <c r="F30" s="0" t="n">
        <v>0</v>
      </c>
      <c r="G30" s="0" t="n">
        <v>387081.873160171</v>
      </c>
      <c r="H30" s="0" t="n">
        <v>213278.727319622</v>
      </c>
      <c r="I30" s="0" t="n">
        <v>106678.227213591</v>
      </c>
    </row>
    <row r="31" customFormat="false" ht="12.8" hidden="false" customHeight="false" outlineLevel="0" collapsed="false">
      <c r="A31" s="0" t="n">
        <v>78</v>
      </c>
      <c r="B31" s="0" t="n">
        <v>17793578.5828512</v>
      </c>
      <c r="C31" s="0" t="n">
        <v>17120211.114733</v>
      </c>
      <c r="D31" s="0" t="n">
        <v>48698299.9256677</v>
      </c>
      <c r="E31" s="0" t="n">
        <v>67743801.8982691</v>
      </c>
      <c r="F31" s="0" t="n">
        <v>11290633.6497115</v>
      </c>
      <c r="G31" s="0" t="n">
        <v>375663.939473088</v>
      </c>
      <c r="H31" s="0" t="n">
        <v>219774.38350593</v>
      </c>
      <c r="I31" s="0" t="n">
        <v>111327.350198855</v>
      </c>
    </row>
    <row r="32" customFormat="false" ht="12.8" hidden="false" customHeight="false" outlineLevel="0" collapsed="false">
      <c r="A32" s="0" t="n">
        <v>79</v>
      </c>
      <c r="B32" s="0" t="n">
        <v>15419244.0315025</v>
      </c>
      <c r="C32" s="0" t="n">
        <v>14703803.2560159</v>
      </c>
      <c r="D32" s="0" t="n">
        <v>41784594.499597</v>
      </c>
      <c r="E32" s="0" t="n">
        <v>67832468.5456143</v>
      </c>
      <c r="F32" s="0" t="n">
        <v>0</v>
      </c>
      <c r="G32" s="0" t="n">
        <v>412702.320631683</v>
      </c>
      <c r="H32" s="0" t="n">
        <v>223686.758638596</v>
      </c>
      <c r="I32" s="0" t="n">
        <v>112930.994594769</v>
      </c>
    </row>
    <row r="33" customFormat="false" ht="12.8" hidden="false" customHeight="false" outlineLevel="0" collapsed="false">
      <c r="A33" s="0" t="n">
        <v>80</v>
      </c>
      <c r="B33" s="0" t="n">
        <v>18510831.4254598</v>
      </c>
      <c r="C33" s="0" t="n">
        <v>17805571.8890342</v>
      </c>
      <c r="D33" s="0" t="n">
        <v>51723533.3285541</v>
      </c>
      <c r="E33" s="0" t="n">
        <v>68901422.9233726</v>
      </c>
      <c r="F33" s="0" t="n">
        <v>11483570.4872288</v>
      </c>
      <c r="G33" s="0" t="n">
        <v>394936.712981493</v>
      </c>
      <c r="H33" s="0" t="n">
        <v>229927.29812199</v>
      </c>
      <c r="I33" s="0" t="n">
        <v>114850.750460264</v>
      </c>
    </row>
    <row r="34" customFormat="false" ht="12.8" hidden="false" customHeight="false" outlineLevel="0" collapsed="false">
      <c r="A34" s="0" t="n">
        <v>81</v>
      </c>
      <c r="B34" s="0" t="n">
        <v>15328786.0386837</v>
      </c>
      <c r="C34" s="0" t="n">
        <v>14621593.7070604</v>
      </c>
      <c r="D34" s="0" t="n">
        <v>40713107.9980581</v>
      </c>
      <c r="E34" s="0" t="n">
        <v>68919097.3310572</v>
      </c>
      <c r="F34" s="0" t="n">
        <v>0</v>
      </c>
      <c r="G34" s="0" t="n">
        <v>395128.232982106</v>
      </c>
      <c r="H34" s="0" t="n">
        <v>230759.424586927</v>
      </c>
      <c r="I34" s="0" t="n">
        <v>116149.534363288</v>
      </c>
    </row>
    <row r="35" customFormat="false" ht="12.8" hidden="false" customHeight="false" outlineLevel="0" collapsed="false">
      <c r="A35" s="0" t="n">
        <v>82</v>
      </c>
      <c r="B35" s="0" t="n">
        <v>18148687.3969948</v>
      </c>
      <c r="C35" s="0" t="n">
        <v>17442471.1778004</v>
      </c>
      <c r="D35" s="0" t="n">
        <v>49571811.4339616</v>
      </c>
      <c r="E35" s="0" t="n">
        <v>69108467.9657438</v>
      </c>
      <c r="F35" s="0" t="n">
        <v>11518077.9942906</v>
      </c>
      <c r="G35" s="0" t="n">
        <v>393560.167759186</v>
      </c>
      <c r="H35" s="0" t="n">
        <v>230341.228251897</v>
      </c>
      <c r="I35" s="0" t="n">
        <v>117592.604547696</v>
      </c>
    </row>
    <row r="36" customFormat="false" ht="12.8" hidden="false" customHeight="false" outlineLevel="0" collapsed="false">
      <c r="A36" s="0" t="n">
        <v>83</v>
      </c>
      <c r="B36" s="0" t="n">
        <v>15889130.8502552</v>
      </c>
      <c r="C36" s="0" t="n">
        <v>15147886.5903454</v>
      </c>
      <c r="D36" s="0" t="n">
        <v>42991065.6041723</v>
      </c>
      <c r="E36" s="0" t="n">
        <v>70006801.5991438</v>
      </c>
      <c r="F36" s="0" t="n">
        <v>0</v>
      </c>
      <c r="G36" s="0" t="n">
        <v>428551.760454075</v>
      </c>
      <c r="H36" s="0" t="n">
        <v>230553.26164851</v>
      </c>
      <c r="I36" s="0" t="n">
        <v>117341.768296059</v>
      </c>
    </row>
    <row r="37" customFormat="false" ht="12.8" hidden="false" customHeight="false" outlineLevel="0" collapsed="false">
      <c r="A37" s="0" t="n">
        <v>84</v>
      </c>
      <c r="B37" s="0" t="n">
        <v>19039747.9880273</v>
      </c>
      <c r="C37" s="0" t="n">
        <v>18281630.1380795</v>
      </c>
      <c r="D37" s="0" t="n">
        <v>52845639.4845156</v>
      </c>
      <c r="E37" s="0" t="n">
        <v>71089617.0562496</v>
      </c>
      <c r="F37" s="0" t="n">
        <v>11848269.5093749</v>
      </c>
      <c r="G37" s="0" t="n">
        <v>441015.967658196</v>
      </c>
      <c r="H37" s="0" t="n">
        <v>235000.565622106</v>
      </c>
      <c r="I37" s="0" t="n">
        <v>117287.595239266</v>
      </c>
    </row>
    <row r="38" customFormat="false" ht="12.8" hidden="false" customHeight="false" outlineLevel="0" collapsed="false">
      <c r="A38" s="0" t="n">
        <v>85</v>
      </c>
      <c r="B38" s="0" t="n">
        <v>15948179.3072334</v>
      </c>
      <c r="C38" s="0" t="n">
        <v>15178774.2971932</v>
      </c>
      <c r="D38" s="0" t="n">
        <v>42247883.1121493</v>
      </c>
      <c r="E38" s="0" t="n">
        <v>71555233.3254866</v>
      </c>
      <c r="F38" s="0" t="n">
        <v>0</v>
      </c>
      <c r="G38" s="0" t="n">
        <v>461016.455470407</v>
      </c>
      <c r="H38" s="0" t="n">
        <v>227718.537299708</v>
      </c>
      <c r="I38" s="0" t="n">
        <v>115242.881814446</v>
      </c>
    </row>
    <row r="39" customFormat="false" ht="12.8" hidden="false" customHeight="false" outlineLevel="0" collapsed="false">
      <c r="A39" s="0" t="n">
        <v>86</v>
      </c>
      <c r="B39" s="0" t="n">
        <v>18892349.8695595</v>
      </c>
      <c r="C39" s="0" t="n">
        <v>18110591.2365082</v>
      </c>
      <c r="D39" s="0" t="n">
        <v>51370761.562748</v>
      </c>
      <c r="E39" s="0" t="n">
        <v>71833050.1147473</v>
      </c>
      <c r="F39" s="0" t="n">
        <v>11972175.0191246</v>
      </c>
      <c r="G39" s="0" t="n">
        <v>463913.885589051</v>
      </c>
      <c r="H39" s="0" t="n">
        <v>234701.126648748</v>
      </c>
      <c r="I39" s="0" t="n">
        <v>118776.60116213</v>
      </c>
    </row>
    <row r="40" customFormat="false" ht="12.8" hidden="false" customHeight="false" outlineLevel="0" collapsed="false">
      <c r="A40" s="0" t="n">
        <v>87</v>
      </c>
      <c r="B40" s="0" t="n">
        <v>16368623.8960295</v>
      </c>
      <c r="C40" s="0" t="n">
        <v>15632591.0636092</v>
      </c>
      <c r="D40" s="0" t="n">
        <v>44216580.2113715</v>
      </c>
      <c r="E40" s="0" t="n">
        <v>72454949.2403334</v>
      </c>
      <c r="F40" s="0" t="n">
        <v>0</v>
      </c>
      <c r="G40" s="0" t="n">
        <v>418298.081937768</v>
      </c>
      <c r="H40" s="0" t="n">
        <v>234899.537260658</v>
      </c>
      <c r="I40" s="0" t="n">
        <v>118336.018888435</v>
      </c>
    </row>
    <row r="41" customFormat="false" ht="12.8" hidden="false" customHeight="false" outlineLevel="0" collapsed="false">
      <c r="A41" s="0" t="n">
        <v>88</v>
      </c>
      <c r="B41" s="0" t="n">
        <v>19569020.2910569</v>
      </c>
      <c r="C41" s="0" t="n">
        <v>18806401.56647</v>
      </c>
      <c r="D41" s="0" t="n">
        <v>54081662.4583479</v>
      </c>
      <c r="E41" s="0" t="n">
        <v>73447608.8583985</v>
      </c>
      <c r="F41" s="0" t="n">
        <v>12241268.1430664</v>
      </c>
      <c r="G41" s="0" t="n">
        <v>435024.718127411</v>
      </c>
      <c r="H41" s="0" t="n">
        <v>240231.753886338</v>
      </c>
      <c r="I41" s="0" t="n">
        <v>124803.217961599</v>
      </c>
    </row>
    <row r="42" customFormat="false" ht="12.8" hidden="false" customHeight="false" outlineLevel="0" collapsed="false">
      <c r="A42" s="0" t="n">
        <v>89</v>
      </c>
      <c r="B42" s="0" t="n">
        <v>16566024.5919954</v>
      </c>
      <c r="C42" s="0" t="n">
        <v>15778853.551735</v>
      </c>
      <c r="D42" s="0" t="n">
        <v>43946998.0194678</v>
      </c>
      <c r="E42" s="0" t="n">
        <v>74252150.398182</v>
      </c>
      <c r="F42" s="0" t="n">
        <v>0</v>
      </c>
      <c r="G42" s="0" t="n">
        <v>449333.341605422</v>
      </c>
      <c r="H42" s="0" t="n">
        <v>248599.010269054</v>
      </c>
      <c r="I42" s="0" t="n">
        <v>127483.840551381</v>
      </c>
    </row>
    <row r="43" customFormat="false" ht="12.8" hidden="false" customHeight="false" outlineLevel="0" collapsed="false">
      <c r="A43" s="0" t="n">
        <v>90</v>
      </c>
      <c r="B43" s="0" t="n">
        <v>19696080.2791551</v>
      </c>
      <c r="C43" s="0" t="n">
        <v>18901031.9564056</v>
      </c>
      <c r="D43" s="0" t="n">
        <v>53685018.5993921</v>
      </c>
      <c r="E43" s="0" t="n">
        <v>74856712.7276826</v>
      </c>
      <c r="F43" s="0" t="n">
        <v>12476118.7879471</v>
      </c>
      <c r="G43" s="0" t="n">
        <v>460275.407983446</v>
      </c>
      <c r="H43" s="0" t="n">
        <v>245322.53674289</v>
      </c>
      <c r="I43" s="0" t="n">
        <v>127786.254318773</v>
      </c>
    </row>
    <row r="44" customFormat="false" ht="12.8" hidden="false" customHeight="false" outlineLevel="0" collapsed="false">
      <c r="A44" s="0" t="n">
        <v>91</v>
      </c>
      <c r="B44" s="0" t="n">
        <v>17126038.2969117</v>
      </c>
      <c r="C44" s="0" t="n">
        <v>16310694.9743094</v>
      </c>
      <c r="D44" s="0" t="n">
        <v>46204439.3688139</v>
      </c>
      <c r="E44" s="0" t="n">
        <v>75530034.8362266</v>
      </c>
      <c r="F44" s="0" t="n">
        <v>0</v>
      </c>
      <c r="G44" s="0" t="n">
        <v>479927.806878289</v>
      </c>
      <c r="H44" s="0" t="n">
        <v>246798.77370179</v>
      </c>
      <c r="I44" s="0" t="n">
        <v>126595.345745978</v>
      </c>
    </row>
    <row r="45" customFormat="false" ht="12.8" hidden="false" customHeight="false" outlineLevel="0" collapsed="false">
      <c r="A45" s="0" t="n">
        <v>92</v>
      </c>
      <c r="B45" s="0" t="n">
        <v>20225366.9352659</v>
      </c>
      <c r="C45" s="0" t="n">
        <v>19424510.4383932</v>
      </c>
      <c r="D45" s="0" t="n">
        <v>55935096.1323065</v>
      </c>
      <c r="E45" s="0" t="n">
        <v>75854408.0037828</v>
      </c>
      <c r="F45" s="0" t="n">
        <v>12642401.3339638</v>
      </c>
      <c r="G45" s="0" t="n">
        <v>455992.778949996</v>
      </c>
      <c r="H45" s="0" t="n">
        <v>253914.825425342</v>
      </c>
      <c r="I45" s="0" t="n">
        <v>129926.989281981</v>
      </c>
    </row>
    <row r="46" customFormat="false" ht="12.8" hidden="false" customHeight="false" outlineLevel="0" collapsed="false">
      <c r="A46" s="0" t="n">
        <v>93</v>
      </c>
      <c r="B46" s="0" t="n">
        <v>17043068.6262214</v>
      </c>
      <c r="C46" s="0" t="n">
        <v>16257281.624433</v>
      </c>
      <c r="D46" s="0" t="n">
        <v>45457851.0830452</v>
      </c>
      <c r="E46" s="0" t="n">
        <v>76261890.6262809</v>
      </c>
      <c r="F46" s="0" t="n">
        <v>0</v>
      </c>
      <c r="G46" s="0" t="n">
        <v>449936.071783591</v>
      </c>
      <c r="H46" s="0" t="n">
        <v>247258.347399535</v>
      </c>
      <c r="I46" s="0" t="n">
        <v>126560.832293251</v>
      </c>
    </row>
    <row r="47" customFormat="false" ht="12.8" hidden="false" customHeight="false" outlineLevel="0" collapsed="false">
      <c r="A47" s="0" t="n">
        <v>94</v>
      </c>
      <c r="B47" s="0" t="n">
        <v>20199085.8983493</v>
      </c>
      <c r="C47" s="0" t="n">
        <v>19394357.1691931</v>
      </c>
      <c r="D47" s="0" t="n">
        <v>54991384.6555835</v>
      </c>
      <c r="E47" s="0" t="n">
        <v>76948140.3106641</v>
      </c>
      <c r="F47" s="0" t="n">
        <v>12824690.0517774</v>
      </c>
      <c r="G47" s="0" t="n">
        <v>468259.990966028</v>
      </c>
      <c r="H47" s="0" t="n">
        <v>247248.016749916</v>
      </c>
      <c r="I47" s="0" t="n">
        <v>127458.173486131</v>
      </c>
    </row>
    <row r="48" customFormat="false" ht="12.8" hidden="false" customHeight="false" outlineLevel="0" collapsed="false">
      <c r="A48" s="0" t="n">
        <v>95</v>
      </c>
      <c r="B48" s="0" t="n">
        <v>17416473.0247989</v>
      </c>
      <c r="C48" s="0" t="n">
        <v>16651552.290573</v>
      </c>
      <c r="D48" s="0" t="n">
        <v>47027729.8614139</v>
      </c>
      <c r="E48" s="0" t="n">
        <v>77340759.1735763</v>
      </c>
      <c r="F48" s="0" t="n">
        <v>0</v>
      </c>
      <c r="G48" s="0" t="n">
        <v>424004.120605321</v>
      </c>
      <c r="H48" s="0" t="n">
        <v>250208.484024543</v>
      </c>
      <c r="I48" s="0" t="n">
        <v>129583.04228001</v>
      </c>
    </row>
    <row r="49" customFormat="false" ht="12.8" hidden="false" customHeight="false" outlineLevel="0" collapsed="false">
      <c r="A49" s="0" t="n">
        <v>96</v>
      </c>
      <c r="B49" s="0" t="n">
        <v>20549781.8796737</v>
      </c>
      <c r="C49" s="0" t="n">
        <v>19752289.8807569</v>
      </c>
      <c r="D49" s="0" t="n">
        <v>56561456.7966212</v>
      </c>
      <c r="E49" s="0" t="n">
        <v>77571562.6408006</v>
      </c>
      <c r="F49" s="0" t="n">
        <v>12928593.7734668</v>
      </c>
      <c r="G49" s="0" t="n">
        <v>458940.82638853</v>
      </c>
      <c r="H49" s="0" t="n">
        <v>250015.871919665</v>
      </c>
      <c r="I49" s="0" t="n">
        <v>126479.000869551</v>
      </c>
    </row>
    <row r="50" customFormat="false" ht="12.8" hidden="false" customHeight="false" outlineLevel="0" collapsed="false">
      <c r="A50" s="0" t="n">
        <v>97</v>
      </c>
      <c r="B50" s="0" t="n">
        <v>17572944.354129</v>
      </c>
      <c r="C50" s="0" t="n">
        <v>16778613.6230881</v>
      </c>
      <c r="D50" s="0" t="n">
        <v>47048654.5716701</v>
      </c>
      <c r="E50" s="0" t="n">
        <v>78475696.7395694</v>
      </c>
      <c r="F50" s="0" t="n">
        <v>0</v>
      </c>
      <c r="G50" s="0" t="n">
        <v>449628.543640297</v>
      </c>
      <c r="H50" s="0" t="n">
        <v>254146.633536291</v>
      </c>
      <c r="I50" s="0" t="n">
        <v>129365.076949077</v>
      </c>
    </row>
    <row r="51" customFormat="false" ht="12.8" hidden="false" customHeight="false" outlineLevel="0" collapsed="false">
      <c r="A51" s="0" t="n">
        <v>98</v>
      </c>
      <c r="B51" s="0" t="n">
        <v>20625819.6383244</v>
      </c>
      <c r="C51" s="0" t="n">
        <v>19820650.4500274</v>
      </c>
      <c r="D51" s="0" t="n">
        <v>56280778.5565162</v>
      </c>
      <c r="E51" s="0" t="n">
        <v>78514886.7676798</v>
      </c>
      <c r="F51" s="0" t="n">
        <v>13085814.46128</v>
      </c>
      <c r="G51" s="0" t="n">
        <v>459512.371433018</v>
      </c>
      <c r="H51" s="0" t="n">
        <v>253990.243719788</v>
      </c>
      <c r="I51" s="0" t="n">
        <v>130952.247348836</v>
      </c>
    </row>
    <row r="52" customFormat="false" ht="12.8" hidden="false" customHeight="false" outlineLevel="0" collapsed="false">
      <c r="A52" s="0" t="n">
        <v>99</v>
      </c>
      <c r="B52" s="0" t="n">
        <v>17831938.3276619</v>
      </c>
      <c r="C52" s="0" t="n">
        <v>17006968.5575413</v>
      </c>
      <c r="D52" s="0" t="n">
        <v>47984794.7556019</v>
      </c>
      <c r="E52" s="0" t="n">
        <v>79040507.8041804</v>
      </c>
      <c r="F52" s="0" t="n">
        <v>0</v>
      </c>
      <c r="G52" s="0" t="n">
        <v>479785.884784141</v>
      </c>
      <c r="H52" s="0" t="n">
        <v>254966.199236293</v>
      </c>
      <c r="I52" s="0" t="n">
        <v>128882.408714477</v>
      </c>
    </row>
    <row r="53" customFormat="false" ht="12.8" hidden="false" customHeight="false" outlineLevel="0" collapsed="false">
      <c r="A53" s="0" t="n">
        <v>100</v>
      </c>
      <c r="B53" s="0" t="n">
        <v>21009242.5050444</v>
      </c>
      <c r="C53" s="0" t="n">
        <v>20149258.9202946</v>
      </c>
      <c r="D53" s="0" t="n">
        <v>57625394.9493763</v>
      </c>
      <c r="E53" s="0" t="n">
        <v>79241723.4923335</v>
      </c>
      <c r="F53" s="0" t="n">
        <v>13206953.9153889</v>
      </c>
      <c r="G53" s="0" t="n">
        <v>507569.141285996</v>
      </c>
      <c r="H53" s="0" t="n">
        <v>260039.598101196</v>
      </c>
      <c r="I53" s="0" t="n">
        <v>131964.064803636</v>
      </c>
    </row>
    <row r="54" customFormat="false" ht="12.8" hidden="false" customHeight="false" outlineLevel="0" collapsed="false">
      <c r="A54" s="0" t="n">
        <v>101</v>
      </c>
      <c r="B54" s="0" t="n">
        <v>18013279.2614855</v>
      </c>
      <c r="C54" s="0" t="n">
        <v>17180581.7749934</v>
      </c>
      <c r="D54" s="0" t="n">
        <v>48251264.5778773</v>
      </c>
      <c r="E54" s="0" t="n">
        <v>80260364.7813963</v>
      </c>
      <c r="F54" s="0" t="n">
        <v>0</v>
      </c>
      <c r="G54" s="0" t="n">
        <v>481573.847083121</v>
      </c>
      <c r="H54" s="0" t="n">
        <v>259836.846019556</v>
      </c>
      <c r="I54" s="0" t="n">
        <v>130409.704842067</v>
      </c>
    </row>
    <row r="55" customFormat="false" ht="12.8" hidden="false" customHeight="false" outlineLevel="0" collapsed="false">
      <c r="A55" s="0" t="n">
        <v>102</v>
      </c>
      <c r="B55" s="0" t="n">
        <v>21362690.0976431</v>
      </c>
      <c r="C55" s="0" t="n">
        <v>20524103.3835879</v>
      </c>
      <c r="D55" s="0" t="n">
        <v>58359992.0273522</v>
      </c>
      <c r="E55" s="0" t="n">
        <v>81188251.2482032</v>
      </c>
      <c r="F55" s="0" t="n">
        <v>13531375.2080339</v>
      </c>
      <c r="G55" s="0" t="n">
        <v>486774.137010951</v>
      </c>
      <c r="H55" s="0" t="n">
        <v>260643.706498122</v>
      </c>
      <c r="I55" s="0" t="n">
        <v>130241.243637359</v>
      </c>
    </row>
    <row r="56" customFormat="false" ht="12.8" hidden="false" customHeight="false" outlineLevel="0" collapsed="false">
      <c r="A56" s="0" t="n">
        <v>103</v>
      </c>
      <c r="B56" s="0" t="n">
        <v>18379538.3943999</v>
      </c>
      <c r="C56" s="0" t="n">
        <v>17545172.132252</v>
      </c>
      <c r="D56" s="0" t="n">
        <v>49571964.7897176</v>
      </c>
      <c r="E56" s="0" t="n">
        <v>81440628.4363917</v>
      </c>
      <c r="F56" s="0" t="n">
        <v>0</v>
      </c>
      <c r="G56" s="0" t="n">
        <v>473629.05432065</v>
      </c>
      <c r="H56" s="0" t="n">
        <v>267508.007468936</v>
      </c>
      <c r="I56" s="0" t="n">
        <v>133184.57194051</v>
      </c>
    </row>
    <row r="57" customFormat="false" ht="12.8" hidden="false" customHeight="false" outlineLevel="0" collapsed="false">
      <c r="A57" s="0" t="n">
        <v>104</v>
      </c>
      <c r="B57" s="0" t="n">
        <v>21993081.1614501</v>
      </c>
      <c r="C57" s="0" t="n">
        <v>21186030.2282882</v>
      </c>
      <c r="D57" s="0" t="n">
        <v>60770426.9945703</v>
      </c>
      <c r="E57" s="0" t="n">
        <v>83101204.8111868</v>
      </c>
      <c r="F57" s="0" t="n">
        <v>13850200.8018645</v>
      </c>
      <c r="G57" s="0" t="n">
        <v>449731.959681032</v>
      </c>
      <c r="H57" s="0" t="n">
        <v>265971.428891614</v>
      </c>
      <c r="I57" s="0" t="n">
        <v>130496.492270438</v>
      </c>
    </row>
    <row r="58" customFormat="false" ht="12.8" hidden="false" customHeight="false" outlineLevel="0" collapsed="false">
      <c r="A58" s="0" t="n">
        <v>105</v>
      </c>
      <c r="B58" s="0" t="n">
        <v>18575725.1288123</v>
      </c>
      <c r="C58" s="0" t="n">
        <v>17771646.1826952</v>
      </c>
      <c r="D58" s="0" t="n">
        <v>49973168.6811971</v>
      </c>
      <c r="E58" s="0" t="n">
        <v>82924074.3579687</v>
      </c>
      <c r="F58" s="0" t="n">
        <v>0</v>
      </c>
      <c r="G58" s="0" t="n">
        <v>448304.840081444</v>
      </c>
      <c r="H58" s="0" t="n">
        <v>263825.412824061</v>
      </c>
      <c r="I58" s="0" t="n">
        <v>131355.276016498</v>
      </c>
    </row>
    <row r="59" customFormat="false" ht="12.8" hidden="false" customHeight="false" outlineLevel="0" collapsed="false">
      <c r="A59" s="0" t="n">
        <v>106</v>
      </c>
      <c r="B59" s="0" t="n">
        <v>21859567.1158686</v>
      </c>
      <c r="C59" s="0" t="n">
        <v>21062276.6557571</v>
      </c>
      <c r="D59" s="0" t="n">
        <v>60019925.0441435</v>
      </c>
      <c r="E59" s="0" t="n">
        <v>83183356.5196688</v>
      </c>
      <c r="F59" s="0" t="n">
        <v>13863892.7532781</v>
      </c>
      <c r="G59" s="0" t="n">
        <v>434838.102056702</v>
      </c>
      <c r="H59" s="0" t="n">
        <v>267453.97195124</v>
      </c>
      <c r="I59" s="0" t="n">
        <v>135711.980147883</v>
      </c>
    </row>
    <row r="60" customFormat="false" ht="12.8" hidden="false" customHeight="false" outlineLevel="0" collapsed="false">
      <c r="A60" s="0" t="n">
        <v>107</v>
      </c>
      <c r="B60" s="0" t="n">
        <v>18888073.3479153</v>
      </c>
      <c r="C60" s="0" t="n">
        <v>18061851.1501561</v>
      </c>
      <c r="D60" s="0" t="n">
        <v>51108879.5817249</v>
      </c>
      <c r="E60" s="0" t="n">
        <v>83691914.9137386</v>
      </c>
      <c r="F60" s="0" t="n">
        <v>0</v>
      </c>
      <c r="G60" s="0" t="n">
        <v>471363.40701509</v>
      </c>
      <c r="H60" s="0" t="n">
        <v>262109.022923604</v>
      </c>
      <c r="I60" s="0" t="n">
        <v>132499.668315071</v>
      </c>
    </row>
    <row r="61" customFormat="false" ht="12.8" hidden="false" customHeight="false" outlineLevel="0" collapsed="false">
      <c r="A61" s="0" t="n">
        <v>108</v>
      </c>
      <c r="B61" s="0" t="n">
        <v>22372909.7992974</v>
      </c>
      <c r="C61" s="0" t="n">
        <v>21531459.0211994</v>
      </c>
      <c r="D61" s="0" t="n">
        <v>61781218.9324082</v>
      </c>
      <c r="E61" s="0" t="n">
        <v>84355589.9796056</v>
      </c>
      <c r="F61" s="0" t="n">
        <v>14059264.9966009</v>
      </c>
      <c r="G61" s="0" t="n">
        <v>489335.415096025</v>
      </c>
      <c r="H61" s="0" t="n">
        <v>261008.022709463</v>
      </c>
      <c r="I61" s="0" t="n">
        <v>130153.343274983</v>
      </c>
    </row>
    <row r="62" customFormat="false" ht="12.8" hidden="false" customHeight="false" outlineLevel="0" collapsed="false">
      <c r="A62" s="0" t="n">
        <v>109</v>
      </c>
      <c r="B62" s="0" t="n">
        <v>18946449.5790572</v>
      </c>
      <c r="C62" s="0" t="n">
        <v>18102867.3290375</v>
      </c>
      <c r="D62" s="0" t="n">
        <v>50915018.6234069</v>
      </c>
      <c r="E62" s="0" t="n">
        <v>84411833.7873915</v>
      </c>
      <c r="F62" s="0" t="n">
        <v>0</v>
      </c>
      <c r="G62" s="0" t="n">
        <v>493453.381740786</v>
      </c>
      <c r="H62" s="0" t="n">
        <v>259388.711516153</v>
      </c>
      <c r="I62" s="0" t="n">
        <v>129628.795375368</v>
      </c>
    </row>
    <row r="63" customFormat="false" ht="12.8" hidden="false" customHeight="false" outlineLevel="0" collapsed="false">
      <c r="A63" s="0" t="n">
        <v>110</v>
      </c>
      <c r="B63" s="0" t="n">
        <v>22359591.2604648</v>
      </c>
      <c r="C63" s="0" t="n">
        <v>21488705.0398675</v>
      </c>
      <c r="D63" s="0" t="n">
        <v>61365020.1425828</v>
      </c>
      <c r="E63" s="0" t="n">
        <v>84640488.2396661</v>
      </c>
      <c r="F63" s="0" t="n">
        <v>14106748.0399444</v>
      </c>
      <c r="G63" s="0" t="n">
        <v>513226.866456011</v>
      </c>
      <c r="H63" s="0" t="n">
        <v>263832.211827579</v>
      </c>
      <c r="I63" s="0" t="n">
        <v>134038.774733931</v>
      </c>
    </row>
    <row r="64" customFormat="false" ht="12.8" hidden="false" customHeight="false" outlineLevel="0" collapsed="false">
      <c r="A64" s="0" t="n">
        <v>111</v>
      </c>
      <c r="B64" s="0" t="n">
        <v>19296810.3547091</v>
      </c>
      <c r="C64" s="0" t="n">
        <v>18446090.1871126</v>
      </c>
      <c r="D64" s="0" t="n">
        <v>52382741.9045734</v>
      </c>
      <c r="E64" s="0" t="n">
        <v>85179221.413987</v>
      </c>
      <c r="F64" s="0" t="n">
        <v>0</v>
      </c>
      <c r="G64" s="0" t="n">
        <v>506604.084787469</v>
      </c>
      <c r="H64" s="0" t="n">
        <v>255009.468630293</v>
      </c>
      <c r="I64" s="0" t="n">
        <v>127295.163112491</v>
      </c>
    </row>
    <row r="65" customFormat="false" ht="12.8" hidden="false" customHeight="false" outlineLevel="0" collapsed="false">
      <c r="A65" s="0" t="n">
        <v>112</v>
      </c>
      <c r="B65" s="0" t="n">
        <v>22662513.5955938</v>
      </c>
      <c r="C65" s="0" t="n">
        <v>21829713.9985014</v>
      </c>
      <c r="D65" s="0" t="n">
        <v>62877962.6565245</v>
      </c>
      <c r="E65" s="0" t="n">
        <v>85175770.5186856</v>
      </c>
      <c r="F65" s="0" t="n">
        <v>14195961.7531143</v>
      </c>
      <c r="G65" s="0" t="n">
        <v>483918.397208387</v>
      </c>
      <c r="H65" s="0" t="n">
        <v>259907.302959184</v>
      </c>
      <c r="I65" s="0" t="n">
        <v>127105.567035483</v>
      </c>
    </row>
    <row r="66" customFormat="false" ht="12.8" hidden="false" customHeight="false" outlineLevel="0" collapsed="false">
      <c r="A66" s="0" t="n">
        <v>113</v>
      </c>
      <c r="B66" s="0" t="n">
        <v>19213569.3022045</v>
      </c>
      <c r="C66" s="0" t="n">
        <v>18400721.0854156</v>
      </c>
      <c r="D66" s="0" t="n">
        <v>51852381.110212</v>
      </c>
      <c r="E66" s="0" t="n">
        <v>85595698.7171982</v>
      </c>
      <c r="F66" s="0" t="n">
        <v>0</v>
      </c>
      <c r="G66" s="0" t="n">
        <v>456651.481063695</v>
      </c>
      <c r="H66" s="0" t="n">
        <v>263094.723934558</v>
      </c>
      <c r="I66" s="0" t="n">
        <v>133002.873986584</v>
      </c>
    </row>
    <row r="67" customFormat="false" ht="12.8" hidden="false" customHeight="false" outlineLevel="0" collapsed="false">
      <c r="A67" s="0" t="n">
        <v>114</v>
      </c>
      <c r="B67" s="0" t="n">
        <v>22608589.8433807</v>
      </c>
      <c r="C67" s="0" t="n">
        <v>21780159.8974178</v>
      </c>
      <c r="D67" s="0" t="n">
        <v>62194544.639448</v>
      </c>
      <c r="E67" s="0" t="n">
        <v>85683160.0544804</v>
      </c>
      <c r="F67" s="0" t="n">
        <v>14280526.6757467</v>
      </c>
      <c r="G67" s="0" t="n">
        <v>465308.693881024</v>
      </c>
      <c r="H67" s="0" t="n">
        <v>268588.98692386</v>
      </c>
      <c r="I67" s="0" t="n">
        <v>135046.093082974</v>
      </c>
    </row>
    <row r="68" customFormat="false" ht="12.8" hidden="false" customHeight="false" outlineLevel="0" collapsed="false">
      <c r="A68" s="0" t="n">
        <v>115</v>
      </c>
      <c r="B68" s="0" t="n">
        <v>19365175.87224</v>
      </c>
      <c r="C68" s="0" t="n">
        <v>18534187.1738098</v>
      </c>
      <c r="D68" s="0" t="n">
        <v>52553128.3496987</v>
      </c>
      <c r="E68" s="0" t="n">
        <v>85612333.1339524</v>
      </c>
      <c r="F68" s="0" t="n">
        <v>0</v>
      </c>
      <c r="G68" s="0" t="n">
        <v>468510.151337602</v>
      </c>
      <c r="H68" s="0" t="n">
        <v>266803.15579793</v>
      </c>
      <c r="I68" s="0" t="n">
        <v>136679.130421046</v>
      </c>
    </row>
    <row r="69" customFormat="false" ht="12.8" hidden="false" customHeight="false" outlineLevel="0" collapsed="false">
      <c r="A69" s="0" t="n">
        <v>116</v>
      </c>
      <c r="B69" s="0" t="n">
        <v>22965899.2713054</v>
      </c>
      <c r="C69" s="0" t="n">
        <v>22123321.9686036</v>
      </c>
      <c r="D69" s="0" t="n">
        <v>63579204.772185</v>
      </c>
      <c r="E69" s="0" t="n">
        <v>86420579.2515066</v>
      </c>
      <c r="F69" s="0" t="n">
        <v>14403429.8752511</v>
      </c>
      <c r="G69" s="0" t="n">
        <v>481208.522640767</v>
      </c>
      <c r="H69" s="0" t="n">
        <v>266111.600562965</v>
      </c>
      <c r="I69" s="0" t="n">
        <v>136081.684997196</v>
      </c>
    </row>
    <row r="70" customFormat="false" ht="12.8" hidden="false" customHeight="false" outlineLevel="0" collapsed="false">
      <c r="A70" s="0" t="n">
        <v>117</v>
      </c>
      <c r="B70" s="0" t="n">
        <v>19453326.2694902</v>
      </c>
      <c r="C70" s="0" t="n">
        <v>18641063.0728351</v>
      </c>
      <c r="D70" s="0" t="n">
        <v>52534890.2970185</v>
      </c>
      <c r="E70" s="0" t="n">
        <v>86650670.8739643</v>
      </c>
      <c r="F70" s="0" t="n">
        <v>0</v>
      </c>
      <c r="G70" s="0" t="n">
        <v>451261.162662058</v>
      </c>
      <c r="H70" s="0" t="n">
        <v>265366.522434098</v>
      </c>
      <c r="I70" s="0" t="n">
        <v>136622.159369892</v>
      </c>
    </row>
    <row r="71" customFormat="false" ht="12.8" hidden="false" customHeight="false" outlineLevel="0" collapsed="false">
      <c r="A71" s="0" t="n">
        <v>118</v>
      </c>
      <c r="B71" s="0" t="n">
        <v>23043822.8597933</v>
      </c>
      <c r="C71" s="0" t="n">
        <v>22175032.2184631</v>
      </c>
      <c r="D71" s="0" t="n">
        <v>63431293.5103626</v>
      </c>
      <c r="E71" s="0" t="n">
        <v>87064181.0592617</v>
      </c>
      <c r="F71" s="0" t="n">
        <v>14510696.8432103</v>
      </c>
      <c r="G71" s="0" t="n">
        <v>491072.414234904</v>
      </c>
      <c r="H71" s="0" t="n">
        <v>280236.541022885</v>
      </c>
      <c r="I71" s="0" t="n">
        <v>139259.551531912</v>
      </c>
    </row>
    <row r="72" customFormat="false" ht="12.8" hidden="false" customHeight="false" outlineLevel="0" collapsed="false">
      <c r="A72" s="0" t="n">
        <v>119</v>
      </c>
      <c r="B72" s="0" t="n">
        <v>19924175.1414785</v>
      </c>
      <c r="C72" s="0" t="n">
        <v>19014784.2615003</v>
      </c>
      <c r="D72" s="0" t="n">
        <v>54080752.5850422</v>
      </c>
      <c r="E72" s="0" t="n">
        <v>87583631.3722093</v>
      </c>
      <c r="F72" s="0" t="n">
        <v>0</v>
      </c>
      <c r="G72" s="0" t="n">
        <v>539242.896229114</v>
      </c>
      <c r="H72" s="0" t="n">
        <v>274028.570541893</v>
      </c>
      <c r="I72" s="0" t="n">
        <v>137313.447438903</v>
      </c>
    </row>
    <row r="73" customFormat="false" ht="12.8" hidden="false" customHeight="false" outlineLevel="0" collapsed="false">
      <c r="A73" s="0" t="n">
        <v>120</v>
      </c>
      <c r="B73" s="0" t="n">
        <v>23519809.1466401</v>
      </c>
      <c r="C73" s="0" t="n">
        <v>22674173.7725406</v>
      </c>
      <c r="D73" s="0" t="n">
        <v>65397025.1950296</v>
      </c>
      <c r="E73" s="0" t="n">
        <v>88316149.8808887</v>
      </c>
      <c r="F73" s="0" t="n">
        <v>14719358.3134814</v>
      </c>
      <c r="G73" s="0" t="n">
        <v>484574.434135213</v>
      </c>
      <c r="H73" s="0" t="n">
        <v>266174.75191859</v>
      </c>
      <c r="I73" s="0" t="n">
        <v>135551.697208081</v>
      </c>
    </row>
    <row r="74" customFormat="false" ht="12.8" hidden="false" customHeight="false" outlineLevel="0" collapsed="false">
      <c r="A74" s="0" t="n">
        <v>121</v>
      </c>
      <c r="B74" s="0" t="n">
        <v>19853582.3520837</v>
      </c>
      <c r="C74" s="0" t="n">
        <v>18988758.8411722</v>
      </c>
      <c r="D74" s="0" t="n">
        <v>53704507.6002993</v>
      </c>
      <c r="E74" s="0" t="n">
        <v>88042389.825133</v>
      </c>
      <c r="F74" s="0" t="n">
        <v>0</v>
      </c>
      <c r="G74" s="0" t="n">
        <v>496664.251350203</v>
      </c>
      <c r="H74" s="0" t="n">
        <v>271134.902193902</v>
      </c>
      <c r="I74" s="0" t="n">
        <v>138606.224810588</v>
      </c>
    </row>
    <row r="75" customFormat="false" ht="12.8" hidden="false" customHeight="false" outlineLevel="0" collapsed="false">
      <c r="A75" s="0" t="n">
        <v>122</v>
      </c>
      <c r="B75" s="0" t="n">
        <v>23377011.9941382</v>
      </c>
      <c r="C75" s="0" t="n">
        <v>22525367.9211451</v>
      </c>
      <c r="D75" s="0" t="n">
        <v>64628190.6534778</v>
      </c>
      <c r="E75" s="0" t="n">
        <v>88279498.6148691</v>
      </c>
      <c r="F75" s="0" t="n">
        <v>14713249.7691449</v>
      </c>
      <c r="G75" s="0" t="n">
        <v>474794.765179618</v>
      </c>
      <c r="H75" s="0" t="n">
        <v>277875.991939594</v>
      </c>
      <c r="I75" s="0" t="n">
        <v>141390.451248514</v>
      </c>
    </row>
    <row r="76" customFormat="false" ht="12.8" hidden="false" customHeight="false" outlineLevel="0" collapsed="false">
      <c r="A76" s="0" t="n">
        <v>123</v>
      </c>
      <c r="B76" s="0" t="n">
        <v>20071622.9935224</v>
      </c>
      <c r="C76" s="0" t="n">
        <v>19240198.7915608</v>
      </c>
      <c r="D76" s="0" t="n">
        <v>54803806.4474085</v>
      </c>
      <c r="E76" s="0" t="n">
        <v>88565900.7559097</v>
      </c>
      <c r="F76" s="0" t="n">
        <v>0</v>
      </c>
      <c r="G76" s="0" t="n">
        <v>454950.284345608</v>
      </c>
      <c r="H76" s="0" t="n">
        <v>276456.760058917</v>
      </c>
      <c r="I76" s="0" t="n">
        <v>142881.653652994</v>
      </c>
    </row>
    <row r="77" customFormat="false" ht="12.8" hidden="false" customHeight="false" outlineLevel="0" collapsed="false">
      <c r="A77" s="0" t="n">
        <v>124</v>
      </c>
      <c r="B77" s="0" t="n">
        <v>23666737.7370368</v>
      </c>
      <c r="C77" s="0" t="n">
        <v>22817775.520151</v>
      </c>
      <c r="D77" s="0" t="n">
        <v>65902781.437163</v>
      </c>
      <c r="E77" s="0" t="n">
        <v>88865034.912577</v>
      </c>
      <c r="F77" s="0" t="n">
        <v>14810839.1520962</v>
      </c>
      <c r="G77" s="0" t="n">
        <v>460568.993583705</v>
      </c>
      <c r="H77" s="0" t="n">
        <v>285174.74082566</v>
      </c>
      <c r="I77" s="0" t="n">
        <v>147454.974966364</v>
      </c>
    </row>
    <row r="78" customFormat="false" ht="12.8" hidden="false" customHeight="false" outlineLevel="0" collapsed="false">
      <c r="A78" s="0" t="n">
        <v>125</v>
      </c>
      <c r="B78" s="0" t="n">
        <v>20208168.5667356</v>
      </c>
      <c r="C78" s="0" t="n">
        <v>19322621.7960156</v>
      </c>
      <c r="D78" s="0" t="n">
        <v>54711182.0337707</v>
      </c>
      <c r="E78" s="0" t="n">
        <v>89554880.008423</v>
      </c>
      <c r="F78" s="0" t="n">
        <v>0</v>
      </c>
      <c r="G78" s="0" t="n">
        <v>507488.90198474</v>
      </c>
      <c r="H78" s="0" t="n">
        <v>277291.316067068</v>
      </c>
      <c r="I78" s="0" t="n">
        <v>143952.218097395</v>
      </c>
    </row>
    <row r="79" customFormat="false" ht="12.8" hidden="false" customHeight="false" outlineLevel="0" collapsed="false">
      <c r="A79" s="0" t="n">
        <v>126</v>
      </c>
      <c r="B79" s="0" t="n">
        <v>23732051.8588704</v>
      </c>
      <c r="C79" s="0" t="n">
        <v>22861500.9718674</v>
      </c>
      <c r="D79" s="0" t="n">
        <v>65703925.3676183</v>
      </c>
      <c r="E79" s="0" t="n">
        <v>89523486.0478105</v>
      </c>
      <c r="F79" s="0" t="n">
        <v>14920581.0079684</v>
      </c>
      <c r="G79" s="0" t="n">
        <v>482470.633132325</v>
      </c>
      <c r="H79" s="0" t="n">
        <v>283868.864272022</v>
      </c>
      <c r="I79" s="0" t="n">
        <v>148873.413712443</v>
      </c>
    </row>
    <row r="80" customFormat="false" ht="12.8" hidden="false" customHeight="false" outlineLevel="0" collapsed="false">
      <c r="A80" s="0" t="n">
        <v>127</v>
      </c>
      <c r="B80" s="0" t="n">
        <v>20438986.9991603</v>
      </c>
      <c r="C80" s="0" t="n">
        <v>19551484.2715413</v>
      </c>
      <c r="D80" s="0" t="n">
        <v>55859113.1757991</v>
      </c>
      <c r="E80" s="0" t="n">
        <v>89797405.7757539</v>
      </c>
      <c r="F80" s="0" t="n">
        <v>0</v>
      </c>
      <c r="G80" s="0" t="n">
        <v>503132.472627615</v>
      </c>
      <c r="H80" s="0" t="n">
        <v>282091.843788575</v>
      </c>
      <c r="I80" s="0" t="n">
        <v>146112.016004063</v>
      </c>
    </row>
    <row r="81" customFormat="false" ht="12.8" hidden="false" customHeight="false" outlineLevel="0" collapsed="false">
      <c r="A81" s="0" t="n">
        <v>128</v>
      </c>
      <c r="B81" s="0" t="n">
        <v>24023863.1758711</v>
      </c>
      <c r="C81" s="0" t="n">
        <v>23172959.3796299</v>
      </c>
      <c r="D81" s="0" t="n">
        <v>67083562.9877538</v>
      </c>
      <c r="E81" s="0" t="n">
        <v>90014873.4230344</v>
      </c>
      <c r="F81" s="0" t="n">
        <v>15002478.9038391</v>
      </c>
      <c r="G81" s="0" t="n">
        <v>469595.580974736</v>
      </c>
      <c r="H81" s="0" t="n">
        <v>280713.807059806</v>
      </c>
      <c r="I81" s="0" t="n">
        <v>143706.297438069</v>
      </c>
    </row>
    <row r="82" customFormat="false" ht="12.8" hidden="false" customHeight="false" outlineLevel="0" collapsed="false">
      <c r="A82" s="0" t="n">
        <v>129</v>
      </c>
      <c r="B82" s="0" t="n">
        <v>20337363.3484161</v>
      </c>
      <c r="C82" s="0" t="n">
        <v>19471996.6450827</v>
      </c>
      <c r="D82" s="0" t="n">
        <v>55312715.5637725</v>
      </c>
      <c r="E82" s="0" t="n">
        <v>89935869.9477162</v>
      </c>
      <c r="F82" s="0" t="n">
        <v>0</v>
      </c>
      <c r="G82" s="0" t="n">
        <v>479120.682117837</v>
      </c>
      <c r="H82" s="0" t="n">
        <v>283116.711291366</v>
      </c>
      <c r="I82" s="0" t="n">
        <v>147327.585606044</v>
      </c>
    </row>
    <row r="83" customFormat="false" ht="12.8" hidden="false" customHeight="false" outlineLevel="0" collapsed="false">
      <c r="A83" s="0" t="n">
        <v>130</v>
      </c>
      <c r="B83" s="0" t="n">
        <v>24132190.274624</v>
      </c>
      <c r="C83" s="0" t="n">
        <v>23258090.203835</v>
      </c>
      <c r="D83" s="0" t="n">
        <v>67045768.9533886</v>
      </c>
      <c r="E83" s="0" t="n">
        <v>90808302.6540572</v>
      </c>
      <c r="F83" s="0" t="n">
        <v>15134717.1090095</v>
      </c>
      <c r="G83" s="0" t="n">
        <v>490873.476160671</v>
      </c>
      <c r="H83" s="0" t="n">
        <v>282240.08379832</v>
      </c>
      <c r="I83" s="0" t="n">
        <v>144266.444042851</v>
      </c>
    </row>
    <row r="84" customFormat="false" ht="12.8" hidden="false" customHeight="false" outlineLevel="0" collapsed="false">
      <c r="A84" s="0" t="n">
        <v>131</v>
      </c>
      <c r="B84" s="0" t="n">
        <v>20819452.2618954</v>
      </c>
      <c r="C84" s="0" t="n">
        <v>19926395.7950631</v>
      </c>
      <c r="D84" s="0" t="n">
        <v>57096654.1190778</v>
      </c>
      <c r="E84" s="0" t="n">
        <v>91305458.5248261</v>
      </c>
      <c r="F84" s="0" t="n">
        <v>0</v>
      </c>
      <c r="G84" s="0" t="n">
        <v>510070.048690262</v>
      </c>
      <c r="H84" s="0" t="n">
        <v>281417.647790392</v>
      </c>
      <c r="I84" s="0" t="n">
        <v>145098.243359551</v>
      </c>
    </row>
    <row r="85" customFormat="false" ht="12.8" hidden="false" customHeight="false" outlineLevel="0" collapsed="false">
      <c r="A85" s="0" t="n">
        <v>132</v>
      </c>
      <c r="B85" s="0" t="n">
        <v>24491152.4096379</v>
      </c>
      <c r="C85" s="0" t="n">
        <v>23613266.930597</v>
      </c>
      <c r="D85" s="0" t="n">
        <v>68551143.529621</v>
      </c>
      <c r="E85" s="0" t="n">
        <v>91542439.6094107</v>
      </c>
      <c r="F85" s="0" t="n">
        <v>15257073.2682351</v>
      </c>
      <c r="G85" s="0" t="n">
        <v>492220.034347564</v>
      </c>
      <c r="H85" s="0" t="n">
        <v>282759.753153679</v>
      </c>
      <c r="I85" s="0" t="n">
        <v>147008.130770904</v>
      </c>
    </row>
    <row r="86" customFormat="false" ht="12.8" hidden="false" customHeight="false" outlineLevel="0" collapsed="false">
      <c r="A86" s="0" t="n">
        <v>133</v>
      </c>
      <c r="B86" s="0" t="n">
        <v>20847927.0480289</v>
      </c>
      <c r="C86" s="0" t="n">
        <v>19941147.7927061</v>
      </c>
      <c r="D86" s="0" t="n">
        <v>56778196.7124656</v>
      </c>
      <c r="E86" s="0" t="n">
        <v>91957937.5849107</v>
      </c>
      <c r="F86" s="0" t="n">
        <v>0</v>
      </c>
      <c r="G86" s="0" t="n">
        <v>503762.334478973</v>
      </c>
      <c r="H86" s="0" t="n">
        <v>294366.218914654</v>
      </c>
      <c r="I86" s="0" t="n">
        <v>155215.288470325</v>
      </c>
    </row>
    <row r="87" customFormat="false" ht="12.8" hidden="false" customHeight="false" outlineLevel="0" collapsed="false">
      <c r="A87" s="0" t="n">
        <v>134</v>
      </c>
      <c r="B87" s="0" t="n">
        <v>24806050.6298195</v>
      </c>
      <c r="C87" s="0" t="n">
        <v>23892468.4879783</v>
      </c>
      <c r="D87" s="0" t="n">
        <v>68956984.5859345</v>
      </c>
      <c r="E87" s="0" t="n">
        <v>93122948.3354612</v>
      </c>
      <c r="F87" s="0" t="n">
        <v>15520491.3892435</v>
      </c>
      <c r="G87" s="0" t="n">
        <v>524675.254622203</v>
      </c>
      <c r="H87" s="0" t="n">
        <v>286595.868650851</v>
      </c>
      <c r="I87" s="0" t="n">
        <v>146158.597954557</v>
      </c>
    </row>
    <row r="88" customFormat="false" ht="12.8" hidden="false" customHeight="false" outlineLevel="0" collapsed="false">
      <c r="A88" s="0" t="n">
        <v>135</v>
      </c>
      <c r="B88" s="0" t="n">
        <v>21373106.3151546</v>
      </c>
      <c r="C88" s="0" t="n">
        <v>20451815.804993</v>
      </c>
      <c r="D88" s="0" t="n">
        <v>58600051.9804616</v>
      </c>
      <c r="E88" s="0" t="n">
        <v>93585612.699972</v>
      </c>
      <c r="F88" s="0" t="n">
        <v>0</v>
      </c>
      <c r="G88" s="0" t="n">
        <v>535478.951869977</v>
      </c>
      <c r="H88" s="0" t="n">
        <v>285302.482945938</v>
      </c>
      <c r="I88" s="0" t="n">
        <v>143584.393350888</v>
      </c>
    </row>
    <row r="89" customFormat="false" ht="12.8" hidden="false" customHeight="false" outlineLevel="0" collapsed="false">
      <c r="A89" s="0" t="n">
        <v>136</v>
      </c>
      <c r="B89" s="0" t="n">
        <v>25252038.2524168</v>
      </c>
      <c r="C89" s="0" t="n">
        <v>24362925.0362252</v>
      </c>
      <c r="D89" s="0" t="n">
        <v>70718362.0749605</v>
      </c>
      <c r="E89" s="0" t="n">
        <v>94330588.456899</v>
      </c>
      <c r="F89" s="0" t="n">
        <v>15721764.7428165</v>
      </c>
      <c r="G89" s="0" t="n">
        <v>510347.301065212</v>
      </c>
      <c r="H89" s="0" t="n">
        <v>279953.764629496</v>
      </c>
      <c r="I89" s="0" t="n">
        <v>141160.214995573</v>
      </c>
    </row>
    <row r="90" customFormat="false" ht="12.8" hidden="false" customHeight="false" outlineLevel="0" collapsed="false">
      <c r="A90" s="0" t="n">
        <v>137</v>
      </c>
      <c r="B90" s="0" t="n">
        <v>21431098.1816182</v>
      </c>
      <c r="C90" s="0" t="n">
        <v>20500636.4611381</v>
      </c>
      <c r="D90" s="0" t="n">
        <v>58382140.3556341</v>
      </c>
      <c r="E90" s="0" t="n">
        <v>94459386.5313908</v>
      </c>
      <c r="F90" s="0" t="n">
        <v>0</v>
      </c>
      <c r="G90" s="0" t="n">
        <v>540866.620703835</v>
      </c>
      <c r="H90" s="0" t="n">
        <v>286624.232745876</v>
      </c>
      <c r="I90" s="0" t="n">
        <v>147101.238614848</v>
      </c>
    </row>
    <row r="91" customFormat="false" ht="12.8" hidden="false" customHeight="false" outlineLevel="0" collapsed="false">
      <c r="A91" s="0" t="n">
        <v>138</v>
      </c>
      <c r="B91" s="0" t="n">
        <v>25221454.3513882</v>
      </c>
      <c r="C91" s="0" t="n">
        <v>24316338.0993075</v>
      </c>
      <c r="D91" s="0" t="n">
        <v>70233772.5364854</v>
      </c>
      <c r="E91" s="0" t="n">
        <v>94741452.6533356</v>
      </c>
      <c r="F91" s="0" t="n">
        <v>15790242.1088893</v>
      </c>
      <c r="G91" s="0" t="n">
        <v>515829.775810173</v>
      </c>
      <c r="H91" s="0" t="n">
        <v>285661.394610411</v>
      </c>
      <c r="I91" s="0" t="n">
        <v>148035.830943053</v>
      </c>
    </row>
    <row r="92" customFormat="false" ht="12.8" hidden="false" customHeight="false" outlineLevel="0" collapsed="false">
      <c r="A92" s="0" t="n">
        <v>139</v>
      </c>
      <c r="B92" s="0" t="n">
        <v>21614193.5786839</v>
      </c>
      <c r="C92" s="0" t="n">
        <v>20699206.3839899</v>
      </c>
      <c r="D92" s="0" t="n">
        <v>59430721.1289064</v>
      </c>
      <c r="E92" s="0" t="n">
        <v>94638507.802304</v>
      </c>
      <c r="F92" s="0" t="n">
        <v>0</v>
      </c>
      <c r="G92" s="0" t="n">
        <v>521952.246924142</v>
      </c>
      <c r="H92" s="0" t="n">
        <v>288162.445989563</v>
      </c>
      <c r="I92" s="0" t="n">
        <v>149817.859686111</v>
      </c>
    </row>
    <row r="93" customFormat="false" ht="12.8" hidden="false" customHeight="false" outlineLevel="0" collapsed="false">
      <c r="A93" s="0" t="n">
        <v>140</v>
      </c>
      <c r="B93" s="0" t="n">
        <v>25522230.1335118</v>
      </c>
      <c r="C93" s="0" t="n">
        <v>24650685.1078712</v>
      </c>
      <c r="D93" s="0" t="n">
        <v>71611098.2801541</v>
      </c>
      <c r="E93" s="0" t="n">
        <v>95454688.0539482</v>
      </c>
      <c r="F93" s="0" t="n">
        <v>15909114.675658</v>
      </c>
      <c r="G93" s="0" t="n">
        <v>474274.129923097</v>
      </c>
      <c r="H93" s="0" t="n">
        <v>290196.235530564</v>
      </c>
      <c r="I93" s="0" t="n">
        <v>152963.80026701</v>
      </c>
    </row>
    <row r="94" customFormat="false" ht="12.8" hidden="false" customHeight="false" outlineLevel="0" collapsed="false">
      <c r="A94" s="0" t="n">
        <v>141</v>
      </c>
      <c r="B94" s="0" t="n">
        <v>21628861.2443815</v>
      </c>
      <c r="C94" s="0" t="n">
        <v>20727399.0591328</v>
      </c>
      <c r="D94" s="0" t="n">
        <v>59010998.9588856</v>
      </c>
      <c r="E94" s="0" t="n">
        <v>95542021.5696397</v>
      </c>
      <c r="F94" s="0" t="n">
        <v>0</v>
      </c>
      <c r="G94" s="0" t="n">
        <v>501830.343139746</v>
      </c>
      <c r="H94" s="0" t="n">
        <v>292764.234169997</v>
      </c>
      <c r="I94" s="0" t="n">
        <v>152668.011341463</v>
      </c>
    </row>
    <row r="95" customFormat="false" ht="12.8" hidden="false" customHeight="false" outlineLevel="0" collapsed="false">
      <c r="A95" s="0" t="n">
        <v>142</v>
      </c>
      <c r="B95" s="0" t="n">
        <v>25541525.7894159</v>
      </c>
      <c r="C95" s="0" t="n">
        <v>24652295.0000889</v>
      </c>
      <c r="D95" s="0" t="n">
        <v>71237233.2812556</v>
      </c>
      <c r="E95" s="0" t="n">
        <v>96022773.8736566</v>
      </c>
      <c r="F95" s="0" t="n">
        <v>16003795.6456094</v>
      </c>
      <c r="G95" s="0" t="n">
        <v>488479.618167467</v>
      </c>
      <c r="H95" s="0" t="n">
        <v>292830.250317548</v>
      </c>
      <c r="I95" s="0" t="n">
        <v>154172.744059972</v>
      </c>
    </row>
    <row r="96" customFormat="false" ht="12.8" hidden="false" customHeight="false" outlineLevel="0" collapsed="false">
      <c r="A96" s="0" t="n">
        <v>143</v>
      </c>
      <c r="B96" s="0" t="n">
        <v>21887038.4358802</v>
      </c>
      <c r="C96" s="0" t="n">
        <v>21043389.9243047</v>
      </c>
      <c r="D96" s="0" t="n">
        <v>60307155.3982043</v>
      </c>
      <c r="E96" s="0" t="n">
        <v>96343575.7945662</v>
      </c>
      <c r="F96" s="0" t="n">
        <v>0</v>
      </c>
      <c r="G96" s="0" t="n">
        <v>447744.017674608</v>
      </c>
      <c r="H96" s="0" t="n">
        <v>289325.625926594</v>
      </c>
      <c r="I96" s="0" t="n">
        <v>152255.525677551</v>
      </c>
    </row>
    <row r="97" customFormat="false" ht="12.8" hidden="false" customHeight="false" outlineLevel="0" collapsed="false">
      <c r="A97" s="0" t="n">
        <v>144</v>
      </c>
      <c r="B97" s="0" t="n">
        <v>25689621.7230887</v>
      </c>
      <c r="C97" s="0" t="n">
        <v>24801242.7807408</v>
      </c>
      <c r="D97" s="0" t="n">
        <v>72073128.6780234</v>
      </c>
      <c r="E97" s="0" t="n">
        <v>95983698.9101284</v>
      </c>
      <c r="F97" s="0" t="n">
        <v>15997283.1516881</v>
      </c>
      <c r="G97" s="0" t="n">
        <v>481911.725221431</v>
      </c>
      <c r="H97" s="0" t="n">
        <v>296258.345291419</v>
      </c>
      <c r="I97" s="0" t="n">
        <v>157441.245478588</v>
      </c>
    </row>
    <row r="98" customFormat="false" ht="12.8" hidden="false" customHeight="false" outlineLevel="0" collapsed="false">
      <c r="A98" s="0" t="n">
        <v>145</v>
      </c>
      <c r="B98" s="0" t="n">
        <v>21795635.9375793</v>
      </c>
      <c r="C98" s="0" t="n">
        <v>20881598.4256747</v>
      </c>
      <c r="D98" s="0" t="n">
        <v>59492739.3522405</v>
      </c>
      <c r="E98" s="0" t="n">
        <v>96168382.8801221</v>
      </c>
      <c r="F98" s="0" t="n">
        <v>0</v>
      </c>
      <c r="G98" s="0" t="n">
        <v>518719.531519316</v>
      </c>
      <c r="H98" s="0" t="n">
        <v>288120.326695045</v>
      </c>
      <c r="I98" s="0" t="n">
        <v>153139.50527185</v>
      </c>
    </row>
    <row r="99" customFormat="false" ht="12.8" hidden="false" customHeight="false" outlineLevel="0" collapsed="false">
      <c r="A99" s="0" t="n">
        <v>146</v>
      </c>
      <c r="B99" s="0" t="n">
        <v>25963188.2032128</v>
      </c>
      <c r="C99" s="0" t="n">
        <v>25033543.9085371</v>
      </c>
      <c r="D99" s="0" t="n">
        <v>72297629.2690929</v>
      </c>
      <c r="E99" s="0" t="n">
        <v>97489674.1734361</v>
      </c>
      <c r="F99" s="0" t="n">
        <v>16248279.028906</v>
      </c>
      <c r="G99" s="0" t="n">
        <v>532406.379774675</v>
      </c>
      <c r="H99" s="0" t="n">
        <v>291035.785745325</v>
      </c>
      <c r="I99" s="0" t="n">
        <v>151717.327365196</v>
      </c>
    </row>
    <row r="100" customFormat="false" ht="12.8" hidden="false" customHeight="false" outlineLevel="0" collapsed="false">
      <c r="A100" s="0" t="n">
        <v>147</v>
      </c>
      <c r="B100" s="0" t="n">
        <v>22202776.1824209</v>
      </c>
      <c r="C100" s="0" t="n">
        <v>21289530.5890379</v>
      </c>
      <c r="D100" s="0" t="n">
        <v>61088895.357611</v>
      </c>
      <c r="E100" s="0" t="n">
        <v>97354008.3478104</v>
      </c>
      <c r="F100" s="0" t="n">
        <v>0</v>
      </c>
      <c r="G100" s="0" t="n">
        <v>506921.707178134</v>
      </c>
      <c r="H100" s="0" t="n">
        <v>297759.762084814</v>
      </c>
      <c r="I100" s="0" t="n">
        <v>155091.605885894</v>
      </c>
    </row>
    <row r="101" customFormat="false" ht="12.8" hidden="false" customHeight="false" outlineLevel="0" collapsed="false">
      <c r="A101" s="0" t="n">
        <v>148</v>
      </c>
      <c r="B101" s="0" t="n">
        <v>26194475.7877852</v>
      </c>
      <c r="C101" s="0" t="n">
        <v>25292286.8709565</v>
      </c>
      <c r="D101" s="0" t="n">
        <v>73501233.4354728</v>
      </c>
      <c r="E101" s="0" t="n">
        <v>97846950.1547144</v>
      </c>
      <c r="F101" s="0" t="n">
        <v>16307825.0257857</v>
      </c>
      <c r="G101" s="0" t="n">
        <v>502096.290839169</v>
      </c>
      <c r="H101" s="0" t="n">
        <v>289461.696775339</v>
      </c>
      <c r="I101" s="0" t="n">
        <v>158044.18459183</v>
      </c>
    </row>
    <row r="102" customFormat="false" ht="12.8" hidden="false" customHeight="false" outlineLevel="0" collapsed="false">
      <c r="A102" s="0" t="n">
        <v>149</v>
      </c>
      <c r="B102" s="0" t="n">
        <v>22082681.6011005</v>
      </c>
      <c r="C102" s="0" t="n">
        <v>21163373.2973099</v>
      </c>
      <c r="D102" s="0" t="n">
        <v>60291948.7444889</v>
      </c>
      <c r="E102" s="0" t="n">
        <v>97472140.0785298</v>
      </c>
      <c r="F102" s="0" t="n">
        <v>0</v>
      </c>
      <c r="G102" s="0" t="n">
        <v>516779.928523914</v>
      </c>
      <c r="H102" s="0" t="n">
        <v>293103.684833513</v>
      </c>
      <c r="I102" s="0" t="n">
        <v>156320.986333112</v>
      </c>
    </row>
    <row r="103" customFormat="false" ht="12.8" hidden="false" customHeight="false" outlineLevel="0" collapsed="false">
      <c r="A103" s="0" t="n">
        <v>150</v>
      </c>
      <c r="B103" s="0" t="n">
        <v>26051377.9332533</v>
      </c>
      <c r="C103" s="0" t="n">
        <v>25110732.3994969</v>
      </c>
      <c r="D103" s="0" t="n">
        <v>72530123.2198659</v>
      </c>
      <c r="E103" s="0" t="n">
        <v>97772716.5511982</v>
      </c>
      <c r="F103" s="0" t="n">
        <v>16295452.758533</v>
      </c>
      <c r="G103" s="0" t="n">
        <v>535494.899305643</v>
      </c>
      <c r="H103" s="0" t="n">
        <v>295412.403916805</v>
      </c>
      <c r="I103" s="0" t="n">
        <v>156768.900762693</v>
      </c>
    </row>
    <row r="104" customFormat="false" ht="12.8" hidden="false" customHeight="false" outlineLevel="0" collapsed="false">
      <c r="A104" s="0" t="n">
        <v>151</v>
      </c>
      <c r="B104" s="0" t="n">
        <v>22447998.6228995</v>
      </c>
      <c r="C104" s="0" t="n">
        <v>21534929.6211411</v>
      </c>
      <c r="D104" s="0" t="n">
        <v>61794884.5196472</v>
      </c>
      <c r="E104" s="0" t="n">
        <v>98395074.9178625</v>
      </c>
      <c r="F104" s="0" t="n">
        <v>0</v>
      </c>
      <c r="G104" s="0" t="n">
        <v>513910.12920788</v>
      </c>
      <c r="H104" s="0" t="n">
        <v>291069.887160851</v>
      </c>
      <c r="I104" s="0" t="n">
        <v>154412.836270881</v>
      </c>
    </row>
    <row r="105" customFormat="false" ht="12.8" hidden="false" customHeight="false" outlineLevel="0" collapsed="false">
      <c r="A105" s="0" t="n">
        <v>152</v>
      </c>
      <c r="B105" s="0" t="n">
        <v>26372775.6102728</v>
      </c>
      <c r="C105" s="0" t="n">
        <v>25441122.2607541</v>
      </c>
      <c r="D105" s="0" t="n">
        <v>73974200.9217994</v>
      </c>
      <c r="E105" s="0" t="n">
        <v>98363771.2793139</v>
      </c>
      <c r="F105" s="0" t="n">
        <v>16393961.8798857</v>
      </c>
      <c r="G105" s="0" t="n">
        <v>532956.132175757</v>
      </c>
      <c r="H105" s="0" t="n">
        <v>291461.163568401</v>
      </c>
      <c r="I105" s="0" t="n">
        <v>153194.362535079</v>
      </c>
    </row>
    <row r="106" customFormat="false" ht="12.8" hidden="false" customHeight="false" outlineLevel="0" collapsed="false">
      <c r="A106" s="0" t="s">
        <v>223</v>
      </c>
      <c r="B106" s="0" t="s">
        <v>207</v>
      </c>
      <c r="C106" s="0" t="s">
        <v>252</v>
      </c>
      <c r="D106" s="0" t="s">
        <v>253</v>
      </c>
      <c r="E106" s="0" t="s">
        <v>254</v>
      </c>
      <c r="F106" s="0" t="s">
        <v>255</v>
      </c>
      <c r="G106" s="0" t="s">
        <v>256</v>
      </c>
      <c r="H106" s="0" t="s">
        <v>257</v>
      </c>
      <c r="I106" s="0" t="s">
        <v>208</v>
      </c>
    </row>
    <row r="107" customFormat="false" ht="12.8" hidden="false" customHeight="false" outlineLevel="0" collapsed="false">
      <c r="A107" s="0" t="n">
        <v>49</v>
      </c>
      <c r="B107" s="0" t="n">
        <v>18004034.2271816</v>
      </c>
      <c r="C107" s="0" t="n">
        <v>17351947.9127592</v>
      </c>
      <c r="D107" s="0" t="n">
        <v>61294383.3095153</v>
      </c>
      <c r="E107" s="0" t="n">
        <v>61294383.3095153</v>
      </c>
      <c r="F107" s="0" t="n">
        <v>0</v>
      </c>
      <c r="G107" s="0" t="n">
        <v>371077.892968079</v>
      </c>
      <c r="H107" s="0" t="n">
        <v>186193.971362136</v>
      </c>
      <c r="I107" s="0" t="n">
        <v>135449.214417351</v>
      </c>
    </row>
    <row r="108" customFormat="false" ht="12.8" hidden="false" customHeight="false" outlineLevel="0" collapsed="false">
      <c r="A108" s="0" t="n">
        <v>50</v>
      </c>
      <c r="B108" s="0" t="n">
        <v>22160667.1184206</v>
      </c>
      <c r="C108" s="0" t="n">
        <v>21424014.2421674</v>
      </c>
      <c r="D108" s="0" t="n">
        <v>75698211.0792046</v>
      </c>
      <c r="E108" s="0" t="n">
        <v>64884180.9250325</v>
      </c>
      <c r="F108" s="0" t="n">
        <v>10814030.1541721</v>
      </c>
      <c r="G108" s="0" t="n">
        <v>449590.592220506</v>
      </c>
      <c r="H108" s="0" t="n">
        <v>181303.384351026</v>
      </c>
      <c r="I108" s="0" t="n">
        <v>151084.142402353</v>
      </c>
    </row>
    <row r="109" customFormat="false" ht="12.8" hidden="false" customHeight="false" outlineLevel="0" collapsed="false">
      <c r="A109" s="0" t="n">
        <v>51</v>
      </c>
      <c r="B109" s="0" t="n">
        <v>20241475.2040363</v>
      </c>
      <c r="C109" s="0" t="n">
        <v>19488563.744322</v>
      </c>
      <c r="D109" s="0" t="n">
        <v>68948168.7444157</v>
      </c>
      <c r="E109" s="0" t="n">
        <v>68948168.7444157</v>
      </c>
      <c r="F109" s="0" t="n">
        <v>0</v>
      </c>
      <c r="G109" s="0" t="n">
        <v>479075.444673333</v>
      </c>
      <c r="H109" s="0" t="n">
        <v>169295.89556962</v>
      </c>
      <c r="I109" s="0" t="n">
        <v>149343.027816335</v>
      </c>
    </row>
    <row r="110" customFormat="false" ht="12.8" hidden="false" customHeight="false" outlineLevel="0" collapsed="false">
      <c r="A110" s="0" t="n">
        <v>52</v>
      </c>
      <c r="B110" s="0" t="n">
        <v>23722644.8086565</v>
      </c>
      <c r="C110" s="0" t="n">
        <v>22941053.6384898</v>
      </c>
      <c r="D110" s="0" t="n">
        <v>81128439.104295</v>
      </c>
      <c r="E110" s="0" t="n">
        <v>69538662.0893957</v>
      </c>
      <c r="F110" s="0" t="n">
        <v>11589777.0148993</v>
      </c>
      <c r="G110" s="0" t="n">
        <v>516987.680878167</v>
      </c>
      <c r="H110" s="0" t="n">
        <v>162008.72253143</v>
      </c>
      <c r="I110" s="0" t="n">
        <v>146563.952510206</v>
      </c>
    </row>
    <row r="111" customFormat="false" ht="12.8" hidden="false" customHeight="false" outlineLevel="0" collapsed="false">
      <c r="A111" s="0" t="n">
        <v>53</v>
      </c>
      <c r="B111" s="0" t="n">
        <v>19331318.9269655</v>
      </c>
      <c r="C111" s="0" t="n">
        <v>18665596.8309008</v>
      </c>
      <c r="D111" s="0" t="n">
        <v>66019109.634082</v>
      </c>
      <c r="E111" s="0" t="n">
        <v>66019109.634082</v>
      </c>
      <c r="F111" s="0" t="n">
        <v>0</v>
      </c>
      <c r="G111" s="0" t="n">
        <v>425976.651435597</v>
      </c>
      <c r="H111" s="0" t="n">
        <v>141481.176969882</v>
      </c>
      <c r="I111" s="0" t="n">
        <v>140377.525227439</v>
      </c>
    </row>
    <row r="112" customFormat="false" ht="12.8" hidden="false" customHeight="false" outlineLevel="0" collapsed="false">
      <c r="A112" s="0" t="n">
        <v>54</v>
      </c>
      <c r="B112" s="0" t="n">
        <v>22042352.8766765</v>
      </c>
      <c r="C112" s="0" t="n">
        <v>21400729.4931198</v>
      </c>
      <c r="D112" s="0" t="n">
        <v>75696584.2068533</v>
      </c>
      <c r="E112" s="0" t="n">
        <v>64882786.4630171</v>
      </c>
      <c r="F112" s="0" t="n">
        <v>10813797.7438362</v>
      </c>
      <c r="G112" s="0" t="n">
        <v>415298.321746476</v>
      </c>
      <c r="H112" s="0" t="n">
        <v>127089.694721227</v>
      </c>
      <c r="I112" s="0" t="n">
        <v>141764.810127232</v>
      </c>
    </row>
    <row r="113" customFormat="false" ht="12.8" hidden="false" customHeight="false" outlineLevel="0" collapsed="false">
      <c r="A113" s="0" t="n">
        <v>55</v>
      </c>
      <c r="B113" s="0" t="n">
        <v>19232651.4142766</v>
      </c>
      <c r="C113" s="0" t="n">
        <v>18611010.5636667</v>
      </c>
      <c r="D113" s="0" t="n">
        <v>65799884.3882005</v>
      </c>
      <c r="E113" s="0" t="n">
        <v>65799884.3882005</v>
      </c>
      <c r="F113" s="0" t="n">
        <v>0</v>
      </c>
      <c r="G113" s="0" t="n">
        <v>399075.404357142</v>
      </c>
      <c r="H113" s="0" t="n">
        <v>121633.121774462</v>
      </c>
      <c r="I113" s="0" t="n">
        <v>144189.0349691</v>
      </c>
    </row>
    <row r="114" customFormat="false" ht="12.8" hidden="false" customHeight="false" outlineLevel="0" collapsed="false">
      <c r="A114" s="0" t="n">
        <v>56</v>
      </c>
      <c r="B114" s="0" t="n">
        <v>22573512.1008919</v>
      </c>
      <c r="C114" s="0" t="n">
        <v>21912021.938732</v>
      </c>
      <c r="D114" s="0" t="n">
        <v>77437977.0286537</v>
      </c>
      <c r="E114" s="0" t="n">
        <v>66375408.8817032</v>
      </c>
      <c r="F114" s="0" t="n">
        <v>11062568.1469505</v>
      </c>
      <c r="G114" s="0" t="n">
        <v>439140.631379141</v>
      </c>
      <c r="H114" s="0" t="n">
        <v>116461.810362377</v>
      </c>
      <c r="I114" s="0" t="n">
        <v>151268.17202623</v>
      </c>
    </row>
    <row r="115" customFormat="false" ht="12.8" hidden="false" customHeight="false" outlineLevel="0" collapsed="false">
      <c r="A115" s="0" t="n">
        <v>57</v>
      </c>
      <c r="B115" s="0" t="n">
        <v>19517575.3041269</v>
      </c>
      <c r="C115" s="0" t="n">
        <v>18779486.4214554</v>
      </c>
      <c r="D115" s="0" t="n">
        <v>66351902.7083651</v>
      </c>
      <c r="E115" s="0" t="n">
        <v>66351902.7083651</v>
      </c>
      <c r="F115" s="0" t="n">
        <v>0</v>
      </c>
      <c r="G115" s="0" t="n">
        <v>413586.258336625</v>
      </c>
      <c r="H115" s="0" t="n">
        <v>238137.823326839</v>
      </c>
      <c r="I115" s="0" t="n">
        <v>123378.287154311</v>
      </c>
    </row>
    <row r="116" customFormat="false" ht="12.8" hidden="false" customHeight="false" outlineLevel="0" collapsed="false">
      <c r="A116" s="0" t="n">
        <v>58</v>
      </c>
      <c r="B116" s="0" t="n">
        <v>23345722.4547066</v>
      </c>
      <c r="C116" s="0" t="n">
        <v>22607547.935007</v>
      </c>
      <c r="D116" s="0" t="n">
        <v>79882706.2211742</v>
      </c>
      <c r="E116" s="0" t="n">
        <v>68470891.0467207</v>
      </c>
      <c r="F116" s="0" t="n">
        <v>11411815.1744534</v>
      </c>
      <c r="G116" s="0" t="n">
        <v>415889.735639967</v>
      </c>
      <c r="H116" s="0" t="n">
        <v>230582.912895283</v>
      </c>
      <c r="I116" s="0" t="n">
        <v>131002.673091904</v>
      </c>
    </row>
    <row r="117" customFormat="false" ht="12.8" hidden="false" customHeight="false" outlineLevel="0" collapsed="false">
      <c r="A117" s="0" t="n">
        <v>59</v>
      </c>
      <c r="B117" s="0" t="n">
        <v>20685758.7576831</v>
      </c>
      <c r="C117" s="0" t="n">
        <v>19996764.9761664</v>
      </c>
      <c r="D117" s="0" t="n">
        <v>70658358.7383324</v>
      </c>
      <c r="E117" s="0" t="n">
        <v>70658358.7383324</v>
      </c>
      <c r="F117" s="0" t="n">
        <v>0</v>
      </c>
      <c r="G117" s="0" t="n">
        <v>367663.677083727</v>
      </c>
      <c r="H117" s="0" t="n">
        <v>225108.785774441</v>
      </c>
      <c r="I117" s="0" t="n">
        <v>137459.026655012</v>
      </c>
    </row>
    <row r="118" customFormat="false" ht="12.8" hidden="false" customHeight="false" outlineLevel="0" collapsed="false">
      <c r="A118" s="0" t="n">
        <v>60</v>
      </c>
      <c r="B118" s="0" t="n">
        <v>24447912.8962081</v>
      </c>
      <c r="C118" s="0" t="n">
        <v>23723572.9013232</v>
      </c>
      <c r="D118" s="0" t="n">
        <v>83772244.5237371</v>
      </c>
      <c r="E118" s="0" t="n">
        <v>71804781.020346</v>
      </c>
      <c r="F118" s="0" t="n">
        <v>11967463.503391</v>
      </c>
      <c r="G118" s="0" t="n">
        <v>396743.97044938</v>
      </c>
      <c r="H118" s="0" t="n">
        <v>227007.358244038</v>
      </c>
      <c r="I118" s="0" t="n">
        <v>143698.094559182</v>
      </c>
    </row>
    <row r="119" customFormat="false" ht="12.8" hidden="false" customHeight="false" outlineLevel="0" collapsed="false">
      <c r="A119" s="0" t="n">
        <v>61</v>
      </c>
      <c r="B119" s="0" t="n">
        <v>19429037.4839305</v>
      </c>
      <c r="C119" s="0" t="n">
        <v>18697921.1657436</v>
      </c>
      <c r="D119" s="0" t="n">
        <v>62655549.6102329</v>
      </c>
      <c r="E119" s="0" t="n">
        <v>70961222.6214461</v>
      </c>
      <c r="F119" s="0" t="n">
        <v>0</v>
      </c>
      <c r="G119" s="0" t="n">
        <v>385120.323093544</v>
      </c>
      <c r="H119" s="0" t="n">
        <v>255380.671773609</v>
      </c>
      <c r="I119" s="0" t="n">
        <v>129450.461885458</v>
      </c>
    </row>
    <row r="120" customFormat="false" ht="12.8" hidden="false" customHeight="false" outlineLevel="0" collapsed="false">
      <c r="A120" s="0" t="n">
        <v>62</v>
      </c>
      <c r="B120" s="0" t="n">
        <v>22132191.5725256</v>
      </c>
      <c r="C120" s="0" t="n">
        <v>21413633.3085185</v>
      </c>
      <c r="D120" s="0" t="n">
        <v>71778714.4057313</v>
      </c>
      <c r="E120" s="0" t="n">
        <v>69714099.3486738</v>
      </c>
      <c r="F120" s="0" t="n">
        <v>11619016.5581123</v>
      </c>
      <c r="G120" s="0" t="n">
        <v>396657.897900116</v>
      </c>
      <c r="H120" s="0" t="n">
        <v>234931.164644349</v>
      </c>
      <c r="I120" s="0" t="n">
        <v>124241.716375217</v>
      </c>
    </row>
    <row r="121" customFormat="false" ht="12.8" hidden="false" customHeight="false" outlineLevel="0" collapsed="false">
      <c r="A121" s="0" t="n">
        <v>63</v>
      </c>
      <c r="B121" s="0" t="n">
        <v>18149047.2019723</v>
      </c>
      <c r="C121" s="0" t="n">
        <v>17511560.561399</v>
      </c>
      <c r="D121" s="0" t="n">
        <v>58906927.6239573</v>
      </c>
      <c r="E121" s="0" t="n">
        <v>66038620.5698344</v>
      </c>
      <c r="F121" s="0" t="n">
        <v>0</v>
      </c>
      <c r="G121" s="0" t="n">
        <v>349907.588704731</v>
      </c>
      <c r="H121" s="0" t="n">
        <v>208838.907550347</v>
      </c>
      <c r="I121" s="0" t="n">
        <v>112485.920454584</v>
      </c>
    </row>
    <row r="122" customFormat="false" ht="12.8" hidden="false" customHeight="false" outlineLevel="0" collapsed="false">
      <c r="A122" s="0" t="n">
        <v>64</v>
      </c>
      <c r="B122" s="0" t="n">
        <v>19841429.2629577</v>
      </c>
      <c r="C122" s="0" t="n">
        <v>19245367.5143533</v>
      </c>
      <c r="D122" s="0" t="n">
        <v>64744975.4296404</v>
      </c>
      <c r="E122" s="0" t="n">
        <v>62201099.778605</v>
      </c>
      <c r="F122" s="0" t="n">
        <v>10366849.9631008</v>
      </c>
      <c r="G122" s="0" t="n">
        <v>316139.72116797</v>
      </c>
      <c r="H122" s="0" t="n">
        <v>201450.048869671</v>
      </c>
      <c r="I122" s="0" t="n">
        <v>112102.826524005</v>
      </c>
    </row>
    <row r="123" customFormat="false" ht="12.8" hidden="false" customHeight="false" outlineLevel="0" collapsed="false">
      <c r="A123" s="0" t="n">
        <v>65</v>
      </c>
      <c r="B123" s="0" t="n">
        <v>15844822.3562126</v>
      </c>
      <c r="C123" s="0" t="n">
        <v>15273328.3516633</v>
      </c>
      <c r="D123" s="0" t="n">
        <v>48722220.7070428</v>
      </c>
      <c r="E123" s="0" t="n">
        <v>61869622.9419318</v>
      </c>
      <c r="F123" s="0" t="n">
        <v>0</v>
      </c>
      <c r="G123" s="0" t="n">
        <v>293358.556230833</v>
      </c>
      <c r="H123" s="0" t="n">
        <v>200443.796049829</v>
      </c>
      <c r="I123" s="0" t="n">
        <v>110988.074669527</v>
      </c>
    </row>
    <row r="124" customFormat="false" ht="12.8" hidden="false" customHeight="false" outlineLevel="0" collapsed="false">
      <c r="A124" s="0" t="n">
        <v>66</v>
      </c>
      <c r="B124" s="0" t="n">
        <v>18787233.2278504</v>
      </c>
      <c r="C124" s="0" t="n">
        <v>18221346.1108987</v>
      </c>
      <c r="D124" s="0" t="n">
        <v>58758310.1698221</v>
      </c>
      <c r="E124" s="0" t="n">
        <v>62353425.0747698</v>
      </c>
      <c r="F124" s="0" t="n">
        <v>10392237.5124616</v>
      </c>
      <c r="G124" s="0" t="n">
        <v>294460.186874524</v>
      </c>
      <c r="H124" s="0" t="n">
        <v>196186.538477386</v>
      </c>
      <c r="I124" s="0" t="n">
        <v>107486.273713936</v>
      </c>
    </row>
    <row r="125" customFormat="false" ht="12.8" hidden="false" customHeight="false" outlineLevel="0" collapsed="false">
      <c r="A125" s="0" t="n">
        <v>67</v>
      </c>
      <c r="B125" s="0" t="n">
        <v>15864743.8177851</v>
      </c>
      <c r="C125" s="0" t="n">
        <v>15270891.7793153</v>
      </c>
      <c r="D125" s="0" t="n">
        <v>49437145.1843315</v>
      </c>
      <c r="E125" s="0" t="n">
        <v>60559005.7924842</v>
      </c>
      <c r="F125" s="0" t="n">
        <v>0</v>
      </c>
      <c r="G125" s="0" t="n">
        <v>310256.129758465</v>
      </c>
      <c r="H125" s="0" t="n">
        <v>207049.283705519</v>
      </c>
      <c r="I125" s="0" t="n">
        <v>109352.321436835</v>
      </c>
    </row>
    <row r="126" customFormat="false" ht="12.8" hidden="false" customHeight="false" outlineLevel="0" collapsed="false">
      <c r="A126" s="0" t="n">
        <v>68</v>
      </c>
      <c r="B126" s="0" t="n">
        <v>18038556.4824667</v>
      </c>
      <c r="C126" s="0" t="n">
        <v>17434377.5024643</v>
      </c>
      <c r="D126" s="0" t="n">
        <v>56931853.5348079</v>
      </c>
      <c r="E126" s="0" t="n">
        <v>58594550.2898636</v>
      </c>
      <c r="F126" s="0" t="n">
        <v>9765758.38164393</v>
      </c>
      <c r="G126" s="0" t="n">
        <v>322478.108124877</v>
      </c>
      <c r="H126" s="0" t="n">
        <v>204810.158504698</v>
      </c>
      <c r="I126" s="0" t="n">
        <v>109843.876246888</v>
      </c>
    </row>
    <row r="127" customFormat="false" ht="12.8" hidden="false" customHeight="false" outlineLevel="0" collapsed="false">
      <c r="A127" s="0" t="n">
        <v>69</v>
      </c>
      <c r="B127" s="0" t="n">
        <v>14924457.8878031</v>
      </c>
      <c r="C127" s="0" t="n">
        <v>14357197.6553276</v>
      </c>
      <c r="D127" s="0" t="n">
        <v>43678288.0678233</v>
      </c>
      <c r="E127" s="0" t="n">
        <v>61546204.7331782</v>
      </c>
      <c r="F127" s="0" t="n">
        <v>0</v>
      </c>
      <c r="G127" s="0" t="n">
        <v>284905.113436398</v>
      </c>
      <c r="H127" s="0" t="n">
        <v>204516.203423935</v>
      </c>
      <c r="I127" s="0" t="n">
        <v>111198.450878821</v>
      </c>
    </row>
    <row r="128" customFormat="false" ht="12.8" hidden="false" customHeight="false" outlineLevel="0" collapsed="false">
      <c r="A128" s="0" t="n">
        <v>70</v>
      </c>
      <c r="B128" s="0" t="n">
        <v>17460721.0756843</v>
      </c>
      <c r="C128" s="0" t="n">
        <v>16846151.5227926</v>
      </c>
      <c r="D128" s="0" t="n">
        <v>52123655.3869492</v>
      </c>
      <c r="E128" s="0" t="n">
        <v>60665183.73851</v>
      </c>
      <c r="F128" s="0" t="n">
        <v>10110863.9564183</v>
      </c>
      <c r="G128" s="0" t="n">
        <v>341154.040216221</v>
      </c>
      <c r="H128" s="0" t="n">
        <v>201595.928323339</v>
      </c>
      <c r="I128" s="0" t="n">
        <v>102599.406217364</v>
      </c>
    </row>
    <row r="129" customFormat="false" ht="12.8" hidden="false" customHeight="false" outlineLevel="0" collapsed="false">
      <c r="A129" s="0" t="n">
        <v>71</v>
      </c>
      <c r="B129" s="0" t="n">
        <v>15327693.3405181</v>
      </c>
      <c r="C129" s="0" t="n">
        <v>14689742.7277097</v>
      </c>
      <c r="D129" s="0" t="n">
        <v>45721812.9726643</v>
      </c>
      <c r="E129" s="0" t="n">
        <v>61176351.5035564</v>
      </c>
      <c r="F129" s="0" t="n">
        <v>0</v>
      </c>
      <c r="G129" s="0" t="n">
        <v>353084.443002454</v>
      </c>
      <c r="H129" s="0" t="n">
        <v>211499.459062715</v>
      </c>
      <c r="I129" s="0" t="n">
        <v>104809.586775917</v>
      </c>
    </row>
    <row r="130" customFormat="false" ht="12.8" hidden="false" customHeight="false" outlineLevel="0" collapsed="false">
      <c r="A130" s="0" t="n">
        <v>72</v>
      </c>
      <c r="B130" s="0" t="n">
        <v>18371566.7471614</v>
      </c>
      <c r="C130" s="0" t="n">
        <v>17736034.6569583</v>
      </c>
      <c r="D130" s="0" t="n">
        <v>55991077.6854793</v>
      </c>
      <c r="E130" s="0" t="n">
        <v>62270910.1167189</v>
      </c>
      <c r="F130" s="0" t="n">
        <v>10378485.0194532</v>
      </c>
      <c r="G130" s="0" t="n">
        <v>354050.13676441</v>
      </c>
      <c r="H130" s="0" t="n">
        <v>206400.37320024</v>
      </c>
      <c r="I130" s="0" t="n">
        <v>107259.400340601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B105" activeCellId="0" sqref="B105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18151237.9898472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352187.48242846</v>
      </c>
      <c r="H16" s="0" t="n">
        <v>208783.482186614</v>
      </c>
      <c r="I16" s="0" t="n">
        <v>112437.805475858</v>
      </c>
    </row>
    <row r="17" customFormat="false" ht="12.8" hidden="false" customHeight="false" outlineLevel="0" collapsed="false">
      <c r="A17" s="0" t="n">
        <v>64</v>
      </c>
      <c r="B17" s="0" t="n">
        <v>19874004.807508</v>
      </c>
      <c r="C17" s="0" t="n">
        <v>19276429.5562923</v>
      </c>
      <c r="D17" s="0" t="n">
        <v>64846609.8923915</v>
      </c>
      <c r="E17" s="0" t="n">
        <v>62295342.0363721</v>
      </c>
      <c r="F17" s="0" t="n">
        <v>10382557.006062</v>
      </c>
      <c r="G17" s="0" t="n">
        <v>318311.010386598</v>
      </c>
      <c r="H17" s="0" t="n">
        <v>201209.514305618</v>
      </c>
      <c r="I17" s="0" t="n">
        <v>111506.752176317</v>
      </c>
    </row>
    <row r="18" customFormat="false" ht="12.8" hidden="false" customHeight="false" outlineLevel="0" collapsed="false">
      <c r="A18" s="0" t="n">
        <v>65</v>
      </c>
      <c r="B18" s="0" t="n">
        <v>15851828.6690586</v>
      </c>
      <c r="C18" s="0" t="n">
        <v>15280924.390729</v>
      </c>
      <c r="D18" s="0" t="n">
        <v>48741153.4909519</v>
      </c>
      <c r="E18" s="0" t="n">
        <v>61901652.0624313</v>
      </c>
      <c r="F18" s="0" t="n">
        <v>0</v>
      </c>
      <c r="G18" s="0" t="n">
        <v>292956.995851354</v>
      </c>
      <c r="H18" s="0" t="n">
        <v>200330.931049607</v>
      </c>
      <c r="I18" s="0" t="n">
        <v>110880.502040839</v>
      </c>
    </row>
    <row r="19" customFormat="false" ht="12.8" hidden="false" customHeight="false" outlineLevel="0" collapsed="false">
      <c r="A19" s="0" t="n">
        <v>66</v>
      </c>
      <c r="B19" s="0" t="n">
        <v>18791871.0500234</v>
      </c>
      <c r="C19" s="0" t="n">
        <v>18219630.8727902</v>
      </c>
      <c r="D19" s="0" t="n">
        <v>58750290.938545</v>
      </c>
      <c r="E19" s="0" t="n">
        <v>62348390.2306317</v>
      </c>
      <c r="F19" s="0" t="n">
        <v>10391398.371772</v>
      </c>
      <c r="G19" s="0" t="n">
        <v>300710.339916563</v>
      </c>
      <c r="H19" s="0" t="n">
        <v>196533.037111833</v>
      </c>
      <c r="I19" s="0" t="n">
        <v>107138.286006879</v>
      </c>
    </row>
    <row r="20" customFormat="false" ht="12.8" hidden="false" customHeight="false" outlineLevel="0" collapsed="false">
      <c r="A20" s="0" t="n">
        <v>67</v>
      </c>
      <c r="B20" s="0" t="n">
        <v>15872782.2042066</v>
      </c>
      <c r="C20" s="0" t="n">
        <v>15279296.7170273</v>
      </c>
      <c r="D20" s="0" t="n">
        <v>49459844.4655241</v>
      </c>
      <c r="E20" s="0" t="n">
        <v>60591185.8406187</v>
      </c>
      <c r="F20" s="0" t="n">
        <v>0</v>
      </c>
      <c r="G20" s="0" t="n">
        <v>311474.362731797</v>
      </c>
      <c r="H20" s="0" t="n">
        <v>206118.735549675</v>
      </c>
      <c r="I20" s="0" t="n">
        <v>108417.698425433</v>
      </c>
    </row>
    <row r="21" customFormat="false" ht="12.8" hidden="false" customHeight="false" outlineLevel="0" collapsed="false">
      <c r="A21" s="0" t="n">
        <v>68</v>
      </c>
      <c r="B21" s="0" t="n">
        <v>17890601.132799</v>
      </c>
      <c r="C21" s="0" t="n">
        <v>17310912.1100322</v>
      </c>
      <c r="D21" s="0" t="n">
        <v>56540511.3982355</v>
      </c>
      <c r="E21" s="0" t="n">
        <v>58213754.1989099</v>
      </c>
      <c r="F21" s="0" t="n">
        <v>9702292.36648499</v>
      </c>
      <c r="G21" s="0" t="n">
        <v>298289.866003295</v>
      </c>
      <c r="H21" s="0" t="n">
        <v>203876.876880343</v>
      </c>
      <c r="I21" s="0" t="n">
        <v>110746.114118815</v>
      </c>
    </row>
    <row r="22" customFormat="false" ht="12.8" hidden="false" customHeight="false" outlineLevel="0" collapsed="false">
      <c r="A22" s="0" t="n">
        <v>69</v>
      </c>
      <c r="B22" s="0" t="n">
        <v>14971598.0039489</v>
      </c>
      <c r="C22" s="0" t="n">
        <v>14353059.5542937</v>
      </c>
      <c r="D22" s="0" t="n">
        <v>43681671.6618583</v>
      </c>
      <c r="E22" s="0" t="n">
        <v>61557065.74168</v>
      </c>
      <c r="F22" s="0" t="n">
        <v>0</v>
      </c>
      <c r="G22" s="0" t="n">
        <v>326109.343347449</v>
      </c>
      <c r="H22" s="0" t="n">
        <v>211410.489818477</v>
      </c>
      <c r="I22" s="0" t="n">
        <v>115740.880698923</v>
      </c>
    </row>
    <row r="23" customFormat="false" ht="12.8" hidden="false" customHeight="false" outlineLevel="0" collapsed="false">
      <c r="A23" s="0" t="n">
        <v>70</v>
      </c>
      <c r="B23" s="0" t="n">
        <v>17362154.2617918</v>
      </c>
      <c r="C23" s="0" t="n">
        <v>16750207.8012862</v>
      </c>
      <c r="D23" s="0" t="n">
        <v>51839734.053149</v>
      </c>
      <c r="E23" s="0" t="n">
        <v>60441484.4902376</v>
      </c>
      <c r="F23" s="0" t="n">
        <v>10073580.7483729</v>
      </c>
      <c r="G23" s="0" t="n">
        <v>338588.931968162</v>
      </c>
      <c r="H23" s="0" t="n">
        <v>201426.811223801</v>
      </c>
      <c r="I23" s="0" t="n">
        <v>102758.167590857</v>
      </c>
    </row>
    <row r="24" customFormat="false" ht="12.8" hidden="false" customHeight="false" outlineLevel="0" collapsed="false">
      <c r="A24" s="0" t="n">
        <v>71</v>
      </c>
      <c r="B24" s="0" t="n">
        <v>15624717.5930872</v>
      </c>
      <c r="C24" s="0" t="n">
        <v>14953591.0888179</v>
      </c>
      <c r="D24" s="0" t="n">
        <v>46447117.6014967</v>
      </c>
      <c r="E24" s="0" t="n">
        <v>62628692.4017507</v>
      </c>
      <c r="F24" s="0" t="n">
        <v>0</v>
      </c>
      <c r="G24" s="0" t="n">
        <v>379006.57975919</v>
      </c>
      <c r="H24" s="0" t="n">
        <v>216167.341244383</v>
      </c>
      <c r="I24" s="0" t="n">
        <v>108503.690379597</v>
      </c>
    </row>
    <row r="25" customFormat="false" ht="12.8" hidden="false" customHeight="false" outlineLevel="0" collapsed="false">
      <c r="A25" s="0" t="n">
        <v>72</v>
      </c>
      <c r="B25" s="0" t="n">
        <v>18539728.3385493</v>
      </c>
      <c r="C25" s="0" t="n">
        <v>17896113.6426701</v>
      </c>
      <c r="D25" s="0" t="n">
        <v>56220047.0573173</v>
      </c>
      <c r="E25" s="0" t="n">
        <v>63392337.6855756</v>
      </c>
      <c r="F25" s="0" t="n">
        <v>10565389.6142626</v>
      </c>
      <c r="G25" s="0" t="n">
        <v>346341.703478839</v>
      </c>
      <c r="H25" s="0" t="n">
        <v>219257.797838628</v>
      </c>
      <c r="I25" s="0" t="n">
        <v>111450.277945367</v>
      </c>
    </row>
    <row r="26" customFormat="false" ht="12.8" hidden="false" customHeight="false" outlineLevel="0" collapsed="false">
      <c r="A26" s="0" t="n">
        <v>73</v>
      </c>
      <c r="B26" s="0" t="n">
        <v>14972618.9616541</v>
      </c>
      <c r="C26" s="0" t="n">
        <v>14325897.9427189</v>
      </c>
      <c r="D26" s="0" t="n">
        <v>41584386.5921365</v>
      </c>
      <c r="E26" s="0" t="n">
        <v>64783846.3851689</v>
      </c>
      <c r="F26" s="0" t="n">
        <v>0</v>
      </c>
      <c r="G26" s="0" t="n">
        <v>347907.229070453</v>
      </c>
      <c r="H26" s="0" t="n">
        <v>220745.097273771</v>
      </c>
      <c r="I26" s="0" t="n">
        <v>111526.703701329</v>
      </c>
    </row>
    <row r="27" customFormat="false" ht="12.8" hidden="false" customHeight="false" outlineLevel="0" collapsed="false">
      <c r="A27" s="0" t="n">
        <v>74</v>
      </c>
      <c r="B27" s="0" t="n">
        <v>18130241.4369019</v>
      </c>
      <c r="C27" s="0" t="n">
        <v>17462916.8455026</v>
      </c>
      <c r="D27" s="0" t="n">
        <v>51705500.4794461</v>
      </c>
      <c r="E27" s="0" t="n">
        <v>66294482.0476315</v>
      </c>
      <c r="F27" s="0" t="n">
        <v>11049080.3412719</v>
      </c>
      <c r="G27" s="0" t="n">
        <v>363479.442780014</v>
      </c>
      <c r="H27" s="0" t="n">
        <v>223954.036722854</v>
      </c>
      <c r="I27" s="0" t="n">
        <v>114130.159851986</v>
      </c>
    </row>
    <row r="28" customFormat="false" ht="12.8" hidden="false" customHeight="false" outlineLevel="0" collapsed="false">
      <c r="A28" s="0" t="n">
        <v>75</v>
      </c>
      <c r="B28" s="0" t="n">
        <v>16075614.3321045</v>
      </c>
      <c r="C28" s="0" t="n">
        <v>15395684.0426292</v>
      </c>
      <c r="D28" s="0" t="n">
        <v>45584690.6606869</v>
      </c>
      <c r="E28" s="0" t="n">
        <v>68145738.5277296</v>
      </c>
      <c r="F28" s="0" t="n">
        <v>0</v>
      </c>
      <c r="G28" s="0" t="n">
        <v>379126.030384314</v>
      </c>
      <c r="H28" s="0" t="n">
        <v>220452.984913287</v>
      </c>
      <c r="I28" s="0" t="n">
        <v>114787.534539617</v>
      </c>
    </row>
    <row r="29" customFormat="false" ht="12.8" hidden="false" customHeight="false" outlineLevel="0" collapsed="false">
      <c r="A29" s="0" t="n">
        <v>76</v>
      </c>
      <c r="B29" s="0" t="n">
        <v>19507396.2120329</v>
      </c>
      <c r="C29" s="0" t="n">
        <v>18813872.7657221</v>
      </c>
      <c r="D29" s="0" t="n">
        <v>56678768.8552808</v>
      </c>
      <c r="E29" s="0" t="n">
        <v>70005991.7676227</v>
      </c>
      <c r="F29" s="0" t="n">
        <v>11667665.2946038</v>
      </c>
      <c r="G29" s="0" t="n">
        <v>381335.456043735</v>
      </c>
      <c r="H29" s="0" t="n">
        <v>228194.013286918</v>
      </c>
      <c r="I29" s="0" t="n">
        <v>119991.395685916</v>
      </c>
    </row>
    <row r="30" customFormat="false" ht="12.8" hidden="false" customHeight="false" outlineLevel="0" collapsed="false">
      <c r="A30" s="0" t="n">
        <v>77</v>
      </c>
      <c r="B30" s="0" t="n">
        <v>15859055.061276</v>
      </c>
      <c r="C30" s="0" t="n">
        <v>15165207.6074418</v>
      </c>
      <c r="D30" s="0" t="n">
        <v>42415482.120887</v>
      </c>
      <c r="E30" s="0" t="n">
        <v>71195089.9238773</v>
      </c>
      <c r="F30" s="0" t="n">
        <v>0</v>
      </c>
      <c r="G30" s="0" t="n">
        <v>383622.958006373</v>
      </c>
      <c r="H30" s="0" t="n">
        <v>225946.538201089</v>
      </c>
      <c r="I30" s="0" t="n">
        <v>120397.082323814</v>
      </c>
    </row>
    <row r="31" customFormat="false" ht="12.8" hidden="false" customHeight="false" outlineLevel="0" collapsed="false">
      <c r="A31" s="0" t="n">
        <v>78</v>
      </c>
      <c r="B31" s="0" t="n">
        <v>19115365.9948384</v>
      </c>
      <c r="C31" s="0" t="n">
        <v>18426481.5527937</v>
      </c>
      <c r="D31" s="0" t="n">
        <v>52700561.612514</v>
      </c>
      <c r="E31" s="0" t="n">
        <v>72561720.0423658</v>
      </c>
      <c r="F31" s="0" t="n">
        <v>12093620.007061</v>
      </c>
      <c r="G31" s="0" t="n">
        <v>379684.758154318</v>
      </c>
      <c r="H31" s="0" t="n">
        <v>226478.017202083</v>
      </c>
      <c r="I31" s="0" t="n">
        <v>118173.809554752</v>
      </c>
    </row>
    <row r="32" customFormat="false" ht="12.8" hidden="false" customHeight="false" outlineLevel="0" collapsed="false">
      <c r="A32" s="0" t="n">
        <v>79</v>
      </c>
      <c r="B32" s="0" t="n">
        <v>16600038.0496554</v>
      </c>
      <c r="C32" s="0" t="n">
        <v>15890773.1675591</v>
      </c>
      <c r="D32" s="0" t="n">
        <v>45326369.0089111</v>
      </c>
      <c r="E32" s="0" t="n">
        <v>73107363.8031402</v>
      </c>
      <c r="F32" s="0" t="n">
        <v>0</v>
      </c>
      <c r="G32" s="0" t="n">
        <v>382231.492560382</v>
      </c>
      <c r="H32" s="0" t="n">
        <v>238271.809733298</v>
      </c>
      <c r="I32" s="0" t="n">
        <v>126802.256860903</v>
      </c>
    </row>
    <row r="33" customFormat="false" ht="12.8" hidden="false" customHeight="false" outlineLevel="0" collapsed="false">
      <c r="A33" s="0" t="n">
        <v>80</v>
      </c>
      <c r="B33" s="0" t="n">
        <v>20123803.2752588</v>
      </c>
      <c r="C33" s="0" t="n">
        <v>19401801.8665302</v>
      </c>
      <c r="D33" s="0" t="n">
        <v>56477756.1705462</v>
      </c>
      <c r="E33" s="0" t="n">
        <v>75014374.4452705</v>
      </c>
      <c r="F33" s="0" t="n">
        <v>12502395.7408784</v>
      </c>
      <c r="G33" s="0" t="n">
        <v>397370.965205055</v>
      </c>
      <c r="H33" s="0" t="n">
        <v>236336.187326229</v>
      </c>
      <c r="I33" s="0" t="n">
        <v>126134.651710472</v>
      </c>
    </row>
    <row r="34" customFormat="false" ht="12.8" hidden="false" customHeight="false" outlineLevel="0" collapsed="false">
      <c r="A34" s="0" t="n">
        <v>81</v>
      </c>
      <c r="B34" s="0" t="n">
        <v>17141844.2348658</v>
      </c>
      <c r="C34" s="0" t="n">
        <v>16389850.8143698</v>
      </c>
      <c r="D34" s="0" t="n">
        <v>46113318.1365636</v>
      </c>
      <c r="E34" s="0" t="n">
        <v>76492884.5479643</v>
      </c>
      <c r="F34" s="0" t="n">
        <v>0</v>
      </c>
      <c r="G34" s="0" t="n">
        <v>433894.403187199</v>
      </c>
      <c r="H34" s="0" t="n">
        <v>232256.014152639</v>
      </c>
      <c r="I34" s="0" t="n">
        <v>122632.86165163</v>
      </c>
    </row>
    <row r="35" customFormat="false" ht="12.8" hidden="false" customHeight="false" outlineLevel="0" collapsed="false">
      <c r="A35" s="0" t="n">
        <v>82</v>
      </c>
      <c r="B35" s="0" t="n">
        <v>20425667.3003417</v>
      </c>
      <c r="C35" s="0" t="n">
        <v>19659728.1114491</v>
      </c>
      <c r="D35" s="0" t="n">
        <v>56379306.3822683</v>
      </c>
      <c r="E35" s="0" t="n">
        <v>77175966.8459405</v>
      </c>
      <c r="F35" s="0" t="n">
        <v>12862661.1409901</v>
      </c>
      <c r="G35" s="0" t="n">
        <v>436091.827449264</v>
      </c>
      <c r="H35" s="0" t="n">
        <v>240676.11551119</v>
      </c>
      <c r="I35" s="0" t="n">
        <v>127387.494188841</v>
      </c>
    </row>
    <row r="36" customFormat="false" ht="12.8" hidden="false" customHeight="false" outlineLevel="0" collapsed="false">
      <c r="A36" s="0" t="n">
        <v>83</v>
      </c>
      <c r="B36" s="0" t="n">
        <v>18023406.0456046</v>
      </c>
      <c r="C36" s="0" t="n">
        <v>17242547.2533818</v>
      </c>
      <c r="D36" s="0" t="n">
        <v>49353292.7841213</v>
      </c>
      <c r="E36" s="0" t="n">
        <v>79116896.4896961</v>
      </c>
      <c r="F36" s="0" t="n">
        <v>0</v>
      </c>
      <c r="G36" s="0" t="n">
        <v>447030.231797526</v>
      </c>
      <c r="H36" s="0" t="n">
        <v>244664.254141041</v>
      </c>
      <c r="I36" s="0" t="n">
        <v>127377.580406047</v>
      </c>
    </row>
    <row r="37" customFormat="false" ht="12.8" hidden="false" customHeight="false" outlineLevel="0" collapsed="false">
      <c r="A37" s="0" t="n">
        <v>84</v>
      </c>
      <c r="B37" s="0" t="n">
        <v>21650422.4028312</v>
      </c>
      <c r="C37" s="0" t="n">
        <v>20890491.7378607</v>
      </c>
      <c r="D37" s="0" t="n">
        <v>60851264.7893332</v>
      </c>
      <c r="E37" s="0" t="n">
        <v>80713899.73779</v>
      </c>
      <c r="F37" s="0" t="n">
        <v>13452316.622965</v>
      </c>
      <c r="G37" s="0" t="n">
        <v>425320.586637053</v>
      </c>
      <c r="H37" s="0" t="n">
        <v>244206.662888175</v>
      </c>
      <c r="I37" s="0" t="n">
        <v>129147.736350314</v>
      </c>
    </row>
    <row r="38" customFormat="false" ht="12.8" hidden="false" customHeight="false" outlineLevel="0" collapsed="false">
      <c r="A38" s="0" t="n">
        <v>85</v>
      </c>
      <c r="B38" s="0" t="n">
        <v>18312227.9425798</v>
      </c>
      <c r="C38" s="0" t="n">
        <v>17552640.1227944</v>
      </c>
      <c r="D38" s="0" t="n">
        <v>49577664.7017654</v>
      </c>
      <c r="E38" s="0" t="n">
        <v>81621094.2463143</v>
      </c>
      <c r="F38" s="0" t="n">
        <v>0</v>
      </c>
      <c r="G38" s="0" t="n">
        <v>423681.872413122</v>
      </c>
      <c r="H38" s="0" t="n">
        <v>243804.760396977</v>
      </c>
      <c r="I38" s="0" t="n">
        <v>131573.124250392</v>
      </c>
    </row>
    <row r="39" customFormat="false" ht="12.8" hidden="false" customHeight="false" outlineLevel="0" collapsed="false">
      <c r="A39" s="0" t="n">
        <v>86</v>
      </c>
      <c r="B39" s="0" t="n">
        <v>21942945.6052896</v>
      </c>
      <c r="C39" s="0" t="n">
        <v>21121088.2991332</v>
      </c>
      <c r="D39" s="0" t="n">
        <v>60663758.7260493</v>
      </c>
      <c r="E39" s="0" t="n">
        <v>82783276.0290888</v>
      </c>
      <c r="F39" s="0" t="n">
        <v>13797212.6715148</v>
      </c>
      <c r="G39" s="0" t="n">
        <v>471421.185939046</v>
      </c>
      <c r="H39" s="0" t="n">
        <v>254954.830570446</v>
      </c>
      <c r="I39" s="0" t="n">
        <v>136401.842352728</v>
      </c>
    </row>
    <row r="40" customFormat="false" ht="12.8" hidden="false" customHeight="false" outlineLevel="0" collapsed="false">
      <c r="A40" s="0" t="n">
        <v>87</v>
      </c>
      <c r="B40" s="0" t="n">
        <v>19071020.2820231</v>
      </c>
      <c r="C40" s="0" t="n">
        <v>18279234.6698582</v>
      </c>
      <c r="D40" s="0" t="n">
        <v>52162868.5517801</v>
      </c>
      <c r="E40" s="0" t="n">
        <v>84057294.224734</v>
      </c>
      <c r="F40" s="0" t="n">
        <v>0</v>
      </c>
      <c r="G40" s="0" t="n">
        <v>444314.4287348</v>
      </c>
      <c r="H40" s="0" t="n">
        <v>253138.699165121</v>
      </c>
      <c r="I40" s="0" t="n">
        <v>134760.691806991</v>
      </c>
    </row>
    <row r="41" customFormat="false" ht="12.8" hidden="false" customHeight="false" outlineLevel="0" collapsed="false">
      <c r="A41" s="0" t="n">
        <v>88</v>
      </c>
      <c r="B41" s="0" t="n">
        <v>22830800.937595</v>
      </c>
      <c r="C41" s="0" t="n">
        <v>22056910.965159</v>
      </c>
      <c r="D41" s="0" t="n">
        <v>64011565.3693774</v>
      </c>
      <c r="E41" s="0" t="n">
        <v>85464466.909257</v>
      </c>
      <c r="F41" s="0" t="n">
        <v>14244077.8182095</v>
      </c>
      <c r="G41" s="0" t="n">
        <v>430559.133092583</v>
      </c>
      <c r="H41" s="0" t="n">
        <v>250396.984948841</v>
      </c>
      <c r="I41" s="0" t="n">
        <v>132762.649135015</v>
      </c>
    </row>
    <row r="42" customFormat="false" ht="12.8" hidden="false" customHeight="false" outlineLevel="0" collapsed="false">
      <c r="A42" s="0" t="n">
        <v>89</v>
      </c>
      <c r="B42" s="0" t="n">
        <v>19447303.615884</v>
      </c>
      <c r="C42" s="0" t="n">
        <v>18659126.5280802</v>
      </c>
      <c r="D42" s="0" t="n">
        <v>52825619.7755384</v>
      </c>
      <c r="E42" s="0" t="n">
        <v>86482941.942636</v>
      </c>
      <c r="F42" s="0" t="n">
        <v>0</v>
      </c>
      <c r="G42" s="0" t="n">
        <v>435976.258270949</v>
      </c>
      <c r="H42" s="0" t="n">
        <v>258112.937164244</v>
      </c>
      <c r="I42" s="0" t="n">
        <v>134411.274812228</v>
      </c>
    </row>
    <row r="43" customFormat="false" ht="12.8" hidden="false" customHeight="false" outlineLevel="0" collapsed="false">
      <c r="A43" s="0" t="n">
        <v>90</v>
      </c>
      <c r="B43" s="0" t="n">
        <v>23111504.6325109</v>
      </c>
      <c r="C43" s="0" t="n">
        <v>22343666.7515484</v>
      </c>
      <c r="D43" s="0" t="n">
        <v>64211348.7005256</v>
      </c>
      <c r="E43" s="0" t="n">
        <v>87449660.4280889</v>
      </c>
      <c r="F43" s="0" t="n">
        <v>14574943.4046815</v>
      </c>
      <c r="G43" s="0" t="n">
        <v>419986.290197504</v>
      </c>
      <c r="H43" s="0" t="n">
        <v>253046.112353357</v>
      </c>
      <c r="I43" s="0" t="n">
        <v>135436.397730917</v>
      </c>
    </row>
    <row r="44" customFormat="false" ht="12.8" hidden="false" customHeight="false" outlineLevel="0" collapsed="false">
      <c r="A44" s="0" t="n">
        <v>91</v>
      </c>
      <c r="B44" s="0" t="n">
        <v>19946927.5005082</v>
      </c>
      <c r="C44" s="0" t="n">
        <v>19148675.263054</v>
      </c>
      <c r="D44" s="0" t="n">
        <v>54699852.3327586</v>
      </c>
      <c r="E44" s="0" t="n">
        <v>87930643.262694</v>
      </c>
      <c r="F44" s="0" t="n">
        <v>0</v>
      </c>
      <c r="G44" s="0" t="n">
        <v>446357.221060588</v>
      </c>
      <c r="H44" s="0" t="n">
        <v>256880.86554997</v>
      </c>
      <c r="I44" s="0" t="n">
        <v>135734.5012051</v>
      </c>
    </row>
    <row r="45" customFormat="false" ht="12.8" hidden="false" customHeight="false" outlineLevel="0" collapsed="false">
      <c r="A45" s="0" t="n">
        <v>92</v>
      </c>
      <c r="B45" s="0" t="n">
        <v>23771153.4419969</v>
      </c>
      <c r="C45" s="0" t="n">
        <v>22933045.9973266</v>
      </c>
      <c r="D45" s="0" t="n">
        <v>66496780.056198</v>
      </c>
      <c r="E45" s="0" t="n">
        <v>88905181.708008</v>
      </c>
      <c r="F45" s="0" t="n">
        <v>14817530.284668</v>
      </c>
      <c r="G45" s="0" t="n">
        <v>493357.698327252</v>
      </c>
      <c r="H45" s="0" t="n">
        <v>251080.183852497</v>
      </c>
      <c r="I45" s="0" t="n">
        <v>133813.660700677</v>
      </c>
    </row>
    <row r="46" customFormat="false" ht="12.8" hidden="false" customHeight="false" outlineLevel="0" collapsed="false">
      <c r="A46" s="0" t="n">
        <v>93</v>
      </c>
      <c r="B46" s="0" t="n">
        <v>20170362.9845219</v>
      </c>
      <c r="C46" s="0" t="n">
        <v>19361205.9073389</v>
      </c>
      <c r="D46" s="0" t="n">
        <v>54748319.6170774</v>
      </c>
      <c r="E46" s="0" t="n">
        <v>89773304.0213794</v>
      </c>
      <c r="F46" s="0" t="n">
        <v>0</v>
      </c>
      <c r="G46" s="0" t="n">
        <v>455034.978003356</v>
      </c>
      <c r="H46" s="0" t="n">
        <v>257516.82297882</v>
      </c>
      <c r="I46" s="0" t="n">
        <v>138007.537429765</v>
      </c>
    </row>
    <row r="47" customFormat="false" ht="12.8" hidden="false" customHeight="false" outlineLevel="0" collapsed="false">
      <c r="A47" s="0" t="n">
        <v>94</v>
      </c>
      <c r="B47" s="0" t="n">
        <v>24047284.090913</v>
      </c>
      <c r="C47" s="0" t="n">
        <v>23205706.9138678</v>
      </c>
      <c r="D47" s="0" t="n">
        <v>66658417.4312329</v>
      </c>
      <c r="E47" s="0" t="n">
        <v>90855421.3758272</v>
      </c>
      <c r="F47" s="0" t="n">
        <v>15142570.2293045</v>
      </c>
      <c r="G47" s="0" t="n">
        <v>479288.654085498</v>
      </c>
      <c r="H47" s="0" t="n">
        <v>263561.168175262</v>
      </c>
      <c r="I47" s="0" t="n">
        <v>141039.078263503</v>
      </c>
    </row>
    <row r="48" customFormat="false" ht="12.8" hidden="false" customHeight="false" outlineLevel="0" collapsed="false">
      <c r="A48" s="0" t="n">
        <v>95</v>
      </c>
      <c r="B48" s="0" t="n">
        <v>20856211.5342363</v>
      </c>
      <c r="C48" s="0" t="n">
        <v>19969640.2443106</v>
      </c>
      <c r="D48" s="0" t="n">
        <v>56887205.7603586</v>
      </c>
      <c r="E48" s="0" t="n">
        <v>92003741.8745357</v>
      </c>
      <c r="F48" s="0" t="n">
        <v>0</v>
      </c>
      <c r="G48" s="0" t="n">
        <v>514809.89681847</v>
      </c>
      <c r="H48" s="0" t="n">
        <v>271072.514441604</v>
      </c>
      <c r="I48" s="0" t="n">
        <v>143841.255236681</v>
      </c>
    </row>
    <row r="49" customFormat="false" ht="12.8" hidden="false" customHeight="false" outlineLevel="0" collapsed="false">
      <c r="A49" s="0" t="n">
        <v>96</v>
      </c>
      <c r="B49" s="0" t="n">
        <v>24794753.2440238</v>
      </c>
      <c r="C49" s="0" t="n">
        <v>23918709.9007419</v>
      </c>
      <c r="D49" s="0" t="n">
        <v>69032004.8913737</v>
      </c>
      <c r="E49" s="0" t="n">
        <v>93278874.6268811</v>
      </c>
      <c r="F49" s="0" t="n">
        <v>15546479.1044802</v>
      </c>
      <c r="G49" s="0" t="n">
        <v>497688.124779811</v>
      </c>
      <c r="H49" s="0" t="n">
        <v>275647.300255285</v>
      </c>
      <c r="I49" s="0" t="n">
        <v>146725.597495407</v>
      </c>
    </row>
    <row r="50" customFormat="false" ht="12.8" hidden="false" customHeight="false" outlineLevel="0" collapsed="false">
      <c r="A50" s="0" t="n">
        <v>97</v>
      </c>
      <c r="B50" s="0" t="n">
        <v>21527491.6526347</v>
      </c>
      <c r="C50" s="0" t="n">
        <v>20653092.0463407</v>
      </c>
      <c r="D50" s="0" t="n">
        <v>58641619.5745411</v>
      </c>
      <c r="E50" s="0" t="n">
        <v>95499353.9863452</v>
      </c>
      <c r="F50" s="0" t="n">
        <v>0</v>
      </c>
      <c r="G50" s="0" t="n">
        <v>499338.855752765</v>
      </c>
      <c r="H50" s="0" t="n">
        <v>273547.933878158</v>
      </c>
      <c r="I50" s="0" t="n">
        <v>145018.309518685</v>
      </c>
    </row>
    <row r="51" customFormat="false" ht="12.8" hidden="false" customHeight="false" outlineLevel="0" collapsed="false">
      <c r="A51" s="0" t="n">
        <v>98</v>
      </c>
      <c r="B51" s="0" t="n">
        <v>25506277.5148225</v>
      </c>
      <c r="C51" s="0" t="n">
        <v>24610617.3135049</v>
      </c>
      <c r="D51" s="0" t="n">
        <v>70819813.1695198</v>
      </c>
      <c r="E51" s="0" t="n">
        <v>96279735.0153133</v>
      </c>
      <c r="F51" s="0" t="n">
        <v>16046622.5025522</v>
      </c>
      <c r="G51" s="0" t="n">
        <v>525756.223263238</v>
      </c>
      <c r="H51" s="0" t="n">
        <v>271045.930225023</v>
      </c>
      <c r="I51" s="0" t="n">
        <v>141225.782613342</v>
      </c>
    </row>
    <row r="52" customFormat="false" ht="12.8" hidden="false" customHeight="false" outlineLevel="0" collapsed="false">
      <c r="A52" s="0" t="n">
        <v>99</v>
      </c>
      <c r="B52" s="0" t="n">
        <v>22046245.0694324</v>
      </c>
      <c r="C52" s="0" t="n">
        <v>21182653.8808639</v>
      </c>
      <c r="D52" s="0" t="n">
        <v>60402158.6351337</v>
      </c>
      <c r="E52" s="0" t="n">
        <v>97504276.0387514</v>
      </c>
      <c r="F52" s="0" t="n">
        <v>0</v>
      </c>
      <c r="G52" s="0" t="n">
        <v>494871.211234397</v>
      </c>
      <c r="H52" s="0" t="n">
        <v>269190.792441826</v>
      </c>
      <c r="I52" s="0" t="n">
        <v>142184.549846159</v>
      </c>
    </row>
    <row r="53" customFormat="false" ht="12.8" hidden="false" customHeight="false" outlineLevel="0" collapsed="false">
      <c r="A53" s="0" t="n">
        <v>100</v>
      </c>
      <c r="B53" s="0" t="n">
        <v>26040525.9765885</v>
      </c>
      <c r="C53" s="0" t="n">
        <v>25168313.9054927</v>
      </c>
      <c r="D53" s="0" t="n">
        <v>72758658.0498292</v>
      </c>
      <c r="E53" s="0" t="n">
        <v>97960025.7763766</v>
      </c>
      <c r="F53" s="0" t="n">
        <v>16326670.9627294</v>
      </c>
      <c r="G53" s="0" t="n">
        <v>493981.825455004</v>
      </c>
      <c r="H53" s="0" t="n">
        <v>274887.070774667</v>
      </c>
      <c r="I53" s="0" t="n">
        <v>147633.106951651</v>
      </c>
    </row>
    <row r="54" customFormat="false" ht="12.8" hidden="false" customHeight="false" outlineLevel="0" collapsed="false">
      <c r="A54" s="0" t="n">
        <v>101</v>
      </c>
      <c r="B54" s="0" t="n">
        <v>22527253.8033788</v>
      </c>
      <c r="C54" s="0" t="n">
        <v>21678238.0102809</v>
      </c>
      <c r="D54" s="0" t="n">
        <v>61732405.2161181</v>
      </c>
      <c r="E54" s="0" t="n">
        <v>99842100.6656374</v>
      </c>
      <c r="F54" s="0" t="n">
        <v>0</v>
      </c>
      <c r="G54" s="0" t="n">
        <v>480818.69330422</v>
      </c>
      <c r="H54" s="0" t="n">
        <v>268815.957637547</v>
      </c>
      <c r="I54" s="0" t="n">
        <v>141973.060223083</v>
      </c>
    </row>
    <row r="55" customFormat="false" ht="12.8" hidden="false" customHeight="false" outlineLevel="0" collapsed="false">
      <c r="A55" s="0" t="n">
        <v>102</v>
      </c>
      <c r="B55" s="0" t="n">
        <v>26599596.0402675</v>
      </c>
      <c r="C55" s="0" t="n">
        <v>25723203.5299373</v>
      </c>
      <c r="D55" s="0" t="n">
        <v>74197274.6562411</v>
      </c>
      <c r="E55" s="0" t="n">
        <v>100224401.089834</v>
      </c>
      <c r="F55" s="0" t="n">
        <v>16704066.8483057</v>
      </c>
      <c r="G55" s="0" t="n">
        <v>501718.816616189</v>
      </c>
      <c r="H55" s="0" t="n">
        <v>273540.741650442</v>
      </c>
      <c r="I55" s="0" t="n">
        <v>144475.645805208</v>
      </c>
    </row>
    <row r="56" customFormat="false" ht="12.8" hidden="false" customHeight="false" outlineLevel="0" collapsed="false">
      <c r="A56" s="0" t="n">
        <v>103</v>
      </c>
      <c r="B56" s="0" t="n">
        <v>23120153.2759864</v>
      </c>
      <c r="C56" s="0" t="n">
        <v>22235053.2988371</v>
      </c>
      <c r="D56" s="0" t="n">
        <v>63530063.5306028</v>
      </c>
      <c r="E56" s="0" t="n">
        <v>101971190.533337</v>
      </c>
      <c r="F56" s="0" t="n">
        <v>0</v>
      </c>
      <c r="G56" s="0" t="n">
        <v>503758.284758704</v>
      </c>
      <c r="H56" s="0" t="n">
        <v>278254.084002328</v>
      </c>
      <c r="I56" s="0" t="n">
        <v>147268.011983305</v>
      </c>
    </row>
    <row r="57" customFormat="false" ht="12.8" hidden="false" customHeight="false" outlineLevel="0" collapsed="false">
      <c r="A57" s="0" t="n">
        <v>104</v>
      </c>
      <c r="B57" s="0" t="n">
        <v>27627073.6449786</v>
      </c>
      <c r="C57" s="0" t="n">
        <v>26767455.097626</v>
      </c>
      <c r="D57" s="0" t="n">
        <v>77580687.2736867</v>
      </c>
      <c r="E57" s="0" t="n">
        <v>103770641.646114</v>
      </c>
      <c r="F57" s="0" t="n">
        <v>17295106.9410191</v>
      </c>
      <c r="G57" s="0" t="n">
        <v>480832.142745027</v>
      </c>
      <c r="H57" s="0" t="n">
        <v>277763.771710997</v>
      </c>
      <c r="I57" s="0" t="n">
        <v>144318.046995191</v>
      </c>
    </row>
    <row r="58" customFormat="false" ht="12.8" hidden="false" customHeight="false" outlineLevel="0" collapsed="false">
      <c r="A58" s="0" t="n">
        <v>105</v>
      </c>
      <c r="B58" s="0" t="n">
        <v>23839493.6124345</v>
      </c>
      <c r="C58" s="0" t="n">
        <v>23000978.1406274</v>
      </c>
      <c r="D58" s="0" t="n">
        <v>65667077.1348538</v>
      </c>
      <c r="E58" s="0" t="n">
        <v>105570566.560078</v>
      </c>
      <c r="F58" s="0" t="n">
        <v>0</v>
      </c>
      <c r="G58" s="0" t="n">
        <v>464229.462187514</v>
      </c>
      <c r="H58" s="0" t="n">
        <v>274276.005256578</v>
      </c>
      <c r="I58" s="0" t="n">
        <v>142871.434804287</v>
      </c>
    </row>
    <row r="59" customFormat="false" ht="12.8" hidden="false" customHeight="false" outlineLevel="0" collapsed="false">
      <c r="A59" s="0" t="n">
        <v>106</v>
      </c>
      <c r="B59" s="0" t="n">
        <v>28142430.3260271</v>
      </c>
      <c r="C59" s="0" t="n">
        <v>27294993.2557251</v>
      </c>
      <c r="D59" s="0" t="n">
        <v>78893379.688592</v>
      </c>
      <c r="E59" s="0" t="n">
        <v>106069071.268585</v>
      </c>
      <c r="F59" s="0" t="n">
        <v>17678178.5447641</v>
      </c>
      <c r="G59" s="0" t="n">
        <v>470043.092351591</v>
      </c>
      <c r="H59" s="0" t="n">
        <v>275837.643388677</v>
      </c>
      <c r="I59" s="0" t="n">
        <v>145080.477945352</v>
      </c>
    </row>
    <row r="60" customFormat="false" ht="12.8" hidden="false" customHeight="false" outlineLevel="0" collapsed="false">
      <c r="A60" s="0" t="n">
        <v>107</v>
      </c>
      <c r="B60" s="0" t="n">
        <v>24079665.7639651</v>
      </c>
      <c r="C60" s="0" t="n">
        <v>23226952.5108462</v>
      </c>
      <c r="D60" s="0" t="n">
        <v>66522840.9023741</v>
      </c>
      <c r="E60" s="0" t="n">
        <v>106258108.522911</v>
      </c>
      <c r="F60" s="0" t="n">
        <v>0</v>
      </c>
      <c r="G60" s="0" t="n">
        <v>467464.024282965</v>
      </c>
      <c r="H60" s="0" t="n">
        <v>279762.523843037</v>
      </c>
      <c r="I60" s="0" t="n">
        <v>150695.292847036</v>
      </c>
    </row>
    <row r="61" customFormat="false" ht="12.8" hidden="false" customHeight="false" outlineLevel="0" collapsed="false">
      <c r="A61" s="0" t="n">
        <v>108</v>
      </c>
      <c r="B61" s="0" t="n">
        <v>28613450.6807133</v>
      </c>
      <c r="C61" s="0" t="n">
        <v>27744342.4813637</v>
      </c>
      <c r="D61" s="0" t="n">
        <v>80510777.8487501</v>
      </c>
      <c r="E61" s="0" t="n">
        <v>107376869.911843</v>
      </c>
      <c r="F61" s="0" t="n">
        <v>17896144.9853072</v>
      </c>
      <c r="G61" s="0" t="n">
        <v>488278.445505319</v>
      </c>
      <c r="H61" s="0" t="n">
        <v>278030.182679644</v>
      </c>
      <c r="I61" s="0" t="n">
        <v>146856.530235246</v>
      </c>
    </row>
    <row r="62" customFormat="false" ht="12.8" hidden="false" customHeight="false" outlineLevel="0" collapsed="false">
      <c r="A62" s="0" t="n">
        <v>109</v>
      </c>
      <c r="B62" s="0" t="n">
        <v>24491922.3812569</v>
      </c>
      <c r="C62" s="0" t="n">
        <v>23627937.0671675</v>
      </c>
      <c r="D62" s="0" t="n">
        <v>67570736.5085202</v>
      </c>
      <c r="E62" s="0" t="n">
        <v>108309638.420802</v>
      </c>
      <c r="F62" s="0" t="n">
        <v>0</v>
      </c>
      <c r="G62" s="0" t="n">
        <v>480849.025797376</v>
      </c>
      <c r="H62" s="0" t="n">
        <v>280010.75203625</v>
      </c>
      <c r="I62" s="0" t="n">
        <v>147322.194651096</v>
      </c>
    </row>
    <row r="63" customFormat="false" ht="12.8" hidden="false" customHeight="false" outlineLevel="0" collapsed="false">
      <c r="A63" s="0" t="n">
        <v>110</v>
      </c>
      <c r="B63" s="0" t="n">
        <v>29241352.9590905</v>
      </c>
      <c r="C63" s="0" t="n">
        <v>28359334.0190822</v>
      </c>
      <c r="D63" s="0" t="n">
        <v>82206998.4666416</v>
      </c>
      <c r="E63" s="0" t="n">
        <v>109960352.425543</v>
      </c>
      <c r="F63" s="0" t="n">
        <v>18326725.4042572</v>
      </c>
      <c r="G63" s="0" t="n">
        <v>500052.412481373</v>
      </c>
      <c r="H63" s="0" t="n">
        <v>278600.574313061</v>
      </c>
      <c r="I63" s="0" t="n">
        <v>147665.647448357</v>
      </c>
    </row>
    <row r="64" customFormat="false" ht="12.8" hidden="false" customHeight="false" outlineLevel="0" collapsed="false">
      <c r="A64" s="0" t="n">
        <v>111</v>
      </c>
      <c r="B64" s="0" t="n">
        <v>25115698.4611325</v>
      </c>
      <c r="C64" s="0" t="n">
        <v>24258620.6685365</v>
      </c>
      <c r="D64" s="0" t="n">
        <v>69643419.4266377</v>
      </c>
      <c r="E64" s="0" t="n">
        <v>110735239.024301</v>
      </c>
      <c r="F64" s="0" t="n">
        <v>0</v>
      </c>
      <c r="G64" s="0" t="n">
        <v>477274.098236575</v>
      </c>
      <c r="H64" s="0" t="n">
        <v>277872.693816419</v>
      </c>
      <c r="I64" s="0" t="n">
        <v>145615.715061444</v>
      </c>
    </row>
    <row r="65" customFormat="false" ht="12.8" hidden="false" customHeight="false" outlineLevel="0" collapsed="false">
      <c r="A65" s="0" t="n">
        <v>112</v>
      </c>
      <c r="B65" s="0" t="n">
        <v>29761058.0302112</v>
      </c>
      <c r="C65" s="0" t="n">
        <v>28934128.9085053</v>
      </c>
      <c r="D65" s="0" t="n">
        <v>84108004.6300605</v>
      </c>
      <c r="E65" s="0" t="n">
        <v>111777239.561447</v>
      </c>
      <c r="F65" s="0" t="n">
        <v>18629539.9269079</v>
      </c>
      <c r="G65" s="0" t="n">
        <v>445772.402104429</v>
      </c>
      <c r="H65" s="0" t="n">
        <v>278668.718924084</v>
      </c>
      <c r="I65" s="0" t="n">
        <v>146411.429539188</v>
      </c>
    </row>
    <row r="66" customFormat="false" ht="12.8" hidden="false" customHeight="false" outlineLevel="0" collapsed="false">
      <c r="A66" s="0" t="n">
        <v>113</v>
      </c>
      <c r="B66" s="0" t="n">
        <v>25445445.8360653</v>
      </c>
      <c r="C66" s="0" t="n">
        <v>24593253.9676761</v>
      </c>
      <c r="D66" s="0" t="n">
        <v>70489839.2882932</v>
      </c>
      <c r="E66" s="0" t="n">
        <v>112416372.290638</v>
      </c>
      <c r="F66" s="0" t="n">
        <v>0</v>
      </c>
      <c r="G66" s="0" t="n">
        <v>465574.925726989</v>
      </c>
      <c r="H66" s="0" t="n">
        <v>282464.905131489</v>
      </c>
      <c r="I66" s="0" t="n">
        <v>148788.625043906</v>
      </c>
    </row>
    <row r="67" customFormat="false" ht="12.8" hidden="false" customHeight="false" outlineLevel="0" collapsed="false">
      <c r="A67" s="0" t="n">
        <v>114</v>
      </c>
      <c r="B67" s="0" t="n">
        <v>30147345.8341901</v>
      </c>
      <c r="C67" s="0" t="n">
        <v>29259943.5531547</v>
      </c>
      <c r="D67" s="0" t="n">
        <v>84954111.8693027</v>
      </c>
      <c r="E67" s="0" t="n">
        <v>113232858.949415</v>
      </c>
      <c r="F67" s="0" t="n">
        <v>18872143.1582358</v>
      </c>
      <c r="G67" s="0" t="n">
        <v>501465.819288008</v>
      </c>
      <c r="H67" s="0" t="n">
        <v>279755.105159756</v>
      </c>
      <c r="I67" s="0" t="n">
        <v>151687.652267964</v>
      </c>
    </row>
    <row r="68" customFormat="false" ht="12.8" hidden="false" customHeight="false" outlineLevel="0" collapsed="false">
      <c r="A68" s="0" t="n">
        <v>115</v>
      </c>
      <c r="B68" s="0" t="n">
        <v>25963659.3746925</v>
      </c>
      <c r="C68" s="0" t="n">
        <v>25067639.7541408</v>
      </c>
      <c r="D68" s="0" t="n">
        <v>72136469.2493507</v>
      </c>
      <c r="E68" s="0" t="n">
        <v>114196515.310645</v>
      </c>
      <c r="F68" s="0" t="n">
        <v>0</v>
      </c>
      <c r="G68" s="0" t="n">
        <v>494986.343126343</v>
      </c>
      <c r="H68" s="0" t="n">
        <v>292166.854753439</v>
      </c>
      <c r="I68" s="0" t="n">
        <v>155523.460959824</v>
      </c>
    </row>
    <row r="69" customFormat="false" ht="12.8" hidden="false" customHeight="false" outlineLevel="0" collapsed="false">
      <c r="A69" s="0" t="n">
        <v>116</v>
      </c>
      <c r="B69" s="0" t="n">
        <v>30862356.3854576</v>
      </c>
      <c r="C69" s="0" t="n">
        <v>29981574.4532314</v>
      </c>
      <c r="D69" s="0" t="n">
        <v>87361682.7167456</v>
      </c>
      <c r="E69" s="0" t="n">
        <v>115554651.64558</v>
      </c>
      <c r="F69" s="0" t="n">
        <v>19259108.6075967</v>
      </c>
      <c r="G69" s="0" t="n">
        <v>486766.492440833</v>
      </c>
      <c r="H69" s="0" t="n">
        <v>287939.156849235</v>
      </c>
      <c r="I69" s="0" t="n">
        <v>151537.547051596</v>
      </c>
    </row>
    <row r="70" customFormat="false" ht="12.8" hidden="false" customHeight="false" outlineLevel="0" collapsed="false">
      <c r="A70" s="0" t="n">
        <v>117</v>
      </c>
      <c r="B70" s="0" t="n">
        <v>26161691.1995147</v>
      </c>
      <c r="C70" s="0" t="n">
        <v>25268933.0385634</v>
      </c>
      <c r="D70" s="0" t="n">
        <v>72579112.2938462</v>
      </c>
      <c r="E70" s="0" t="n">
        <v>115330976.323797</v>
      </c>
      <c r="F70" s="0" t="n">
        <v>0</v>
      </c>
      <c r="G70" s="0" t="n">
        <v>493075.237168007</v>
      </c>
      <c r="H70" s="0" t="n">
        <v>290750.667905752</v>
      </c>
      <c r="I70" s="0" t="n">
        <v>155617.508396406</v>
      </c>
    </row>
    <row r="71" customFormat="false" ht="12.8" hidden="false" customHeight="false" outlineLevel="0" collapsed="false">
      <c r="A71" s="0" t="n">
        <v>118</v>
      </c>
      <c r="B71" s="0" t="n">
        <v>31101321.7518127</v>
      </c>
      <c r="C71" s="0" t="n">
        <v>30200442.8404563</v>
      </c>
      <c r="D71" s="0" t="n">
        <v>87833772.594882</v>
      </c>
      <c r="E71" s="0" t="n">
        <v>116687602.354942</v>
      </c>
      <c r="F71" s="0" t="n">
        <v>19447933.7258237</v>
      </c>
      <c r="G71" s="0" t="n">
        <v>514572.387749984</v>
      </c>
      <c r="H71" s="0" t="n">
        <v>280662.319726374</v>
      </c>
      <c r="I71" s="0" t="n">
        <v>150920.291257169</v>
      </c>
    </row>
    <row r="72" customFormat="false" ht="12.8" hidden="false" customHeight="false" outlineLevel="0" collapsed="false">
      <c r="A72" s="0" t="n">
        <v>119</v>
      </c>
      <c r="B72" s="0" t="n">
        <v>26932921.3275272</v>
      </c>
      <c r="C72" s="0" t="n">
        <v>26074542.3269136</v>
      </c>
      <c r="D72" s="0" t="n">
        <v>75191041.4382428</v>
      </c>
      <c r="E72" s="0" t="n">
        <v>118531091.354447</v>
      </c>
      <c r="F72" s="0" t="n">
        <v>0</v>
      </c>
      <c r="G72" s="0" t="n">
        <v>475529.281582985</v>
      </c>
      <c r="H72" s="0" t="n">
        <v>279295.394447022</v>
      </c>
      <c r="I72" s="0" t="n">
        <v>147934.749405152</v>
      </c>
    </row>
    <row r="73" customFormat="false" ht="12.8" hidden="false" customHeight="false" outlineLevel="0" collapsed="false">
      <c r="A73" s="0" t="n">
        <v>120</v>
      </c>
      <c r="B73" s="0" t="n">
        <v>31935002.6540077</v>
      </c>
      <c r="C73" s="0" t="n">
        <v>31060572.6186793</v>
      </c>
      <c r="D73" s="0" t="n">
        <v>90698112.9203093</v>
      </c>
      <c r="E73" s="0" t="n">
        <v>119491739.368918</v>
      </c>
      <c r="F73" s="0" t="n">
        <v>19915289.8948197</v>
      </c>
      <c r="G73" s="0" t="n">
        <v>488593.192448077</v>
      </c>
      <c r="H73" s="0" t="n">
        <v>281955.715440657</v>
      </c>
      <c r="I73" s="0" t="n">
        <v>148401.61062804</v>
      </c>
    </row>
    <row r="74" customFormat="false" ht="12.8" hidden="false" customHeight="false" outlineLevel="0" collapsed="false">
      <c r="A74" s="0" t="n">
        <v>121</v>
      </c>
      <c r="B74" s="0" t="n">
        <v>27163757.8141606</v>
      </c>
      <c r="C74" s="0" t="n">
        <v>26207823.6146525</v>
      </c>
      <c r="D74" s="0" t="n">
        <v>75400476.2752748</v>
      </c>
      <c r="E74" s="0" t="n">
        <v>119346569.35058</v>
      </c>
      <c r="F74" s="0" t="n">
        <v>0</v>
      </c>
      <c r="G74" s="0" t="n">
        <v>558631.40697277</v>
      </c>
      <c r="H74" s="0" t="n">
        <v>288549.014530994</v>
      </c>
      <c r="I74" s="0" t="n">
        <v>155362.540006128</v>
      </c>
    </row>
    <row r="75" customFormat="false" ht="12.8" hidden="false" customHeight="false" outlineLevel="0" collapsed="false">
      <c r="A75" s="0" t="n">
        <v>122</v>
      </c>
      <c r="B75" s="0" t="n">
        <v>32063305.2117598</v>
      </c>
      <c r="C75" s="0" t="n">
        <v>31148735.7081412</v>
      </c>
      <c r="D75" s="0" t="n">
        <v>90848396.8083984</v>
      </c>
      <c r="E75" s="0" t="n">
        <v>120008303.871244</v>
      </c>
      <c r="F75" s="0" t="n">
        <v>20001383.9785407</v>
      </c>
      <c r="G75" s="0" t="n">
        <v>515914.873061434</v>
      </c>
      <c r="H75" s="0" t="n">
        <v>289195.985759063</v>
      </c>
      <c r="I75" s="0" t="n">
        <v>156369.492568721</v>
      </c>
    </row>
    <row r="76" customFormat="false" ht="12.8" hidden="false" customHeight="false" outlineLevel="0" collapsed="false">
      <c r="A76" s="0" t="n">
        <v>123</v>
      </c>
      <c r="B76" s="0" t="n">
        <v>27651045.6113467</v>
      </c>
      <c r="C76" s="0" t="n">
        <v>26733075.6177554</v>
      </c>
      <c r="D76" s="0" t="n">
        <v>77283199.5948298</v>
      </c>
      <c r="E76" s="0" t="n">
        <v>121170759.070239</v>
      </c>
      <c r="F76" s="0" t="n">
        <v>0</v>
      </c>
      <c r="G76" s="0" t="n">
        <v>529994.216206618</v>
      </c>
      <c r="H76" s="0" t="n">
        <v>284254.124456234</v>
      </c>
      <c r="I76" s="0" t="n">
        <v>148173.789897746</v>
      </c>
    </row>
    <row r="77" customFormat="false" ht="12.8" hidden="false" customHeight="false" outlineLevel="0" collapsed="false">
      <c r="A77" s="0" t="n">
        <v>124</v>
      </c>
      <c r="B77" s="0" t="n">
        <v>32760755.308145</v>
      </c>
      <c r="C77" s="0" t="n">
        <v>31837636.0337518</v>
      </c>
      <c r="D77" s="0" t="n">
        <v>93073359.9581099</v>
      </c>
      <c r="E77" s="0" t="n">
        <v>122280019.812362</v>
      </c>
      <c r="F77" s="0" t="n">
        <v>20380003.3020603</v>
      </c>
      <c r="G77" s="0" t="n">
        <v>529797.529564065</v>
      </c>
      <c r="H77" s="0" t="n">
        <v>286252.789585287</v>
      </c>
      <c r="I77" s="0" t="n">
        <v>152955.650348397</v>
      </c>
    </row>
    <row r="78" customFormat="false" ht="12.8" hidden="false" customHeight="false" outlineLevel="0" collapsed="false">
      <c r="A78" s="0" t="n">
        <v>125</v>
      </c>
      <c r="B78" s="0" t="n">
        <v>28183577.2702441</v>
      </c>
      <c r="C78" s="0" t="n">
        <v>27272792.1566036</v>
      </c>
      <c r="D78" s="0" t="n">
        <v>78580717.453955</v>
      </c>
      <c r="E78" s="0" t="n">
        <v>123985887.117493</v>
      </c>
      <c r="F78" s="0" t="n">
        <v>0</v>
      </c>
      <c r="G78" s="0" t="n">
        <v>520871.089660767</v>
      </c>
      <c r="H78" s="0" t="n">
        <v>284069.526092916</v>
      </c>
      <c r="I78" s="0" t="n">
        <v>151206.42555262</v>
      </c>
    </row>
    <row r="79" customFormat="false" ht="12.8" hidden="false" customHeight="false" outlineLevel="0" collapsed="false">
      <c r="A79" s="0" t="n">
        <v>126</v>
      </c>
      <c r="B79" s="0" t="n">
        <v>33488180.8677087</v>
      </c>
      <c r="C79" s="0" t="n">
        <v>32556643.1220267</v>
      </c>
      <c r="D79" s="0" t="n">
        <v>95022922.5190911</v>
      </c>
      <c r="E79" s="0" t="n">
        <v>125245836.729298</v>
      </c>
      <c r="F79" s="0" t="n">
        <v>20874306.1215497</v>
      </c>
      <c r="G79" s="0" t="n">
        <v>530690.400660355</v>
      </c>
      <c r="H79" s="0" t="n">
        <v>292738.070607964</v>
      </c>
      <c r="I79" s="0" t="n">
        <v>154441.820590915</v>
      </c>
    </row>
    <row r="80" customFormat="false" ht="12.8" hidden="false" customHeight="false" outlineLevel="0" collapsed="false">
      <c r="A80" s="0" t="n">
        <v>127</v>
      </c>
      <c r="B80" s="0" t="n">
        <v>28814386.0442289</v>
      </c>
      <c r="C80" s="0" t="n">
        <v>27923490.7279585</v>
      </c>
      <c r="D80" s="0" t="n">
        <v>80872708.7906449</v>
      </c>
      <c r="E80" s="0" t="n">
        <v>126362792.965343</v>
      </c>
      <c r="F80" s="0" t="n">
        <v>0</v>
      </c>
      <c r="G80" s="0" t="n">
        <v>491677.485983914</v>
      </c>
      <c r="H80" s="0" t="n">
        <v>291968.730907415</v>
      </c>
      <c r="I80" s="0" t="n">
        <v>153212.99911285</v>
      </c>
    </row>
    <row r="81" customFormat="false" ht="12.8" hidden="false" customHeight="false" outlineLevel="0" collapsed="false">
      <c r="A81" s="0" t="n">
        <v>128</v>
      </c>
      <c r="B81" s="0" t="n">
        <v>34130258.0385729</v>
      </c>
      <c r="C81" s="0" t="n">
        <v>33235866.7484456</v>
      </c>
      <c r="D81" s="0" t="n">
        <v>97420151.1839784</v>
      </c>
      <c r="E81" s="0" t="n">
        <v>127391941.78134</v>
      </c>
      <c r="F81" s="0" t="n">
        <v>21231990.29689</v>
      </c>
      <c r="G81" s="0" t="n">
        <v>506047.038138259</v>
      </c>
      <c r="H81" s="0" t="n">
        <v>285633.304650006</v>
      </c>
      <c r="I81" s="0" t="n">
        <v>146729.924770125</v>
      </c>
    </row>
    <row r="82" customFormat="false" ht="12.8" hidden="false" customHeight="false" outlineLevel="0" collapsed="false">
      <c r="A82" s="0" t="n">
        <v>129</v>
      </c>
      <c r="B82" s="0" t="n">
        <v>29077430.287707</v>
      </c>
      <c r="C82" s="0" t="n">
        <v>28139162.2468675</v>
      </c>
      <c r="D82" s="0" t="n">
        <v>81319198.2642787</v>
      </c>
      <c r="E82" s="0" t="n">
        <v>127684374.364049</v>
      </c>
      <c r="F82" s="0" t="n">
        <v>0</v>
      </c>
      <c r="G82" s="0" t="n">
        <v>545511.076842269</v>
      </c>
      <c r="H82" s="0" t="n">
        <v>288189.613742601</v>
      </c>
      <c r="I82" s="0" t="n">
        <v>149381.928935154</v>
      </c>
    </row>
    <row r="83" customFormat="false" ht="12.8" hidden="false" customHeight="false" outlineLevel="0" collapsed="false">
      <c r="A83" s="0" t="n">
        <v>130</v>
      </c>
      <c r="B83" s="0" t="n">
        <v>34401690.6764612</v>
      </c>
      <c r="C83" s="0" t="n">
        <v>33462230.2148342</v>
      </c>
      <c r="D83" s="0" t="n">
        <v>97833276.3789494</v>
      </c>
      <c r="E83" s="0" t="n">
        <v>128620900.226794</v>
      </c>
      <c r="F83" s="0" t="n">
        <v>21436816.7044656</v>
      </c>
      <c r="G83" s="0" t="n">
        <v>532260.706237287</v>
      </c>
      <c r="H83" s="0" t="n">
        <v>297816.205538416</v>
      </c>
      <c r="I83" s="0" t="n">
        <v>156262.21407335</v>
      </c>
    </row>
    <row r="84" customFormat="false" ht="12.8" hidden="false" customHeight="false" outlineLevel="0" collapsed="false">
      <c r="A84" s="0" t="n">
        <v>131</v>
      </c>
      <c r="B84" s="0" t="n">
        <v>29644815.295623</v>
      </c>
      <c r="C84" s="0" t="n">
        <v>28697587.3171054</v>
      </c>
      <c r="D84" s="0" t="n">
        <v>83156523.8194039</v>
      </c>
      <c r="E84" s="0" t="n">
        <v>129813552.71624</v>
      </c>
      <c r="F84" s="0" t="n">
        <v>0</v>
      </c>
      <c r="G84" s="0" t="n">
        <v>532448.652515318</v>
      </c>
      <c r="H84" s="0" t="n">
        <v>304889.617148694</v>
      </c>
      <c r="I84" s="0" t="n">
        <v>156985.298362223</v>
      </c>
    </row>
    <row r="85" customFormat="false" ht="12.8" hidden="false" customHeight="false" outlineLevel="0" collapsed="false">
      <c r="A85" s="0" t="n">
        <v>132</v>
      </c>
      <c r="B85" s="0" t="n">
        <v>35055350.0182319</v>
      </c>
      <c r="C85" s="0" t="n">
        <v>34132003.1209113</v>
      </c>
      <c r="D85" s="0" t="n">
        <v>100136888.053577</v>
      </c>
      <c r="E85" s="0" t="n">
        <v>130765639.214465</v>
      </c>
      <c r="F85" s="0" t="n">
        <v>21794273.2024108</v>
      </c>
      <c r="G85" s="0" t="n">
        <v>516628.292909897</v>
      </c>
      <c r="H85" s="0" t="n">
        <v>297791.444988727</v>
      </c>
      <c r="I85" s="0" t="n">
        <v>155610.227745721</v>
      </c>
    </row>
    <row r="86" customFormat="false" ht="12.8" hidden="false" customHeight="false" outlineLevel="0" collapsed="false">
      <c r="A86" s="0" t="n">
        <v>133</v>
      </c>
      <c r="B86" s="0" t="n">
        <v>30062507.0582052</v>
      </c>
      <c r="C86" s="0" t="n">
        <v>29124394.3845669</v>
      </c>
      <c r="D86" s="0" t="n">
        <v>84355875.6678291</v>
      </c>
      <c r="E86" s="0" t="n">
        <v>131908824.084015</v>
      </c>
      <c r="F86" s="0" t="n">
        <v>0</v>
      </c>
      <c r="G86" s="0" t="n">
        <v>523244.549654236</v>
      </c>
      <c r="H86" s="0" t="n">
        <v>303960.578311246</v>
      </c>
      <c r="I86" s="0" t="n">
        <v>158439.350961285</v>
      </c>
    </row>
    <row r="87" customFormat="false" ht="12.8" hidden="false" customHeight="false" outlineLevel="0" collapsed="false">
      <c r="A87" s="0" t="n">
        <v>134</v>
      </c>
      <c r="B87" s="0" t="n">
        <v>35675840.3377737</v>
      </c>
      <c r="C87" s="0" t="n">
        <v>34718888.4201494</v>
      </c>
      <c r="D87" s="0" t="n">
        <v>101798580.544458</v>
      </c>
      <c r="E87" s="0" t="n">
        <v>133067973.961542</v>
      </c>
      <c r="F87" s="0" t="n">
        <v>22177995.6602571</v>
      </c>
      <c r="G87" s="0" t="n">
        <v>538718.841754684</v>
      </c>
      <c r="H87" s="0" t="n">
        <v>305297.341820524</v>
      </c>
      <c r="I87" s="0" t="n">
        <v>161336.762927391</v>
      </c>
    </row>
    <row r="88" customFormat="false" ht="12.8" hidden="false" customHeight="false" outlineLevel="0" collapsed="false">
      <c r="A88" s="0" t="n">
        <v>135</v>
      </c>
      <c r="B88" s="0" t="n">
        <v>30764614.4132033</v>
      </c>
      <c r="C88" s="0" t="n">
        <v>29786359.8364922</v>
      </c>
      <c r="D88" s="0" t="n">
        <v>86582265.8017036</v>
      </c>
      <c r="E88" s="0" t="n">
        <v>134319191.542006</v>
      </c>
      <c r="F88" s="0" t="n">
        <v>0</v>
      </c>
      <c r="G88" s="0" t="n">
        <v>576842.628899946</v>
      </c>
      <c r="H88" s="0" t="n">
        <v>293376.309441242</v>
      </c>
      <c r="I88" s="0" t="n">
        <v>154336.626242844</v>
      </c>
    </row>
    <row r="89" customFormat="false" ht="12.8" hidden="false" customHeight="false" outlineLevel="0" collapsed="false">
      <c r="A89" s="0" t="n">
        <v>136</v>
      </c>
      <c r="B89" s="0" t="n">
        <v>36608215.0852545</v>
      </c>
      <c r="C89" s="0" t="n">
        <v>35665769.0525114</v>
      </c>
      <c r="D89" s="0" t="n">
        <v>104890121.993058</v>
      </c>
      <c r="E89" s="0" t="n">
        <v>136192240.359748</v>
      </c>
      <c r="F89" s="0" t="n">
        <v>22698706.7266247</v>
      </c>
      <c r="G89" s="0" t="n">
        <v>533898.81493502</v>
      </c>
      <c r="H89" s="0" t="n">
        <v>298309.006152499</v>
      </c>
      <c r="I89" s="0" t="n">
        <v>157483.159507877</v>
      </c>
    </row>
    <row r="90" customFormat="false" ht="12.8" hidden="false" customHeight="false" outlineLevel="0" collapsed="false">
      <c r="A90" s="0" t="n">
        <v>137</v>
      </c>
      <c r="B90" s="0" t="n">
        <v>31295301.2930957</v>
      </c>
      <c r="C90" s="0" t="n">
        <v>30323134.6571396</v>
      </c>
      <c r="D90" s="0" t="n">
        <v>87947784.5064099</v>
      </c>
      <c r="E90" s="0" t="n">
        <v>137075430.766988</v>
      </c>
      <c r="F90" s="0" t="n">
        <v>0</v>
      </c>
      <c r="G90" s="0" t="n">
        <v>563161.785949021</v>
      </c>
      <c r="H90" s="0" t="n">
        <v>297704.061668641</v>
      </c>
      <c r="I90" s="0" t="n">
        <v>159001.126197746</v>
      </c>
    </row>
    <row r="91" customFormat="false" ht="12.8" hidden="false" customHeight="false" outlineLevel="0" collapsed="false">
      <c r="A91" s="0" t="n">
        <v>138</v>
      </c>
      <c r="B91" s="0" t="n">
        <v>37178490.6220162</v>
      </c>
      <c r="C91" s="0" t="n">
        <v>36230220.9019831</v>
      </c>
      <c r="D91" s="0" t="n">
        <v>106485086.409189</v>
      </c>
      <c r="E91" s="0" t="n">
        <v>138516239.000395</v>
      </c>
      <c r="F91" s="0" t="n">
        <v>23086039.8333992</v>
      </c>
      <c r="G91" s="0" t="n">
        <v>548949.65298608</v>
      </c>
      <c r="H91" s="0" t="n">
        <v>291401.973722981</v>
      </c>
      <c r="I91" s="0" t="n">
        <v>154168.704748671</v>
      </c>
    </row>
    <row r="92" customFormat="false" ht="12.8" hidden="false" customHeight="false" outlineLevel="0" collapsed="false">
      <c r="A92" s="0" t="n">
        <v>139</v>
      </c>
      <c r="B92" s="0" t="n">
        <v>31979281.7851448</v>
      </c>
      <c r="C92" s="0" t="n">
        <v>31022366.660859</v>
      </c>
      <c r="D92" s="0" t="n">
        <v>90400600.8341745</v>
      </c>
      <c r="E92" s="0" t="n">
        <v>139507255.966889</v>
      </c>
      <c r="F92" s="0" t="n">
        <v>0</v>
      </c>
      <c r="G92" s="0" t="n">
        <v>552239.648889674</v>
      </c>
      <c r="H92" s="0" t="n">
        <v>296586.731110573</v>
      </c>
      <c r="I92" s="0" t="n">
        <v>154412.491836457</v>
      </c>
    </row>
    <row r="93" customFormat="false" ht="12.8" hidden="false" customHeight="false" outlineLevel="0" collapsed="false">
      <c r="A93" s="0" t="n">
        <v>140</v>
      </c>
      <c r="B93" s="0" t="n">
        <v>37788224.8509352</v>
      </c>
      <c r="C93" s="0" t="n">
        <v>36831847.6249855</v>
      </c>
      <c r="D93" s="0" t="n">
        <v>108609040.339026</v>
      </c>
      <c r="E93" s="0" t="n">
        <v>140283631.726584</v>
      </c>
      <c r="F93" s="0" t="n">
        <v>23380605.2877639</v>
      </c>
      <c r="G93" s="0" t="n">
        <v>547739.57481754</v>
      </c>
      <c r="H93" s="0" t="n">
        <v>299307.993119937</v>
      </c>
      <c r="I93" s="0" t="n">
        <v>156185.225731783</v>
      </c>
    </row>
    <row r="94" customFormat="false" ht="12.8" hidden="false" customHeight="false" outlineLevel="0" collapsed="false">
      <c r="A94" s="0" t="n">
        <v>141</v>
      </c>
      <c r="B94" s="0" t="n">
        <v>32206077.6438551</v>
      </c>
      <c r="C94" s="0" t="n">
        <v>31214328.9620374</v>
      </c>
      <c r="D94" s="0" t="n">
        <v>90805817.7822972</v>
      </c>
      <c r="E94" s="0" t="n">
        <v>140665245.115307</v>
      </c>
      <c r="F94" s="0" t="n">
        <v>0</v>
      </c>
      <c r="G94" s="0" t="n">
        <v>575546.075180843</v>
      </c>
      <c r="H94" s="0" t="n">
        <v>304637.160819957</v>
      </c>
      <c r="I94" s="0" t="n">
        <v>159379.208309774</v>
      </c>
    </row>
    <row r="95" customFormat="false" ht="12.8" hidden="false" customHeight="false" outlineLevel="0" collapsed="false">
      <c r="A95" s="0" t="n">
        <v>142</v>
      </c>
      <c r="B95" s="0" t="n">
        <v>38162893.4496412</v>
      </c>
      <c r="C95" s="0" t="n">
        <v>37164023.2531783</v>
      </c>
      <c r="D95" s="0" t="n">
        <v>109371648.433067</v>
      </c>
      <c r="E95" s="0" t="n">
        <v>141895891.754481</v>
      </c>
      <c r="F95" s="0" t="n">
        <v>23649315.2924134</v>
      </c>
      <c r="G95" s="0" t="n">
        <v>583473.47057006</v>
      </c>
      <c r="H95" s="0" t="n">
        <v>304711.275733931</v>
      </c>
      <c r="I95" s="0" t="n">
        <v>158122.071655592</v>
      </c>
    </row>
    <row r="96" customFormat="false" ht="12.8" hidden="false" customHeight="false" outlineLevel="0" collapsed="false">
      <c r="A96" s="0" t="n">
        <v>143</v>
      </c>
      <c r="B96" s="0" t="n">
        <v>32829029.9679152</v>
      </c>
      <c r="C96" s="0" t="n">
        <v>31883256.0333937</v>
      </c>
      <c r="D96" s="0" t="n">
        <v>93031998.3574536</v>
      </c>
      <c r="E96" s="0" t="n">
        <v>143215143.069005</v>
      </c>
      <c r="F96" s="0" t="n">
        <v>0</v>
      </c>
      <c r="G96" s="0" t="n">
        <v>537864.309015677</v>
      </c>
      <c r="H96" s="0" t="n">
        <v>300115.919898377</v>
      </c>
      <c r="I96" s="0" t="n">
        <v>153991.008010557</v>
      </c>
    </row>
    <row r="97" customFormat="false" ht="12.8" hidden="false" customHeight="false" outlineLevel="0" collapsed="false">
      <c r="A97" s="0" t="n">
        <v>144</v>
      </c>
      <c r="B97" s="0" t="n">
        <v>38936617.1860159</v>
      </c>
      <c r="C97" s="0" t="n">
        <v>37973030.3953786</v>
      </c>
      <c r="D97" s="0" t="n">
        <v>112231162.053964</v>
      </c>
      <c r="E97" s="0" t="n">
        <v>144368673.348471</v>
      </c>
      <c r="F97" s="0" t="n">
        <v>24061445.5580785</v>
      </c>
      <c r="G97" s="0" t="n">
        <v>542218.936307788</v>
      </c>
      <c r="H97" s="0" t="n">
        <v>312160.850894245</v>
      </c>
      <c r="I97" s="0" t="n">
        <v>156010.004907584</v>
      </c>
    </row>
    <row r="98" customFormat="false" ht="12.8" hidden="false" customHeight="false" outlineLevel="0" collapsed="false">
      <c r="A98" s="0" t="n">
        <v>145</v>
      </c>
      <c r="B98" s="0" t="n">
        <v>33067634.0718395</v>
      </c>
      <c r="C98" s="0" t="n">
        <v>32073544.5486581</v>
      </c>
      <c r="D98" s="0" t="n">
        <v>93460488.9274101</v>
      </c>
      <c r="E98" s="0" t="n">
        <v>144380855.074088</v>
      </c>
      <c r="F98" s="0" t="n">
        <v>0</v>
      </c>
      <c r="G98" s="0" t="n">
        <v>577927.626146794</v>
      </c>
      <c r="H98" s="0" t="n">
        <v>303320.891898059</v>
      </c>
      <c r="I98" s="0" t="n">
        <v>161201.435909322</v>
      </c>
    </row>
    <row r="99" customFormat="false" ht="12.8" hidden="false" customHeight="false" outlineLevel="0" collapsed="false">
      <c r="A99" s="0" t="n">
        <v>146</v>
      </c>
      <c r="B99" s="0" t="n">
        <v>39198045.1302853</v>
      </c>
      <c r="C99" s="0" t="n">
        <v>38201284.3592819</v>
      </c>
      <c r="D99" s="0" t="n">
        <v>112696888.149753</v>
      </c>
      <c r="E99" s="0" t="n">
        <v>145627180.168448</v>
      </c>
      <c r="F99" s="0" t="n">
        <v>24271196.6947413</v>
      </c>
      <c r="G99" s="0" t="n">
        <v>582218.583644784</v>
      </c>
      <c r="H99" s="0" t="n">
        <v>301083.566277306</v>
      </c>
      <c r="I99" s="0" t="n">
        <v>162083.744401924</v>
      </c>
    </row>
    <row r="100" customFormat="false" ht="12.8" hidden="false" customHeight="false" outlineLevel="0" collapsed="false">
      <c r="A100" s="0" t="n">
        <v>147</v>
      </c>
      <c r="B100" s="0" t="n">
        <v>33744665.6999153</v>
      </c>
      <c r="C100" s="0" t="n">
        <v>32756564.1272559</v>
      </c>
      <c r="D100" s="0" t="n">
        <v>95862073.4750764</v>
      </c>
      <c r="E100" s="0" t="n">
        <v>146868088.051362</v>
      </c>
      <c r="F100" s="0" t="n">
        <v>0</v>
      </c>
      <c r="G100" s="0" t="n">
        <v>573737.727001214</v>
      </c>
      <c r="H100" s="0" t="n">
        <v>303577.972025895</v>
      </c>
      <c r="I100" s="0" t="n">
        <v>158265.533760396</v>
      </c>
    </row>
    <row r="101" customFormat="false" ht="12.8" hidden="false" customHeight="false" outlineLevel="0" collapsed="false">
      <c r="A101" s="0" t="n">
        <v>148</v>
      </c>
      <c r="B101" s="0" t="n">
        <v>40180170.307605</v>
      </c>
      <c r="C101" s="0" t="n">
        <v>39200937.5106197</v>
      </c>
      <c r="D101" s="0" t="n">
        <v>115960473.54113</v>
      </c>
      <c r="E101" s="0" t="n">
        <v>148915270.163318</v>
      </c>
      <c r="F101" s="0" t="n">
        <v>24819211.6938863</v>
      </c>
      <c r="G101" s="0" t="n">
        <v>569462.661436612</v>
      </c>
      <c r="H101" s="0" t="n">
        <v>302339.9592923</v>
      </c>
      <c r="I101" s="0" t="n">
        <v>153471.680366288</v>
      </c>
    </row>
    <row r="102" customFormat="false" ht="12.8" hidden="false" customHeight="false" outlineLevel="0" collapsed="false">
      <c r="A102" s="0" t="n">
        <v>149</v>
      </c>
      <c r="B102" s="0" t="n">
        <v>34329680.1568896</v>
      </c>
      <c r="C102" s="0" t="n">
        <v>33330865.7081204</v>
      </c>
      <c r="D102" s="0" t="n">
        <v>97215762.1723417</v>
      </c>
      <c r="E102" s="0" t="n">
        <v>149880759.003116</v>
      </c>
      <c r="F102" s="0" t="n">
        <v>0</v>
      </c>
      <c r="G102" s="0" t="n">
        <v>586755.661983934</v>
      </c>
      <c r="H102" s="0" t="n">
        <v>302780.25111195</v>
      </c>
      <c r="I102" s="0" t="n">
        <v>156112.193818977</v>
      </c>
    </row>
    <row r="103" customFormat="false" ht="12.8" hidden="false" customHeight="false" outlineLevel="0" collapsed="false">
      <c r="A103" s="0" t="n">
        <v>150</v>
      </c>
      <c r="B103" s="0" t="n">
        <v>40489639.8861025</v>
      </c>
      <c r="C103" s="0" t="n">
        <v>39470626.5344266</v>
      </c>
      <c r="D103" s="0" t="n">
        <v>116454553.981827</v>
      </c>
      <c r="E103" s="0" t="n">
        <v>150349969.691742</v>
      </c>
      <c r="F103" s="0" t="n">
        <v>25058328.281957</v>
      </c>
      <c r="G103" s="0" t="n">
        <v>608501.335270079</v>
      </c>
      <c r="H103" s="0" t="n">
        <v>300722.507345654</v>
      </c>
      <c r="I103" s="0" t="n">
        <v>156842.155800295</v>
      </c>
    </row>
    <row r="104" customFormat="false" ht="12.8" hidden="false" customHeight="false" outlineLevel="0" collapsed="false">
      <c r="A104" s="0" t="n">
        <v>151</v>
      </c>
      <c r="B104" s="0" t="n">
        <v>34844376.1507586</v>
      </c>
      <c r="C104" s="0" t="n">
        <v>33896016.3893486</v>
      </c>
      <c r="D104" s="0" t="n">
        <v>99206324.1635646</v>
      </c>
      <c r="E104" s="0" t="n">
        <v>151814232.752244</v>
      </c>
      <c r="F104" s="0" t="n">
        <v>0</v>
      </c>
      <c r="G104" s="0" t="n">
        <v>527972.086121575</v>
      </c>
      <c r="H104" s="0" t="n">
        <v>307998.049284373</v>
      </c>
      <c r="I104" s="0" t="n">
        <v>160556.608577219</v>
      </c>
    </row>
    <row r="105" customFormat="false" ht="12.8" hidden="false" customHeight="false" outlineLevel="0" collapsed="false">
      <c r="A105" s="0" t="n">
        <v>152</v>
      </c>
      <c r="B105" s="0" t="n">
        <v>41077585.0688035</v>
      </c>
      <c r="C105" s="0" t="n">
        <v>40117870.8852045</v>
      </c>
      <c r="D105" s="0" t="n">
        <v>118758530.298467</v>
      </c>
      <c r="E105" s="0" t="n">
        <v>152219416.435877</v>
      </c>
      <c r="F105" s="0" t="n">
        <v>25369902.7393129</v>
      </c>
      <c r="G105" s="0" t="n">
        <v>536448.214268549</v>
      </c>
      <c r="H105" s="0" t="n">
        <v>311956.098219783</v>
      </c>
      <c r="I105" s="0" t="n">
        <v>159014.101586766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0" activeCellId="0" sqref="C20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4843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-0.0328743672773596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0.0139861505051352</v>
      </c>
      <c r="BM4" s="51" t="n">
        <f aca="false">SUM(D14:D17)/AVERAGE(AG14:AG17)</f>
        <v>0.0796959313657843</v>
      </c>
      <c r="BN4" s="51" t="n">
        <f aca="false">(SUM(H14:H17)+SUM(J14:J17))/AVERAGE(AG14:AG17)</f>
        <v>0</v>
      </c>
      <c r="BO4" s="52" t="n">
        <f aca="false">AL4-BN4</f>
        <v>-0.0328743672773596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-0.0327708635680786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0.0153261534329077</v>
      </c>
      <c r="BM5" s="51" t="n">
        <f aca="false">SUM(D18:D21)/AVERAGE(AG18:AG21)</f>
        <v>0.0788429090203561</v>
      </c>
      <c r="BN5" s="51" t="n">
        <f aca="false">(SUM(H18:H21)+SUM(J18:J21))/AVERAGE(AG18:AG21)</f>
        <v>3.99679724492795E-005</v>
      </c>
      <c r="BO5" s="52" t="n">
        <f aca="false">AL5-BN5</f>
        <v>-0.0328108315405279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-0.036516966657866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0.0188670911485167</v>
      </c>
      <c r="BM6" s="51" t="n">
        <f aca="false">SUM(D22:D25)/AVERAGE(AG22:AG25)</f>
        <v>0.0808613734149779</v>
      </c>
      <c r="BN6" s="51" t="n">
        <f aca="false">(SUM(H22:H25)+SUM(J22:J25))/AVERAGE(AG22:AG25)</f>
        <v>0.000542822051953923</v>
      </c>
      <c r="BO6" s="52" t="n">
        <f aca="false">AL6-BN6</f>
        <v>-0.0370597887098199</v>
      </c>
      <c r="BP6" s="32" t="n">
        <f aca="false">BM6+BN6</f>
        <v>0.0814041954669318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-0.0368249769680938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0.0175882201816179</v>
      </c>
      <c r="BM7" s="51" t="n">
        <f aca="false">SUM(D26:D29)/AVERAGE(AG26:AG29)</f>
        <v>0.077889311174794</v>
      </c>
      <c r="BN7" s="51" t="n">
        <f aca="false">(SUM(H26:H29)+SUM(J26:J29))/AVERAGE(AG26:AG29)</f>
        <v>0.000951174085141824</v>
      </c>
      <c r="BO7" s="52" t="n">
        <f aca="false">AL7-BN7</f>
        <v>-0.0377761510532356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-0.0378869896567784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0.051594231488055</v>
      </c>
      <c r="BL8" s="51" t="n">
        <f aca="false">SUM(P30:P33)/AVERAGE(AG30:AG33)</f>
        <v>0.0166616267118191</v>
      </c>
      <c r="BM8" s="51" t="n">
        <f aca="false">SUM(D30:D33)/AVERAGE(AG30:AG33)</f>
        <v>0.0728195944330144</v>
      </c>
      <c r="BN8" s="51" t="n">
        <f aca="false">(SUM(H30:H33)+SUM(J30:J33))/AVERAGE(AG30:AG33)</f>
        <v>0.000865165033393563</v>
      </c>
      <c r="BO8" s="52" t="n">
        <f aca="false">AL8-BN8</f>
        <v>-0.038752154690172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-0.0449963686548207</v>
      </c>
      <c r="AM9" s="4" t="n">
        <v>18862810.403066</v>
      </c>
      <c r="AN9" s="52" t="n">
        <f aca="false">AM9/AVERAGE(AG34:AG37)</f>
        <v>0.00379620368925683</v>
      </c>
      <c r="AO9" s="52" t="n">
        <f aca="false">AVERAGE(AG34:AG37)/AVERAGE(AG30:AG33)-1</f>
        <v>-0.0173041177344676</v>
      </c>
      <c r="AP9" s="55" t="n">
        <f aca="false">((((((AP8*((1+AO9)^(1/12))-AM9/12)*((1+AO9)^(1/12))-AM9/12)*((1+AO9)^(1/12))-AM9/12)*((1+AO9)^(1/12))-AM9/12)*((1+AO9)^(1/12))-AM9/12)*((1+AO9)^(1/12))-AM9/12)*((1+AO9)^(1/12))-AM9/12</f>
        <v>-710465.894688302</v>
      </c>
      <c r="AQ9" s="4" t="n">
        <f aca="false">AQ8*(1+AO9)</f>
        <v>410019385.877697</v>
      </c>
      <c r="AR9" s="4" t="n">
        <f aca="false">((((((AQ8*((1+AO9)^(6/12)))*((1+AO9)^(1/12))+AP9)*((1+AO9)^(1/12))-AM9/12)*((1+AO9)^(1/12))-AM9/12)*((1+AO9)^(1/12))-AM9/12)*((1+AO9)^(1/12))-AM9/12)*((1+AO9)^(1/12))-AM9/12</f>
        <v>401477379.796837</v>
      </c>
      <c r="AS9" s="53" t="n">
        <f aca="false">AQ9/AG37</f>
        <v>0.0807040494840144</v>
      </c>
      <c r="AT9" s="53" t="n">
        <f aca="false">AR9/AG37</f>
        <v>0.0790227278070727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0.0507443797841043</v>
      </c>
      <c r="BL9" s="51" t="n">
        <f aca="false">SUM(P34:P37)/AVERAGE(AG34:AG37)</f>
        <v>0.0162902972082907</v>
      </c>
      <c r="BM9" s="51" t="n">
        <f aca="false">SUM(D34:D37)/AVERAGE(AG34:AG37)</f>
        <v>0.0794504512306342</v>
      </c>
      <c r="BN9" s="51" t="n">
        <f aca="false">(SUM(H34:H37)+SUM(J34:J37))/AVERAGE(AG34:AG37)</f>
        <v>0.00123500749103422</v>
      </c>
      <c r="BO9" s="52" t="n">
        <f aca="false">AL9-BN9</f>
        <v>-0.0462313761458549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-0.04790295146133</v>
      </c>
      <c r="AM10" s="4" t="n">
        <v>17835539.214349</v>
      </c>
      <c r="AN10" s="52" t="n">
        <f aca="false">AM10/AVERAGE(AG38:AG41)</f>
        <v>0.00349169448086626</v>
      </c>
      <c r="AO10" s="52" t="n">
        <f aca="false">AVERAGE(AG38:AG41)/AVERAGE(AG34:AG37)-1</f>
        <v>0.0279999999999991</v>
      </c>
      <c r="AP10" s="52"/>
      <c r="AQ10" s="4" t="n">
        <f aca="false">AQ9*(1+AO10)</f>
        <v>421499928.682273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394655459.041363</v>
      </c>
      <c r="AS10" s="53" t="n">
        <f aca="false">AQ10/AG41</f>
        <v>0.0818816486051489</v>
      </c>
      <c r="AT10" s="53" t="n">
        <f aca="false">AR10/AG41</f>
        <v>0.0766667736299614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0.0501798239130316</v>
      </c>
      <c r="BL10" s="51" t="n">
        <f aca="false">SUM(P38:P41)/AVERAGE(AG38:AG41)</f>
        <v>0.0166344175137156</v>
      </c>
      <c r="BM10" s="51" t="n">
        <f aca="false">SUM(D38:D41)/AVERAGE(AG38:AG41)</f>
        <v>0.0814483578606459</v>
      </c>
      <c r="BN10" s="51" t="n">
        <f aca="false">(SUM(H38:H41)+SUM(J38:J41))/AVERAGE(AG38:AG41)</f>
        <v>0.00164087935622176</v>
      </c>
      <c r="BO10" s="52" t="n">
        <f aca="false">AL10-BN10</f>
        <v>-0.0495438308175518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-0.047207964087052</v>
      </c>
      <c r="AM11" s="4" t="n">
        <v>16827143.6015023</v>
      </c>
      <c r="AN11" s="52" t="n">
        <f aca="false">AM11/AVERAGE(AG42:AG45)</f>
        <v>0.00318287837758833</v>
      </c>
      <c r="AO11" s="52" t="n">
        <f aca="false">AVERAGE(AG42:AG45)/AVERAGE(AG38:AG41)-1</f>
        <v>0.0350000000000001</v>
      </c>
      <c r="AP11" s="52"/>
      <c r="AQ11" s="4" t="n">
        <f aca="false">AQ10*(1+AO11)</f>
        <v>436252426.186152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391372997.712877</v>
      </c>
      <c r="AS11" s="53" t="n">
        <f aca="false">AQ11/AG45</f>
        <v>0.0814826701903911</v>
      </c>
      <c r="AT11" s="53" t="n">
        <f aca="false">AR11/AG45</f>
        <v>0.0731001479415391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0.0499328305749369</v>
      </c>
      <c r="BL11" s="51" t="n">
        <f aca="false">SUM(P42:P45)/AVERAGE(AG42:AG45)</f>
        <v>0.0161790575960298</v>
      </c>
      <c r="BM11" s="51" t="n">
        <f aca="false">SUM(D42:D45)/AVERAGE(AG42:AG45)</f>
        <v>0.0809617370659591</v>
      </c>
      <c r="BN11" s="51" t="n">
        <f aca="false">(SUM(H42:H45)+SUM(J42:J45))/AVERAGE(AG42:AG45)</f>
        <v>0.00192771235569514</v>
      </c>
      <c r="BO11" s="52" t="n">
        <f aca="false">AL11-BN11</f>
        <v>-0.0491356764427471</v>
      </c>
      <c r="BP11" s="32" t="n">
        <f aca="false">BM11+BN11</f>
        <v>0.0828894494216542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-0.0464100046330033</v>
      </c>
      <c r="AM12" s="4" t="n">
        <v>15842663.6881786</v>
      </c>
      <c r="AN12" s="52" t="n">
        <f aca="false">AM12/AVERAGE(AG46:AG49)</f>
        <v>0.00290938115357011</v>
      </c>
      <c r="AO12" s="52" t="n">
        <f aca="false">AVERAGE(AG46:AG49)/AVERAGE(AG42:AG45)-1</f>
        <v>0.0300000000000007</v>
      </c>
      <c r="AP12" s="52"/>
      <c r="AQ12" s="4" t="n">
        <f aca="false">AQ11*(1+AO12)</f>
        <v>449339998.971737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387054849.908696</v>
      </c>
      <c r="AS12" s="53" t="n">
        <f aca="false">AQ12/AG49</f>
        <v>0.0818737785965176</v>
      </c>
      <c r="AT12" s="53" t="n">
        <f aca="false">AR12/AG49</f>
        <v>0.0705248657111565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0.0508493744756656</v>
      </c>
      <c r="BL12" s="51" t="n">
        <f aca="false">SUM(P46:P49)/AVERAGE(AG46:AG49)</f>
        <v>0.0158543620323277</v>
      </c>
      <c r="BM12" s="51" t="n">
        <f aca="false">SUM(D46:D49)/AVERAGE(AG46:AG49)</f>
        <v>0.0814050170763413</v>
      </c>
      <c r="BN12" s="51" t="n">
        <f aca="false">(SUM(H46:H49)+SUM(J46:J49))/AVERAGE(AG46:AG49)</f>
        <v>0.00223759063648922</v>
      </c>
      <c r="BO12" s="52" t="n">
        <f aca="false">AL12-BN12</f>
        <v>-0.0486475952694926</v>
      </c>
      <c r="BP12" s="32" t="n">
        <f aca="false">BM12+BN12</f>
        <v>0.0836426077128305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-0.0445699296414823</v>
      </c>
      <c r="AM13" s="13" t="n">
        <v>14900507.1403892</v>
      </c>
      <c r="AN13" s="59" t="n">
        <f aca="false">AM13/AVERAGE(AG50:AG53)</f>
        <v>0.00265666163082029</v>
      </c>
      <c r="AO13" s="59" t="n">
        <f aca="false">'GDP evolution by scenario'!G49</f>
        <v>0.0299999999999996</v>
      </c>
      <c r="AP13" s="59"/>
      <c r="AQ13" s="13" t="n">
        <f aca="false">AQ12*(1+AO13)</f>
        <v>462820198.940889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383562199.732666</v>
      </c>
      <c r="AS13" s="60" t="n">
        <f aca="false">AQ13/AG53</f>
        <v>0.0814807807191877</v>
      </c>
      <c r="AT13" s="60" t="n">
        <f aca="false">AR13/AG53</f>
        <v>0.0675271899543394</v>
      </c>
      <c r="AW13" s="0"/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0.0520124183384531</v>
      </c>
      <c r="BL13" s="32" t="n">
        <f aca="false">SUM(P50:P53)/AVERAGE(AG50:AG53)</f>
        <v>0.0153519659858521</v>
      </c>
      <c r="BM13" s="32" t="n">
        <f aca="false">SUM(D50:D53)/AVERAGE(AG50:AG53)</f>
        <v>0.0812303819940833</v>
      </c>
      <c r="BN13" s="32" t="n">
        <f aca="false">(SUM(H50:H53)+SUM(J50:J53))/AVERAGE(AG50:AG53)</f>
        <v>0.00261948424318814</v>
      </c>
      <c r="BO13" s="59" t="n">
        <f aca="false">AL13-BN13</f>
        <v>-0.0471894138846704</v>
      </c>
      <c r="BP13" s="32" t="n">
        <f aca="false">BM13+BN13</f>
        <v>0.0838498662372714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-0.0426326878078721</v>
      </c>
      <c r="AM14" s="6" t="n">
        <v>13946867.9480024</v>
      </c>
      <c r="AN14" s="63" t="n">
        <f aca="false">AM14/AVERAGE(AG54:AG57)</f>
        <v>0.00240236190883054</v>
      </c>
      <c r="AO14" s="63" t="n">
        <f aca="false">'GDP evolution by scenario'!G53</f>
        <v>0.035078884838285</v>
      </c>
      <c r="AP14" s="63"/>
      <c r="AQ14" s="6" t="n">
        <f aca="false">AQ13*(1+AO14)</f>
        <v>479055415.400369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382847426.619781</v>
      </c>
      <c r="AS14" s="64" t="n">
        <f aca="false">AQ14/AG57</f>
        <v>0.0814528571745433</v>
      </c>
      <c r="AT14" s="64" t="n">
        <f aca="false">AR14/AG57</f>
        <v>0.0650948006381278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0.0522001902188682</v>
      </c>
      <c r="BL14" s="61" t="n">
        <f aca="false">SUM(P54:P57)/AVERAGE(AG54:AG57)</f>
        <v>0.0147931585134202</v>
      </c>
      <c r="BM14" s="61" t="n">
        <f aca="false">SUM(D54:D57)/AVERAGE(AG54:AG57)</f>
        <v>0.0800397195133201</v>
      </c>
      <c r="BN14" s="61" t="n">
        <f aca="false">(SUM(H54:H57)+SUM(J54:J57))/AVERAGE(AG54:AG57)</f>
        <v>0.00347417961466008</v>
      </c>
      <c r="BO14" s="63" t="n">
        <f aca="false">AL14-BN14</f>
        <v>-0.0461068674225322</v>
      </c>
      <c r="BP14" s="32" t="n">
        <f aca="false">BM14+BN14</f>
        <v>0.0835138991279802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22054908.218739</v>
      </c>
      <c r="S15" s="67"/>
      <c r="T15" s="9" t="n">
        <f aca="false">'Central SIPA income'!J10</f>
        <v>84328853.1107371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-0.0413003512062333</v>
      </c>
      <c r="AM15" s="9" t="n">
        <v>13032040.9288315</v>
      </c>
      <c r="AN15" s="69" t="n">
        <f aca="false">AM15/AVERAGE(AG58:AG61)</f>
        <v>0.00216867601879148</v>
      </c>
      <c r="AO15" s="69" t="n">
        <f aca="false">'GDP evolution by scenario'!G57</f>
        <v>0.0350933118919725</v>
      </c>
      <c r="AP15" s="69"/>
      <c r="AQ15" s="9" t="n">
        <f aca="false">AQ14*(1+AO15)</f>
        <v>495867056.506552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383042462.199717</v>
      </c>
      <c r="AS15" s="70" t="n">
        <f aca="false">AQ15/AG61</f>
        <v>0.0812000253738702</v>
      </c>
      <c r="AT15" s="70" t="n">
        <f aca="false">AR15/AG61</f>
        <v>0.0627245896692792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0.052336684101235</v>
      </c>
      <c r="BL15" s="40" t="n">
        <f aca="false">SUM(P58:P61)/AVERAGE(AG58:AG61)</f>
        <v>0.01441522036993</v>
      </c>
      <c r="BM15" s="40" t="n">
        <f aca="false">SUM(D58:D61)/AVERAGE(AG58:AG61)</f>
        <v>0.0792218149375383</v>
      </c>
      <c r="BN15" s="40" t="n">
        <f aca="false">(SUM(H58:H61)+SUM(J58:J61))/AVERAGE(AG58:AG61)</f>
        <v>0.00461425308441212</v>
      </c>
      <c r="BO15" s="69" t="n">
        <f aca="false">AL15-BN15</f>
        <v>-0.0459146042906454</v>
      </c>
      <c r="BP15" s="32" t="n">
        <f aca="false">BM15+BN15</f>
        <v>0.0838360680219504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777485.531692129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20136935.0845649</v>
      </c>
      <c r="S16" s="67"/>
      <c r="T16" s="9" t="n">
        <f aca="false">'Central SIPA income'!J11</f>
        <v>76995316.5982305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-0.0405155549236043</v>
      </c>
      <c r="AM16" s="9" t="n">
        <v>12139889.4651339</v>
      </c>
      <c r="AN16" s="69" t="n">
        <f aca="false">AM16/AVERAGE(AG62:AG65)</f>
        <v>0.00196797077234879</v>
      </c>
      <c r="AO16" s="69" t="n">
        <f aca="false">'GDP evolution by scenario'!G61</f>
        <v>0.0265457991928375</v>
      </c>
      <c r="AP16" s="69"/>
      <c r="AQ16" s="9" t="n">
        <f aca="false">AQ15*(1+AO16)</f>
        <v>509030243.814919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380923735.814423</v>
      </c>
      <c r="AS16" s="70" t="n">
        <f aca="false">AQ16/AG65</f>
        <v>0.0821135837229455</v>
      </c>
      <c r="AT16" s="70" t="n">
        <f aca="false">AR16/AG65</f>
        <v>0.0614482409501541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0.0525151422033237</v>
      </c>
      <c r="BL16" s="40" t="n">
        <f aca="false">SUM(P62:P65)/AVERAGE(AG62:AG65)</f>
        <v>0.0142574383787414</v>
      </c>
      <c r="BM16" s="40" t="n">
        <f aca="false">SUM(D62:D65)/AVERAGE(AG62:AG65)</f>
        <v>0.0787732587481866</v>
      </c>
      <c r="BN16" s="40" t="n">
        <f aca="false">(SUM(H62:H65)+SUM(J62:J65))/AVERAGE(AG62:AG65)</f>
        <v>0.00535688378652956</v>
      </c>
      <c r="BO16" s="69" t="n">
        <f aca="false">AL16-BN16</f>
        <v>-0.0458724387101338</v>
      </c>
      <c r="BP16" s="32" t="n">
        <f aca="false">BM16+BN16</f>
        <v>0.0841301425347162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842483.122443434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23620050.0418994</v>
      </c>
      <c r="S17" s="67"/>
      <c r="T17" s="9" t="n">
        <f aca="false">'Central SIPA income'!J12</f>
        <v>90313308.5250934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-418869.892108277</v>
      </c>
      <c r="AA17" s="9"/>
      <c r="AB17" s="9" t="n">
        <f aca="false">T17-P17-D17</f>
        <v>-41885953.9342517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-0.00798011488270096</v>
      </c>
      <c r="AK17" s="68" t="n">
        <f aca="false">AK16+1</f>
        <v>2028</v>
      </c>
      <c r="AL17" s="69" t="n">
        <f aca="false">SUM(AB66:AB69)/AVERAGE(AG66:AG69)</f>
        <v>-0.0386785804113225</v>
      </c>
      <c r="AM17" s="9" t="n">
        <v>11273018.6820578</v>
      </c>
      <c r="AN17" s="69" t="n">
        <f aca="false">AM17/AVERAGE(AG66:AG69)</f>
        <v>0.00177649048440613</v>
      </c>
      <c r="AO17" s="69" t="n">
        <f aca="false">'GDP evolution by scenario'!G65</f>
        <v>0.0286822659275832</v>
      </c>
      <c r="AP17" s="69"/>
      <c r="AQ17" s="9" t="n">
        <f aca="false">AQ16*(1+AO17)</f>
        <v>523630384.633201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380429034.139015</v>
      </c>
      <c r="AS17" s="70" t="n">
        <f aca="false">AQ17/AG69</f>
        <v>0.0814195940809186</v>
      </c>
      <c r="AT17" s="70" t="n">
        <f aca="false">AR17/AG69</f>
        <v>0.0591531325247519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0.0527440673695706</v>
      </c>
      <c r="BL17" s="40" t="n">
        <f aca="false">SUM(P66:P69)/AVERAGE(AG66:AG69)</f>
        <v>0.0138183267588078</v>
      </c>
      <c r="BM17" s="40" t="n">
        <f aca="false">SUM(D66:D69)/AVERAGE(AG66:AG69)</f>
        <v>0.0776043210220853</v>
      </c>
      <c r="BN17" s="40" t="n">
        <f aca="false">(SUM(H66:H69)+SUM(J66:J69))/AVERAGE(AG66:AG69)</f>
        <v>0.00614901021453455</v>
      </c>
      <c r="BO17" s="69" t="n">
        <f aca="false">AL17-BN17</f>
        <v>-0.0448275906258571</v>
      </c>
      <c r="BP17" s="32" t="n">
        <f aca="false">BM17+BN17</f>
        <v>0.0837533312366198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-44387286.1098835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-0.00852761334802156</v>
      </c>
      <c r="AK18" s="62" t="n">
        <f aca="false">AK17+1</f>
        <v>2029</v>
      </c>
      <c r="AL18" s="63" t="n">
        <f aca="false">SUM(AB70:AB73)/AVERAGE(AG70:AG73)</f>
        <v>-0.0356992514781218</v>
      </c>
      <c r="AM18" s="6" t="n">
        <v>10452476.7322336</v>
      </c>
      <c r="AN18" s="63" t="n">
        <f aca="false">AM18/AVERAGE(AG70:AG73)</f>
        <v>0.00159591509676748</v>
      </c>
      <c r="AO18" s="63" t="n">
        <f aca="false">'GDP evolution by scenario'!G69</f>
        <v>0.0321244954325217</v>
      </c>
      <c r="AP18" s="63"/>
      <c r="AQ18" s="6" t="n">
        <f aca="false">AQ17*(1+AO18)</f>
        <v>540451746.532679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382044627.364808</v>
      </c>
      <c r="AS18" s="64" t="n">
        <f aca="false">AQ18/AG73</f>
        <v>0.0817718429358545</v>
      </c>
      <c r="AT18" s="64" t="n">
        <f aca="false">AR18/AG73</f>
        <v>0.0578044080045787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0.0529878594759688</v>
      </c>
      <c r="BL18" s="61" t="n">
        <f aca="false">SUM(P70:P73)/AVERAGE(AG70:AG73)</f>
        <v>0.0130729391149364</v>
      </c>
      <c r="BM18" s="61" t="n">
        <f aca="false">SUM(D70:D73)/AVERAGE(AG70:AG73)</f>
        <v>0.0756141718391542</v>
      </c>
      <c r="BN18" s="61" t="n">
        <f aca="false">(SUM(H70:H73)+SUM(J70:J73))/AVERAGE(AG70:AG73)</f>
        <v>0.00692051828262291</v>
      </c>
      <c r="BO18" s="63" t="n">
        <f aca="false">AL18-BN18</f>
        <v>-0.0426197697607447</v>
      </c>
      <c r="BP18" s="32" t="n">
        <f aca="false">BM18+BN18</f>
        <v>0.0825346901217771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762331.112871733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21943117.5095875</v>
      </c>
      <c r="S19" s="67"/>
      <c r="T19" s="9" t="n">
        <f aca="false">'Central SIPA income'!J14</f>
        <v>83901411.6452056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-126028.030007448</v>
      </c>
      <c r="AA19" s="9"/>
      <c r="AB19" s="9" t="n">
        <f aca="false">T19-P19-D19</f>
        <v>-37412090.2208413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-0.00731533324133936</v>
      </c>
      <c r="AK19" s="68" t="n">
        <f aca="false">AK18+1</f>
        <v>2030</v>
      </c>
      <c r="AL19" s="69" t="n">
        <f aca="false">SUM(AB74:AB77)/AVERAGE(AG74:AG77)</f>
        <v>-0.0335314950216297</v>
      </c>
      <c r="AM19" s="9" t="n">
        <v>9649081.86791266</v>
      </c>
      <c r="AN19" s="69" t="n">
        <f aca="false">AM19/AVERAGE(AG74:AG77)</f>
        <v>0.00143762185291438</v>
      </c>
      <c r="AO19" s="69" t="n">
        <f aca="false">'GDP evolution by scenario'!G73</f>
        <v>0.0247829685407865</v>
      </c>
      <c r="AP19" s="69"/>
      <c r="AQ19" s="9" t="n">
        <f aca="false">AQ18*(1+AO19)</f>
        <v>553845745.164812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381754627.357756</v>
      </c>
      <c r="AS19" s="70" t="n">
        <f aca="false">AQ19/AG77</f>
        <v>0.0815713016970417</v>
      </c>
      <c r="AT19" s="70" t="n">
        <f aca="false">AR19/AG77</f>
        <v>0.0562254421096521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0.0533662480338193</v>
      </c>
      <c r="BL19" s="40" t="n">
        <f aca="false">SUM(P74:P77)/AVERAGE(AG74:AG77)</f>
        <v>0.0126708271369201</v>
      </c>
      <c r="BM19" s="40" t="n">
        <f aca="false">SUM(D74:D77)/AVERAGE(AG74:AG77)</f>
        <v>0.0742269159185289</v>
      </c>
      <c r="BN19" s="40" t="n">
        <f aca="false">(SUM(H74:H77)+SUM(J74:J77))/AVERAGE(AG74:AG77)</f>
        <v>0.00744441670009548</v>
      </c>
      <c r="BO19" s="69" t="n">
        <f aca="false">AL19-BN19</f>
        <v>-0.0409759117217252</v>
      </c>
      <c r="BP19" s="32" t="n">
        <f aca="false">BM19+BN19</f>
        <v>0.0816713326186244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730280.338931322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19131719.0897983</v>
      </c>
      <c r="S20" s="67"/>
      <c r="T20" s="9" t="n">
        <f aca="false">'Central SIPA income'!J15</f>
        <v>73151786.1184611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-1706208.07182957</v>
      </c>
      <c r="AA20" s="9"/>
      <c r="AB20" s="9" t="n">
        <f aca="false">T20-P20-D20</f>
        <v>-41510813.8518653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-0.00808767416602832</v>
      </c>
      <c r="AK20" s="68" t="n">
        <f aca="false">AK19+1</f>
        <v>2031</v>
      </c>
      <c r="AL20" s="69" t="n">
        <f aca="false">SUM(AB78:AB81)/AVERAGE(AG78:AG81)</f>
        <v>-0.0306197103370214</v>
      </c>
      <c r="AM20" s="9" t="n">
        <v>8873587.4679367</v>
      </c>
      <c r="AN20" s="69" t="n">
        <f aca="false">AM20/AVERAGE(AG78:AG81)</f>
        <v>0.00128477348245284</v>
      </c>
      <c r="AO20" s="69" t="n">
        <f aca="false">'GDP evolution by scenario'!G77</f>
        <v>0.0290378395747992</v>
      </c>
      <c r="AP20" s="69"/>
      <c r="AQ20" s="9" t="n">
        <f aca="false">AQ19*(1+AO20)</f>
        <v>569928229.062093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383848881.209983</v>
      </c>
      <c r="AS20" s="70" t="n">
        <f aca="false">AQ20/AG81</f>
        <v>0.0817335597104304</v>
      </c>
      <c r="AT20" s="70" t="n">
        <f aca="false">AR20/AG81</f>
        <v>0.0550478706832751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0.0538641587702285</v>
      </c>
      <c r="BL20" s="40" t="n">
        <f aca="false">SUM(P78:P81)/AVERAGE(AG78:AG81)</f>
        <v>0.0120300916971724</v>
      </c>
      <c r="BM20" s="40" t="n">
        <f aca="false">SUM(D78:D81)/AVERAGE(AG78:AG81)</f>
        <v>0.0724537774100775</v>
      </c>
      <c r="BN20" s="40" t="n">
        <f aca="false">(SUM(H78:H81)+SUM(J78:J81))/AVERAGE(AG78:AG81)</f>
        <v>0.00811986321108883</v>
      </c>
      <c r="BO20" s="69" t="n">
        <f aca="false">AL20-BN20</f>
        <v>-0.0387395735481102</v>
      </c>
      <c r="BP20" s="32" t="n">
        <f aca="false">BM20+BN20</f>
        <v>0.0805736406211663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22467624.3804735</v>
      </c>
      <c r="S21" s="67"/>
      <c r="T21" s="9" t="n">
        <f aca="false">'Central SIPA income'!J16</f>
        <v>85906909.1259406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-1509778.11906401</v>
      </c>
      <c r="AA21" s="9"/>
      <c r="AB21" s="9" t="n">
        <f aca="false">T21-P21-D21</f>
        <v>-45619151.0668691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-0.00882804225793629</v>
      </c>
      <c r="AK21" s="68" t="n">
        <f aca="false">AK20+1</f>
        <v>2032</v>
      </c>
      <c r="AL21" s="69" t="n">
        <f aca="false">SUM(AB82:AB85)/AVERAGE(AG82:AG85)</f>
        <v>-0.028887460745837</v>
      </c>
      <c r="AM21" s="9" t="n">
        <v>8126011.66426731</v>
      </c>
      <c r="AN21" s="69" t="n">
        <f aca="false">AM21/AVERAGE(AG82:AG85)</f>
        <v>0.00115411870909596</v>
      </c>
      <c r="AO21" s="69" t="n">
        <f aca="false">'GDP evolution by scenario'!G81</f>
        <v>0.0194226759686629</v>
      </c>
      <c r="AP21" s="69"/>
      <c r="AQ21" s="9" t="n">
        <f aca="false">AQ20*(1+AO21)</f>
        <v>580997760.38056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383106154.991725</v>
      </c>
      <c r="AS21" s="70" t="n">
        <f aca="false">AQ21/AG85</f>
        <v>0.0820465210642544</v>
      </c>
      <c r="AT21" s="70" t="n">
        <f aca="false">AR21/AG85</f>
        <v>0.0541009438569702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0.0542534511056398</v>
      </c>
      <c r="BL21" s="40" t="n">
        <f aca="false">SUM(P82:P85)/AVERAGE(AG82:AG85)</f>
        <v>0.0116581913850381</v>
      </c>
      <c r="BM21" s="40" t="n">
        <f aca="false">SUM(D82:D85)/AVERAGE(AG82:AG85)</f>
        <v>0.0714827204664387</v>
      </c>
      <c r="BN21" s="40" t="n">
        <f aca="false">(SUM(H82:H85)+SUM(J82:J85))/AVERAGE(AG82:AG85)</f>
        <v>0.00898653308408754</v>
      </c>
      <c r="BO21" s="69" t="n">
        <f aca="false">AL21-BN21</f>
        <v>-0.0378739938299245</v>
      </c>
      <c r="BP21" s="32" t="n">
        <f aca="false">BM21+BN21</f>
        <v>0.0804692535505263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-4054961.34906488</v>
      </c>
      <c r="AA22" s="6"/>
      <c r="AB22" s="6" t="n">
        <f aca="false">T22-P22-D22</f>
        <v>-54251378.3543812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-0.010390188435153</v>
      </c>
      <c r="AK22" s="62" t="n">
        <f aca="false">AK21+1</f>
        <v>2033</v>
      </c>
      <c r="AL22" s="63" t="n">
        <f aca="false">SUM(AB86:AB89)/AVERAGE(AG86:AG89)</f>
        <v>-0.028456921624534</v>
      </c>
      <c r="AM22" s="6" t="n">
        <v>7406781.38079157</v>
      </c>
      <c r="AN22" s="63" t="n">
        <f aca="false">AM22/AVERAGE(AG86:AG89)</f>
        <v>0.00103613478271883</v>
      </c>
      <c r="AO22" s="63" t="n">
        <f aca="false">'GDP evolution by scenario'!G85</f>
        <v>0.0152811265969541</v>
      </c>
      <c r="AP22" s="63"/>
      <c r="AQ22" s="6" t="n">
        <f aca="false">AQ21*(1+AO22)</f>
        <v>589876060.709482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381501933.329449</v>
      </c>
      <c r="AS22" s="64" t="n">
        <f aca="false">AQ22/AG89</f>
        <v>0.0821295395487368</v>
      </c>
      <c r="AT22" s="64" t="n">
        <f aca="false">AR22/AG89</f>
        <v>0.0531172227664483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0.0542635028592008</v>
      </c>
      <c r="BL22" s="61" t="n">
        <f aca="false">SUM(P86:P89)/AVERAGE(AG86:AG89)</f>
        <v>0.0113168103936136</v>
      </c>
      <c r="BM22" s="61" t="n">
        <f aca="false">SUM(D86:D89)/AVERAGE(AG86:AG89)</f>
        <v>0.0714036140901212</v>
      </c>
      <c r="BN22" s="61" t="n">
        <f aca="false">(SUM(H86:H89)+SUM(J86:J89))/AVERAGE(AG86:AG89)</f>
        <v>0.00967205240856344</v>
      </c>
      <c r="BO22" s="63" t="n">
        <f aca="false">AL22-BN22</f>
        <v>-0.0381289740330974</v>
      </c>
      <c r="BP22" s="32" t="n">
        <f aca="false">BM22+BN22</f>
        <v>0.0810756664986846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818579.510877647</v>
      </c>
      <c r="O23" s="9"/>
      <c r="P23" s="9" t="n">
        <f aca="false">'Central pensions'!X23</f>
        <v>24945174.1398559</v>
      </c>
      <c r="Q23" s="67"/>
      <c r="R23" s="67" t="n">
        <f aca="false">'Central SIPA income'!G18</f>
        <v>23254020.5835422</v>
      </c>
      <c r="S23" s="67"/>
      <c r="T23" s="9" t="n">
        <f aca="false">'Central SIPA income'!J18</f>
        <v>88913763.1666696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-1160344.54948955</v>
      </c>
      <c r="AA23" s="9"/>
      <c r="AB23" s="9" t="n">
        <f aca="false">T23-P23-D23</f>
        <v>-44895755.7277236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-0.0085363838856861</v>
      </c>
      <c r="AK23" s="68" t="n">
        <f aca="false">AK22+1</f>
        <v>2034</v>
      </c>
      <c r="AL23" s="69" t="n">
        <f aca="false">SUM(AB90:AB93)/AVERAGE(AG90:AG93)</f>
        <v>-0.0264537694555617</v>
      </c>
      <c r="AM23" s="9" t="n">
        <v>6738583.40306814</v>
      </c>
      <c r="AN23" s="69" t="n">
        <f aca="false">AM23/AVERAGE(AG90:AG93)</f>
        <v>0.000917279618484952</v>
      </c>
      <c r="AO23" s="69" t="n">
        <f aca="false">'GDP evolution by scenario'!G89</f>
        <v>0.0276697927297942</v>
      </c>
      <c r="AP23" s="69"/>
      <c r="AQ23" s="9" t="n">
        <f aca="false">AQ22*(1+AO23)</f>
        <v>606197809.045581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385234391.852019</v>
      </c>
      <c r="AS23" s="70" t="n">
        <f aca="false">AQ23/AG93</f>
        <v>0.0817285096474113</v>
      </c>
      <c r="AT23" s="70" t="n">
        <f aca="false">AR23/AG93</f>
        <v>0.0519378860186956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0.0545729817637443</v>
      </c>
      <c r="BL23" s="40" t="n">
        <f aca="false">SUM(P90:P93)/AVERAGE(AG90:AG93)</f>
        <v>0.0110290924925573</v>
      </c>
      <c r="BM23" s="40" t="n">
        <f aca="false">SUM(D90:D93)/AVERAGE(AG90:AG93)</f>
        <v>0.0699976587267487</v>
      </c>
      <c r="BN23" s="40" t="n">
        <f aca="false">(SUM(H90:H93)+SUM(J90:J93))/AVERAGE(AG90:AG93)</f>
        <v>0.0101625958092498</v>
      </c>
      <c r="BO23" s="69" t="n">
        <f aca="false">AL23-BN23</f>
        <v>-0.0366163652648115</v>
      </c>
      <c r="BP23" s="32" t="n">
        <f aca="false">BM23+BN23</f>
        <v>0.0801602545359986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785544.065131638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20589537.4390246</v>
      </c>
      <c r="S24" s="67"/>
      <c r="T24" s="9" t="n">
        <f aca="false">'Central SIPA income'!J19</f>
        <v>78725880.9283224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-0.00911690757792582</v>
      </c>
      <c r="AK24" s="68" t="n">
        <f aca="false">AK23+1</f>
        <v>2035</v>
      </c>
      <c r="AL24" s="69" t="n">
        <f aca="false">SUM(AB94:AB97)/AVERAGE(AG94:AG97)</f>
        <v>-0.0247811205233524</v>
      </c>
      <c r="AM24" s="9" t="n">
        <v>6098422.29766839</v>
      </c>
      <c r="AN24" s="69" t="n">
        <f aca="false">AM24/AVERAGE(AG94:AG97)</f>
        <v>0.000811197518652975</v>
      </c>
      <c r="AO24" s="69" t="n">
        <f aca="false">'GDP evolution by scenario'!G93</f>
        <v>0.023349583063238</v>
      </c>
      <c r="AP24" s="69"/>
      <c r="AQ24" s="9" t="n">
        <f aca="false">AQ23*(1+AO24)</f>
        <v>620352275.140643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388066039.310946</v>
      </c>
      <c r="AS24" s="70" t="n">
        <f aca="false">AQ24/AG97</f>
        <v>0.0816706744527103</v>
      </c>
      <c r="AT24" s="70" t="n">
        <f aca="false">AR24/AG97</f>
        <v>0.0510897056926751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0.0548310083477388</v>
      </c>
      <c r="BL24" s="40" t="n">
        <f aca="false">SUM(P94:P97)/AVERAGE(AG94:AG97)</f>
        <v>0.010661694856728</v>
      </c>
      <c r="BM24" s="40" t="n">
        <f aca="false">SUM(D94:D97)/AVERAGE(AG94:AG97)</f>
        <v>0.0689504340143632</v>
      </c>
      <c r="BN24" s="40" t="n">
        <f aca="false">(SUM(H94:H97)+SUM(J94:J97))/AVERAGE(AG94:AG97)</f>
        <v>0.0107916447564808</v>
      </c>
      <c r="BO24" s="69" t="n">
        <f aca="false">AL24-BN24</f>
        <v>-0.0355727652798332</v>
      </c>
      <c r="BP24" s="32" t="n">
        <f aca="false">BM24+BN24</f>
        <v>0.079742078770844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856510.300309796</v>
      </c>
      <c r="O25" s="9"/>
      <c r="P25" s="9" t="n">
        <f aca="false">'Central pensions'!X25</f>
        <v>25533186.7687567</v>
      </c>
      <c r="Q25" s="67"/>
      <c r="R25" s="67" t="n">
        <f aca="false">'Central SIPA income'!G20</f>
        <v>24347324.2300166</v>
      </c>
      <c r="S25" s="67"/>
      <c r="T25" s="9" t="n">
        <f aca="false">'Central SIPA income'!J20</f>
        <v>93094104.4174501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-985061.157622613</v>
      </c>
      <c r="AA25" s="9"/>
      <c r="AB25" s="9" t="n">
        <f aca="false">T25-P25-D25</f>
        <v>-45813078.3912746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-0.00849850227295791</v>
      </c>
      <c r="AK25" s="68" t="n">
        <f aca="false">AK24+1</f>
        <v>2036</v>
      </c>
      <c r="AL25" s="69" t="n">
        <f aca="false">SUM(AB98:AB101)/AVERAGE(AG98:AG101)</f>
        <v>-0.0235374756159222</v>
      </c>
      <c r="AM25" s="9" t="n">
        <v>5493111.4769607</v>
      </c>
      <c r="AN25" s="69" t="n">
        <f aca="false">AM25/AVERAGE(AG98:AG101)</f>
        <v>0.000715393260474362</v>
      </c>
      <c r="AO25" s="69" t="n">
        <f aca="false">'GDP evolution by scenario'!G97</f>
        <v>0.0213690348107596</v>
      </c>
      <c r="AP25" s="69"/>
      <c r="AQ25" s="9" t="n">
        <f aca="false">AQ24*(1+AO25)</f>
        <v>633608604.503058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390811929.618116</v>
      </c>
      <c r="AS25" s="70" t="n">
        <f aca="false">AQ25/AG101</f>
        <v>0.0820135831312172</v>
      </c>
      <c r="AT25" s="70" t="n">
        <f aca="false">AR25/AG101</f>
        <v>0.0505862553800784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0.0551303114110398</v>
      </c>
      <c r="BL25" s="40" t="n">
        <f aca="false">SUM(P98:P101)/AVERAGE(AG98:AG101)</f>
        <v>0.0103393313984291</v>
      </c>
      <c r="BM25" s="40" t="n">
        <f aca="false">SUM(D98:D101)/AVERAGE(AG98:AG101)</f>
        <v>0.0683284556285329</v>
      </c>
      <c r="BN25" s="40" t="n">
        <f aca="false">(SUM(H98:H101)+SUM(J98:J101))/AVERAGE(AG98:AG101)</f>
        <v>0.011308468192116</v>
      </c>
      <c r="BO25" s="69" t="n">
        <f aca="false">AL25-BN25</f>
        <v>-0.0348459438080383</v>
      </c>
      <c r="BP25" s="32" t="n">
        <f aca="false">BM25+BN25</f>
        <v>0.0796369238206489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19338422.1606107</v>
      </c>
      <c r="S26" s="8"/>
      <c r="T26" s="6" t="n">
        <f aca="false">'Central SIPA income'!J21</f>
        <v>73942133.2250191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-4773126.53882663</v>
      </c>
      <c r="AA26" s="6"/>
      <c r="AB26" s="6" t="n">
        <f aca="false">T26-P26-D26</f>
        <v>-58090641.2545091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-0.0107886352271635</v>
      </c>
      <c r="AK26" s="62" t="n">
        <f aca="false">AK25+1</f>
        <v>2037</v>
      </c>
      <c r="AL26" s="63" t="n">
        <f aca="false">SUM(AB102:AB105)/AVERAGE(AG102:AG105)</f>
        <v>-0.0223823683977008</v>
      </c>
      <c r="AM26" s="6" t="n">
        <v>4920541.96276278</v>
      </c>
      <c r="AN26" s="63" t="n">
        <f aca="false">AM26/AVERAGE(AG102:AG105)</f>
        <v>0.000630444286297435</v>
      </c>
      <c r="AO26" s="63" t="n">
        <f aca="false">'GDP evolution by scenario'!G101</f>
        <v>0.0164655369859572</v>
      </c>
      <c r="AP26" s="63"/>
      <c r="AQ26" s="6" t="n">
        <f aca="false">AQ25*(1+AO26)</f>
        <v>644041310.415124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392289291.558531</v>
      </c>
      <c r="AS26" s="64" t="n">
        <f aca="false">AQ26/AG105</f>
        <v>0.0818077770351533</v>
      </c>
      <c r="AT26" s="64" t="n">
        <f aca="false">AR26/AG105</f>
        <v>0.049829590708107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0.0136326077053627</v>
      </c>
      <c r="BJ26" s="5" t="n">
        <f aca="false">BJ25+1</f>
        <v>2037</v>
      </c>
      <c r="BK26" s="61" t="n">
        <f aca="false">SUM(T102:T105)/AVERAGE(AG102:AG105)</f>
        <v>0.0554323649149697</v>
      </c>
      <c r="BL26" s="61" t="n">
        <f aca="false">SUM(P102:P105)/AVERAGE(AG102:AG105)</f>
        <v>0.00998136476185606</v>
      </c>
      <c r="BM26" s="61" t="n">
        <f aca="false">SUM(D102:D105)/AVERAGE(AG102:AG105)</f>
        <v>0.0678333685508145</v>
      </c>
      <c r="BN26" s="61" t="n">
        <f aca="false">(SUM(H102:H105)+SUM(J102:J105))/AVERAGE(AG102:AG105)</f>
        <v>0.011990484393749</v>
      </c>
      <c r="BO26" s="63" t="n">
        <f aca="false">AL26-BN26</f>
        <v>-0.0343728527914498</v>
      </c>
      <c r="BP26" s="32" t="n">
        <f aca="false">BM26+BN26</f>
        <v>0.0798238529445634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8603177.73133386</v>
      </c>
      <c r="D27" s="9" t="n">
        <f aca="false">'Central pensions'!Q27</f>
        <v>106212070.757208</v>
      </c>
      <c r="E27" s="9"/>
      <c r="F27" s="67" t="n">
        <f aca="false">'Central pensions'!I27</f>
        <v>19305301.1163032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790986.917545866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22045222.3710629</v>
      </c>
      <c r="S27" s="67"/>
      <c r="T27" s="9" t="n">
        <f aca="false">'Central SIPA income'!J22</f>
        <v>84291818.432659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-1596560.48046077</v>
      </c>
      <c r="AA27" s="9"/>
      <c r="AB27" s="9" t="n">
        <f aca="false">T27-P27-D27</f>
        <v>-45314309.286394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-0.00886678922540122</v>
      </c>
      <c r="AK27" s="68" t="n">
        <f aca="false">AK26+1</f>
        <v>2038</v>
      </c>
      <c r="AL27" s="69" t="n">
        <f aca="false">SUM(AB106:AB109)/AVERAGE(AG106:AG109)</f>
        <v>-0.0213027894588464</v>
      </c>
      <c r="AM27" s="9" t="n">
        <v>4379286.21321994</v>
      </c>
      <c r="AN27" s="69" t="n">
        <f aca="false">AM27/AVERAGE(AG106:AG109)</f>
        <v>0.000549637136212037</v>
      </c>
      <c r="AO27" s="69" t="n">
        <f aca="false">'GDP evolution by scenario'!G105</f>
        <v>0.0208478889345851</v>
      </c>
      <c r="AP27" s="69"/>
      <c r="AQ27" s="9" t="n">
        <f aca="false">AQ26*(1+AO27)</f>
        <v>657468212.123943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396046719.503016</v>
      </c>
      <c r="AS27" s="70" t="n">
        <f aca="false">AQ27/AG109</f>
        <v>0.0820284959454557</v>
      </c>
      <c r="AT27" s="70" t="n">
        <f aca="false">AR27/AG109</f>
        <v>0.0494124523830816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0.011845345998159</v>
      </c>
      <c r="BJ27" s="7" t="n">
        <f aca="false">BJ26+1</f>
        <v>2038</v>
      </c>
      <c r="BK27" s="40" t="n">
        <f aca="false">SUM(T106:T109)/AVERAGE(AG106:AG109)</f>
        <v>0.055660461220669</v>
      </c>
      <c r="BL27" s="40" t="n">
        <f aca="false">SUM(P106:P109)/AVERAGE(AG106:AG109)</f>
        <v>0.00994537512925782</v>
      </c>
      <c r="BM27" s="40" t="n">
        <f aca="false">SUM(D106:D109)/AVERAGE(AG106:AG109)</f>
        <v>0.0670178755502576</v>
      </c>
      <c r="BN27" s="40" t="n">
        <f aca="false">(SUM(H106:H109)+SUM(J106:J109))/AVERAGE(AG106:AG109)</f>
        <v>0.0126430396061589</v>
      </c>
      <c r="BO27" s="69" t="n">
        <f aca="false">AL27-BN27</f>
        <v>-0.0339458290650054</v>
      </c>
      <c r="BP27" s="32" t="n">
        <f aca="false">BM27+BN27</f>
        <v>0.0796609151564165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67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750970.232147772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18070307.0576541</v>
      </c>
      <c r="S28" s="67"/>
      <c r="T28" s="9" t="n">
        <f aca="false">'Central SIPA income'!J23</f>
        <v>69093385.2191728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-3941433.86000443</v>
      </c>
      <c r="AA28" s="9"/>
      <c r="AB28" s="9" t="n">
        <f aca="false">T28-P28-D28</f>
        <v>-51593083.6277351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-0.0101021171039298</v>
      </c>
      <c r="AK28" s="68" t="n">
        <f aca="false">AK27+1</f>
        <v>2039</v>
      </c>
      <c r="AL28" s="69" t="n">
        <f aca="false">SUM(AB110:AB113)/AVERAGE(AG110:AG113)</f>
        <v>-0.0212147017180955</v>
      </c>
      <c r="AM28" s="9" t="n">
        <v>3887732.69163583</v>
      </c>
      <c r="AN28" s="69" t="n">
        <f aca="false">AM28/AVERAGE(AG110:AG113)</f>
        <v>0.000481169274711969</v>
      </c>
      <c r="AO28" s="69" t="n">
        <f aca="false">'GDP evolution by scenario'!G109</f>
        <v>0.0140777344989975</v>
      </c>
      <c r="AP28" s="69"/>
      <c r="AQ28" s="9" t="n">
        <f aca="false">AQ27*(1+AO28)</f>
        <v>666723875.055754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397709405.895643</v>
      </c>
      <c r="AS28" s="70" t="n">
        <f aca="false">AQ28/AG113</f>
        <v>0.0820225292953917</v>
      </c>
      <c r="AT28" s="70" t="n">
        <f aca="false">AR28/AG113</f>
        <v>0.0489274984991355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0.0134030828385535</v>
      </c>
      <c r="BJ28" s="7" t="n">
        <f aca="false">BJ27+1</f>
        <v>2039</v>
      </c>
      <c r="BK28" s="40" t="n">
        <f aca="false">SUM(T110:T113)/AVERAGE(AG110:AG113)</f>
        <v>0.0556844149878639</v>
      </c>
      <c r="BL28" s="40" t="n">
        <f aca="false">SUM(P110:P113)/AVERAGE(AG110:AG113)</f>
        <v>0.00984501984693996</v>
      </c>
      <c r="BM28" s="40" t="n">
        <f aca="false">SUM(D110:D113)/AVERAGE(AG110:AG113)</f>
        <v>0.0670540968590194</v>
      </c>
      <c r="BN28" s="40" t="n">
        <f aca="false">(SUM(H110:H113)+SUM(J110:J113))/AVERAGE(AG110:AG113)</f>
        <v>0.0132920016945055</v>
      </c>
      <c r="BO28" s="69" t="n">
        <f aca="false">AL28-BN28</f>
        <v>-0.034506703412601</v>
      </c>
      <c r="BP28" s="32" t="n">
        <f aca="false">BM28+BN28</f>
        <v>0.0803460985535249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19762957.2843909</v>
      </c>
      <c r="S29" s="67"/>
      <c r="T29" s="9" t="n">
        <f aca="false">'Central SIPA income'!J24</f>
        <v>75565380.0659735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-426384.662913866</v>
      </c>
      <c r="AA29" s="9"/>
      <c r="AB29" s="9" t="n">
        <f aca="false">T29-P29-D29</f>
        <v>-35173006.8294402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-0.0069586205437665</v>
      </c>
      <c r="AK29" s="68" t="n">
        <f aca="false">AK28+1</f>
        <v>2040</v>
      </c>
      <c r="AL29" s="69" t="n">
        <f aca="false">SUM(AB114:AB117)/AVERAGE(AG114:AG117)</f>
        <v>-0.0203191337072927</v>
      </c>
      <c r="AM29" s="9" t="n">
        <v>3427469.19706586</v>
      </c>
      <c r="AN29" s="69" t="n">
        <f aca="false">AM29/AVERAGE(AG114:AG117)</f>
        <v>0.000415323619542717</v>
      </c>
      <c r="AO29" s="69" t="n">
        <f aca="false">'GDP evolution by scenario'!G113</f>
        <v>0.0213825202249482</v>
      </c>
      <c r="AP29" s="69"/>
      <c r="AQ29" s="9" t="n">
        <f aca="false">AQ28*(1+AO29)</f>
        <v>680980111.79859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402752504.127995</v>
      </c>
      <c r="AS29" s="70" t="n">
        <f aca="false">AQ29/AG117</f>
        <v>0.0819246703350924</v>
      </c>
      <c r="AT29" s="70" t="n">
        <f aca="false">AR29/AG117</f>
        <v>0.0484527603018718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0.0116506813021987</v>
      </c>
      <c r="BJ29" s="7" t="n">
        <f aca="false">BJ28+1</f>
        <v>2040</v>
      </c>
      <c r="BK29" s="40" t="n">
        <f aca="false">SUM(T114:T117)/AVERAGE(AG114:AG117)</f>
        <v>0.0559972844253224</v>
      </c>
      <c r="BL29" s="40" t="n">
        <f aca="false">SUM(P114:P117)/AVERAGE(AG114:AG117)</f>
        <v>0.00962149433590921</v>
      </c>
      <c r="BM29" s="40" t="n">
        <f aca="false">SUM(D114:D117)/AVERAGE(AG114:AG117)</f>
        <v>0.0666949237967059</v>
      </c>
      <c r="BN29" s="40" t="n">
        <f aca="false">(SUM(H114:H117)+SUM(J114:J117))/AVERAGE(AG114:AG117)</f>
        <v>0.0136109060080079</v>
      </c>
      <c r="BO29" s="69" t="n">
        <f aca="false">AL29-BN29</f>
        <v>-0.0339300397153006</v>
      </c>
      <c r="BP29" s="32" t="n">
        <f aca="false">BM29+BN29</f>
        <v>0.0803058298047138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15767130.7039439</v>
      </c>
      <c r="S30" s="8"/>
      <c r="T30" s="6" t="n">
        <f aca="false">'Central SIPA income'!J25</f>
        <v>60286990.8105519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-4849951.44143451</v>
      </c>
      <c r="AA30" s="6"/>
      <c r="AB30" s="6" t="n">
        <f aca="false">T30-P30-D30</f>
        <v>-52634983.4305484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-0.0103989295765933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-0.306406951462333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0.0138046885899539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91487854.0194992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18711992.8362506</v>
      </c>
      <c r="S31" s="67"/>
      <c r="T31" s="9" t="n">
        <f aca="false">'Central SIPA income'!J26</f>
        <v>71546926.4096338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-1750937.25795767</v>
      </c>
      <c r="AA31" s="9"/>
      <c r="AB31" s="9" t="n">
        <f aca="false">T31-P31-D31</f>
        <v>-40609069.5591155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-0.00805337560720155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402752504.127995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0.0112143148753555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32581027.9128478</v>
      </c>
      <c r="D32" s="9" t="n">
        <f aca="false">'Central pensions'!Q32</f>
        <v>93609562.2990221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708574.67733077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15788197.1927793</v>
      </c>
      <c r="S32" s="67"/>
      <c r="T32" s="9" t="n">
        <f aca="false">'Central SIPA income'!J27</f>
        <v>60367540.3564824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-5003291.8242518</v>
      </c>
      <c r="AA32" s="9"/>
      <c r="AB32" s="9" t="n">
        <f aca="false">T32-P32-D32</f>
        <v>-53629079.3390192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-0.0105493658660136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406213435.310859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0.0133246271410208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92490945.8623858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20883491.2534172</v>
      </c>
      <c r="Q33" s="67"/>
      <c r="R33" s="67" t="n">
        <f aca="false">'Central SIPA income'!G28</f>
        <v>17961515.7380658</v>
      </c>
      <c r="S33" s="67"/>
      <c r="T33" s="9" t="n">
        <f aca="false">'Central SIPA income'!J28</f>
        <v>68677412.1795984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-2722339.81836611</v>
      </c>
      <c r="AA33" s="9"/>
      <c r="AB33" s="9" t="n">
        <f aca="false">T33-P33-D33</f>
        <v>-44697024.9362046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-0.00887245146859372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0.0116283151719877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94620422.6558933</v>
      </c>
      <c r="E34" s="6"/>
      <c r="F34" s="8" t="n">
        <f aca="false">'Central pensions'!I34</f>
        <v>17198381.8609424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3557927.96491551</v>
      </c>
      <c r="M34" s="8"/>
      <c r="N34" s="8" t="n">
        <f aca="false">'Central pensions'!L34</f>
        <v>718558.708371256</v>
      </c>
      <c r="O34" s="6"/>
      <c r="P34" s="6" t="n">
        <f aca="false">'Central pensions'!X34</f>
        <v>22415403.127989</v>
      </c>
      <c r="Q34" s="8"/>
      <c r="R34" s="8" t="n">
        <f aca="false">'Central SIPA income'!G29</f>
        <v>14850696.0663552</v>
      </c>
      <c r="S34" s="8"/>
      <c r="T34" s="6" t="n">
        <f aca="false">'Central SIPA income'!J29</f>
        <v>56782923.5447832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-6512666.8647279</v>
      </c>
      <c r="AA34" s="6"/>
      <c r="AB34" s="6" t="n">
        <f aca="false">T34-P34-D34</f>
        <v>-60252902.2390991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-0.012569209717645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0.00261010804406979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0.0139858396961585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96688749.406878</v>
      </c>
      <c r="E35" s="9"/>
      <c r="F35" s="67" t="n">
        <f aca="false">'Central pensions'!I35</f>
        <v>17574324.731183</v>
      </c>
      <c r="G35" s="9" t="n">
        <f aca="false">'Central pensions'!K35</f>
        <v>255384.418710296</v>
      </c>
      <c r="H35" s="9" t="n">
        <f aca="false">'Central pensions'!V35</f>
        <v>1405049.72115869</v>
      </c>
      <c r="I35" s="67" t="n">
        <f aca="false">'Central pensions'!M35</f>
        <v>7898.4871766071</v>
      </c>
      <c r="J35" s="9" t="n">
        <f aca="false">'Central pensions'!W35</f>
        <v>43455.1460152173</v>
      </c>
      <c r="K35" s="9"/>
      <c r="L35" s="67" t="n">
        <f aca="false">'Central pensions'!N35</f>
        <v>2843416.33039888</v>
      </c>
      <c r="M35" s="67"/>
      <c r="N35" s="67" t="n">
        <f aca="false">'Central pensions'!L35</f>
        <v>735515.26903452</v>
      </c>
      <c r="O35" s="9"/>
      <c r="P35" s="9" t="n">
        <f aca="false">'Central pensions'!X35</f>
        <v>18801088.8536118</v>
      </c>
      <c r="Q35" s="67"/>
      <c r="R35" s="67" t="n">
        <f aca="false">'Central SIPA income'!G30</f>
        <v>17408103.2033944</v>
      </c>
      <c r="S35" s="67"/>
      <c r="T35" s="9" t="n">
        <f aca="false">'Central SIPA income'!J30</f>
        <v>66561391.3880771</v>
      </c>
      <c r="U35" s="9"/>
      <c r="V35" s="67" t="n">
        <f aca="false">'Central SIPA income'!F30</f>
        <v>94560.2735775993</v>
      </c>
      <c r="W35" s="67"/>
      <c r="X35" s="67" t="n">
        <f aca="false">'Central SIPA income'!M30</f>
        <v>237508.144743575</v>
      </c>
      <c r="Y35" s="9"/>
      <c r="Z35" s="9" t="n">
        <f aca="false">R35+V35-N35-L35-F35</f>
        <v>-3650592.85364438</v>
      </c>
      <c r="AA35" s="9"/>
      <c r="AB35" s="9" t="n">
        <f aca="false">T35-P35-D35</f>
        <v>-48928446.8724128</v>
      </c>
      <c r="AC35" s="50"/>
      <c r="AD35" s="9"/>
      <c r="AE35" s="75"/>
      <c r="AF35" s="40" t="n">
        <f aca="false">AVERAGE(AG34:AG37)/AVERAGE(AG30:AG33)-1</f>
        <v>-0.0173041177344676</v>
      </c>
      <c r="AG35" s="9" t="n">
        <f aca="false">AG34*'Central macro hypothesis'!B17/'Central macro hypothesis'!B16</f>
        <v>4966125494.3986</v>
      </c>
      <c r="AH35" s="40" t="n">
        <f aca="false">(AG35-AG34)/AG34</f>
        <v>0.0359712230215827</v>
      </c>
      <c r="AI35" s="40"/>
      <c r="AJ35" s="40" t="n">
        <f aca="false">AB35/AG35</f>
        <v>-0.00985243867228088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9963137</v>
      </c>
      <c r="AX35" s="7"/>
      <c r="AY35" s="40" t="n">
        <f aca="false">(AW35-AW34)/AW34</f>
        <v>-0.128922428999149</v>
      </c>
      <c r="AZ35" s="39" t="n">
        <f aca="false">workers_and_wage_central!B23</f>
        <v>6367.31026790179</v>
      </c>
      <c r="BA35" s="40" t="n">
        <f aca="false">(AZ35-AZ34)/AZ34</f>
        <v>0.0630667595348361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0.0112083593014906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101427250.282045</v>
      </c>
      <c r="E36" s="9"/>
      <c r="F36" s="67" t="n">
        <f aca="false">'Central pensions'!I36</f>
        <v>18435603.3559458</v>
      </c>
      <c r="G36" s="9" t="n">
        <f aca="false">'Central pensions'!K36</f>
        <v>287151.534368982</v>
      </c>
      <c r="H36" s="9" t="n">
        <f aca="false">'Central pensions'!V36</f>
        <v>1579823.01869837</v>
      </c>
      <c r="I36" s="67" t="n">
        <f aca="false">'Central pensions'!M36</f>
        <v>8880.97528976231</v>
      </c>
      <c r="J36" s="9" t="n">
        <f aca="false">'Central pensions'!W36</f>
        <v>48860.5057329392</v>
      </c>
      <c r="K36" s="9"/>
      <c r="L36" s="67" t="n">
        <f aca="false">'Central pensions'!N36</f>
        <v>2993522.15083573</v>
      </c>
      <c r="M36" s="67"/>
      <c r="N36" s="67" t="n">
        <f aca="false">'Central pensions'!L36</f>
        <v>774013.648715496</v>
      </c>
      <c r="O36" s="9"/>
      <c r="P36" s="9" t="n">
        <f aca="false">'Central pensions'!X36</f>
        <v>19791795.3955781</v>
      </c>
      <c r="Q36" s="67"/>
      <c r="R36" s="67" t="n">
        <f aca="false">'Central SIPA income'!G31</f>
        <v>15342228.1657275</v>
      </c>
      <c r="S36" s="67"/>
      <c r="T36" s="9" t="n">
        <f aca="false">'Central SIPA income'!J31</f>
        <v>58662339.1286561</v>
      </c>
      <c r="U36" s="9"/>
      <c r="V36" s="67" t="n">
        <f aca="false">'Central SIPA income'!F31</f>
        <v>94522.1109160931</v>
      </c>
      <c r="W36" s="67"/>
      <c r="X36" s="67" t="n">
        <f aca="false">'Central SIPA income'!M31</f>
        <v>237412.291140472</v>
      </c>
      <c r="Y36" s="9"/>
      <c r="Z36" s="9" t="n">
        <f aca="false">R36+V36-N36-L36-F36</f>
        <v>-6766388.87885339</v>
      </c>
      <c r="AA36" s="9"/>
      <c r="AB36" s="9" t="n">
        <f aca="false">T36-P36-D36</f>
        <v>-62556706.5489673</v>
      </c>
      <c r="AC36" s="50"/>
      <c r="AD36" s="9"/>
      <c r="AE36" s="9"/>
      <c r="AF36" s="9"/>
      <c r="AG36" s="9" t="n">
        <f aca="false">AG35*'Central macro hypothesis'!B18/'Central macro hypothesis'!B17</f>
        <v>5035099459.59858</v>
      </c>
      <c r="AH36" s="40" t="n">
        <f aca="false">(AG36-AG35)/AG35</f>
        <v>0.0138888888888889</v>
      </c>
      <c r="AI36" s="40"/>
      <c r="AJ36" s="40" t="n">
        <f aca="false">AB36/AG36</f>
        <v>-0.0124241252930393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10071743</v>
      </c>
      <c r="AY36" s="40" t="n">
        <f aca="false">(AW36-AW35)/AW35</f>
        <v>0.0109007835584314</v>
      </c>
      <c r="AZ36" s="39" t="n">
        <f aca="false">workers_and_wage_central!B24</f>
        <v>6406.53777697044</v>
      </c>
      <c r="BA36" s="40" t="n">
        <f aca="false">(AZ36-AZ35)/AZ35</f>
        <v>0.00616076607204192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0.0133478995616992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102041866.882041</v>
      </c>
      <c r="E37" s="9"/>
      <c r="F37" s="67" t="n">
        <f aca="false">'Central pensions'!I37</f>
        <v>18547317.1983499</v>
      </c>
      <c r="G37" s="9" t="n">
        <f aca="false">'Central pensions'!K37</f>
        <v>306264.455354946</v>
      </c>
      <c r="H37" s="9" t="n">
        <f aca="false">'Central pensions'!V37</f>
        <v>1684976.67073977</v>
      </c>
      <c r="I37" s="67" t="n">
        <f aca="false">'Central pensions'!M37</f>
        <v>9472.0965573694</v>
      </c>
      <c r="J37" s="9" t="n">
        <f aca="false">'Central pensions'!W37</f>
        <v>52112.680538343</v>
      </c>
      <c r="K37" s="9"/>
      <c r="L37" s="67" t="n">
        <f aca="false">'Central pensions'!N37</f>
        <v>3013587.60956116</v>
      </c>
      <c r="M37" s="67"/>
      <c r="N37" s="67" t="n">
        <f aca="false">'Central pensions'!L37</f>
        <v>781289.262976561</v>
      </c>
      <c r="O37" s="9"/>
      <c r="P37" s="9" t="n">
        <f aca="false">'Central pensions'!X37</f>
        <v>19935943.4393026</v>
      </c>
      <c r="Q37" s="67"/>
      <c r="R37" s="67" t="n">
        <f aca="false">'Central SIPA income'!G32</f>
        <v>18342762.337396</v>
      </c>
      <c r="S37" s="67"/>
      <c r="T37" s="9" t="n">
        <f aca="false">'Central SIPA income'!J32</f>
        <v>70135141.5954279</v>
      </c>
      <c r="U37" s="9"/>
      <c r="V37" s="67" t="n">
        <f aca="false">'Central SIPA income'!F32</f>
        <v>96425.148317751</v>
      </c>
      <c r="W37" s="67"/>
      <c r="X37" s="67" t="n">
        <f aca="false">'Central SIPA income'!M32</f>
        <v>242192.172432529</v>
      </c>
      <c r="Y37" s="9"/>
      <c r="Z37" s="9" t="n">
        <f aca="false">R37+V37-N37-L37-F37</f>
        <v>-3903006.5851739</v>
      </c>
      <c r="AA37" s="9"/>
      <c r="AB37" s="9" t="n">
        <f aca="false">T37-P37-D37</f>
        <v>-51842668.7259152</v>
      </c>
      <c r="AC37" s="50"/>
      <c r="AD37" s="9"/>
      <c r="AE37" s="9"/>
      <c r="AF37" s="9"/>
      <c r="AG37" s="9" t="n">
        <f aca="false">AG36*'Central macro hypothesis'!B19/'Central macro hypothesis'!B18</f>
        <v>5080530512.39904</v>
      </c>
      <c r="AH37" s="40" t="n">
        <f aca="false">(AG37-AG36)/AG36</f>
        <v>0.009022870981</v>
      </c>
      <c r="AI37" s="40" t="n">
        <f aca="false">(AG37-AG33)/AG33</f>
        <v>0.00849576611211683</v>
      </c>
      <c r="AJ37" s="40" t="n">
        <f aca="false">AB37/AG37</f>
        <v>-0.0102041841101816</v>
      </c>
      <c r="AK37" s="73"/>
      <c r="AW37" s="71" t="n">
        <f aca="false">workers_and_wage_central!C25</f>
        <v>10356449</v>
      </c>
      <c r="AY37" s="40" t="n">
        <f aca="false">(AW37-AW36)/AW36</f>
        <v>0.0282677983344094</v>
      </c>
      <c r="AZ37" s="39" t="n">
        <f aca="false">workers_and_wage_central!B25</f>
        <v>6333.03107301379</v>
      </c>
      <c r="BA37" s="40" t="n">
        <f aca="false">(AZ37-AZ36)/AZ36</f>
        <v>-0.0114737017895817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0.0115726350957383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99961988.108519</v>
      </c>
      <c r="E38" s="6"/>
      <c r="F38" s="8" t="n">
        <f aca="false">'Central pensions'!I38</f>
        <v>18169274.6112693</v>
      </c>
      <c r="G38" s="6" t="n">
        <f aca="false">'Central pensions'!K38</f>
        <v>326221.143996698</v>
      </c>
      <c r="H38" s="6" t="n">
        <f aca="false">'Central pensions'!V38</f>
        <v>1794772.48347161</v>
      </c>
      <c r="I38" s="8" t="n">
        <f aca="false">'Central pensions'!M38</f>
        <v>10089.3137318566</v>
      </c>
      <c r="J38" s="6" t="n">
        <f aca="false">'Central pensions'!W38</f>
        <v>55508.4273238641</v>
      </c>
      <c r="K38" s="6"/>
      <c r="L38" s="8" t="n">
        <f aca="false">'Central pensions'!N38</f>
        <v>3545480.21456416</v>
      </c>
      <c r="M38" s="8"/>
      <c r="N38" s="8" t="n">
        <f aca="false">'Central pensions'!L38</f>
        <v>768513.863649312</v>
      </c>
      <c r="O38" s="6"/>
      <c r="P38" s="6" t="n">
        <f aca="false">'Central pensions'!X38</f>
        <v>22625650.2174279</v>
      </c>
      <c r="Q38" s="8"/>
      <c r="R38" s="8" t="n">
        <f aca="false">'Central SIPA income'!G33</f>
        <v>14762540.5727957</v>
      </c>
      <c r="S38" s="8"/>
      <c r="T38" s="6" t="n">
        <f aca="false">'Central SIPA income'!J33</f>
        <v>56445853.3745721</v>
      </c>
      <c r="U38" s="6"/>
      <c r="V38" s="8" t="n">
        <f aca="false">'Central SIPA income'!F33</f>
        <v>101228.083148341</v>
      </c>
      <c r="W38" s="8"/>
      <c r="X38" s="8" t="n">
        <f aca="false">'Central SIPA income'!M33</f>
        <v>254255.760002436</v>
      </c>
      <c r="Y38" s="6"/>
      <c r="Z38" s="6" t="n">
        <f aca="false">R38+V38-N38-L38-F38</f>
        <v>-7619500.03353875</v>
      </c>
      <c r="AA38" s="6"/>
      <c r="AB38" s="6" t="n">
        <f aca="false">T38-P38-D38</f>
        <v>-66141784.9513748</v>
      </c>
      <c r="AC38" s="50"/>
      <c r="AD38" s="6"/>
      <c r="AE38" s="6"/>
      <c r="AF38" s="6"/>
      <c r="AG38" s="6" t="n">
        <f aca="false">AG37*'Central macro hypothesis'!B20/'Central macro hypothesis'!B19</f>
        <v>5033375110.46858</v>
      </c>
      <c r="AH38" s="61" t="n">
        <f aca="false">(AG38-AG37)/AG37</f>
        <v>-0.00928159014405643</v>
      </c>
      <c r="AI38" s="61"/>
      <c r="AJ38" s="61" t="n">
        <f aca="false">AB38/AG38</f>
        <v>-0.0131406429085349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0.00332840719906335</v>
      </c>
      <c r="AV38" s="5"/>
      <c r="AW38" s="65" t="n">
        <f aca="false">workers_and_wage_central!C26</f>
        <v>10775107</v>
      </c>
      <c r="AX38" s="5"/>
      <c r="AY38" s="61" t="n">
        <f aca="false">(AW38-AW37)/AW37</f>
        <v>0.0404248599109598</v>
      </c>
      <c r="AZ38" s="66" t="n">
        <f aca="false">workers_and_wage_central!B26</f>
        <v>6303.7386212833</v>
      </c>
      <c r="BA38" s="61" t="n">
        <f aca="false">(AZ38-AZ37)/AZ37</f>
        <v>-0.00462534470347305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0.013778442143111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102301807.299424</v>
      </c>
      <c r="E39" s="9"/>
      <c r="F39" s="67" t="n">
        <f aca="false">'Central pensions'!I39</f>
        <v>18594564.4461826</v>
      </c>
      <c r="G39" s="9" t="n">
        <f aca="false">'Central pensions'!K39</f>
        <v>346449.878638449</v>
      </c>
      <c r="H39" s="9" t="n">
        <f aca="false">'Central pensions'!V39</f>
        <v>1906065.01302889</v>
      </c>
      <c r="I39" s="67" t="n">
        <f aca="false">'Central pensions'!M39</f>
        <v>10714.9447001582</v>
      </c>
      <c r="J39" s="9" t="n">
        <f aca="false">'Central pensions'!W39</f>
        <v>58950.464320481</v>
      </c>
      <c r="K39" s="9"/>
      <c r="L39" s="67" t="n">
        <f aca="false">'Central pensions'!N39</f>
        <v>3043525.44158988</v>
      </c>
      <c r="M39" s="67"/>
      <c r="N39" s="67" t="n">
        <f aca="false">'Central pensions'!L39</f>
        <v>788450.044405419</v>
      </c>
      <c r="O39" s="9"/>
      <c r="P39" s="9" t="n">
        <f aca="false">'Central pensions'!X39</f>
        <v>20130687.4986676</v>
      </c>
      <c r="Q39" s="67"/>
      <c r="R39" s="67" t="n">
        <f aca="false">'Central SIPA income'!G34</f>
        <v>17825390.0112397</v>
      </c>
      <c r="S39" s="67"/>
      <c r="T39" s="9" t="n">
        <f aca="false">'Central SIPA income'!J34</f>
        <v>68156923.6648304</v>
      </c>
      <c r="U39" s="9"/>
      <c r="V39" s="67" t="n">
        <f aca="false">'Central SIPA income'!F34</f>
        <v>103193.76554446</v>
      </c>
      <c r="W39" s="67"/>
      <c r="X39" s="67" t="n">
        <f aca="false">'Central SIPA income'!M34</f>
        <v>259192.987459527</v>
      </c>
      <c r="Y39" s="9"/>
      <c r="Z39" s="9" t="n">
        <f aca="false">R39+V39-N39-L39-F39</f>
        <v>-4497956.15539376</v>
      </c>
      <c r="AA39" s="9"/>
      <c r="AB39" s="9" t="n">
        <f aca="false">T39-P39-D39</f>
        <v>-54275571.1332615</v>
      </c>
      <c r="AC39" s="50"/>
      <c r="AD39" s="9"/>
      <c r="AE39" s="9"/>
      <c r="AF39" s="9"/>
      <c r="AG39" s="9" t="n">
        <f aca="false">AG38*'Central macro hypothesis'!B21/'Central macro hypothesis'!B20</f>
        <v>5115109259.23056</v>
      </c>
      <c r="AH39" s="40" t="n">
        <f aca="false">(AG39-AG38)/AG38</f>
        <v>0.0162384378211717</v>
      </c>
      <c r="AI39" s="40"/>
      <c r="AJ39" s="40" t="n">
        <f aca="false">AB39/AG39</f>
        <v>-0.0106108331968311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11076134</v>
      </c>
      <c r="AX39" s="7"/>
      <c r="AY39" s="40" t="n">
        <f aca="false">(AW39-AW38)/AW38</f>
        <v>0.0279372631752056</v>
      </c>
      <c r="AZ39" s="39" t="n">
        <f aca="false">workers_and_wage_central!B27</f>
        <v>6315.50141002429</v>
      </c>
      <c r="BA39" s="40" t="n">
        <f aca="false">(AZ39-AZ38)/AZ38</f>
        <v>0.00186600197877491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0.0114637209315764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105973740.420948</v>
      </c>
      <c r="E40" s="9"/>
      <c r="F40" s="67" t="n">
        <f aca="false">'Central pensions'!I40</f>
        <v>19261981.7565181</v>
      </c>
      <c r="G40" s="9" t="n">
        <f aca="false">'Central pensions'!K40</f>
        <v>391000.488660762</v>
      </c>
      <c r="H40" s="9" t="n">
        <f aca="false">'Central pensions'!V40</f>
        <v>2151169.32481663</v>
      </c>
      <c r="I40" s="67" t="n">
        <f aca="false">'Central pensions'!M40</f>
        <v>12092.7986183742</v>
      </c>
      <c r="J40" s="9" t="n">
        <f aca="false">'Central pensions'!W40</f>
        <v>66531.0100458757</v>
      </c>
      <c r="K40" s="9"/>
      <c r="L40" s="67" t="n">
        <f aca="false">'Central pensions'!N40</f>
        <v>3137377.5434699</v>
      </c>
      <c r="M40" s="67"/>
      <c r="N40" s="67" t="n">
        <f aca="false">'Central pensions'!L40</f>
        <v>818900.378763177</v>
      </c>
      <c r="O40" s="9"/>
      <c r="P40" s="9" t="n">
        <f aca="false">'Central pensions'!X40</f>
        <v>20785215.2568124</v>
      </c>
      <c r="Q40" s="67"/>
      <c r="R40" s="67" t="n">
        <f aca="false">'Central SIPA income'!G35</f>
        <v>15619030.7779097</v>
      </c>
      <c r="S40" s="67"/>
      <c r="T40" s="9" t="n">
        <f aca="false">'Central SIPA income'!J35</f>
        <v>59720717.9072875</v>
      </c>
      <c r="U40" s="9"/>
      <c r="V40" s="67" t="n">
        <f aca="false">'Central SIPA income'!F35</f>
        <v>106063.775853393</v>
      </c>
      <c r="W40" s="67"/>
      <c r="X40" s="67" t="n">
        <f aca="false">'Central SIPA income'!M35</f>
        <v>266401.625908634</v>
      </c>
      <c r="Y40" s="9"/>
      <c r="Z40" s="9" t="n">
        <f aca="false">R40+V40-N40-L40-F40</f>
        <v>-7493165.12498807</v>
      </c>
      <c r="AA40" s="9"/>
      <c r="AB40" s="9" t="n">
        <f aca="false">T40-P40-D40</f>
        <v>-67038237.7704725</v>
      </c>
      <c r="AC40" s="50"/>
      <c r="AD40" s="9"/>
      <c r="AE40" s="9"/>
      <c r="AF40" s="9"/>
      <c r="AG40" s="9" t="n">
        <f aca="false">AG39*'Central macro hypothesis'!B22/'Central macro hypothesis'!B21</f>
        <v>5135801448.79055</v>
      </c>
      <c r="AH40" s="40" t="n">
        <f aca="false">(AG40-AG39)/AG39</f>
        <v>0.00404530744336561</v>
      </c>
      <c r="AI40" s="40"/>
      <c r="AJ40" s="40" t="n">
        <f aca="false">AB40/AG40</f>
        <v>-0.0130531210053417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11399391</v>
      </c>
      <c r="AY40" s="40" t="n">
        <f aca="false">(AW40-AW39)/AW39</f>
        <v>0.0291850026372017</v>
      </c>
      <c r="AZ40" s="39" t="n">
        <f aca="false">workers_and_wage_central!B28</f>
        <v>6300.86701119085</v>
      </c>
      <c r="BA40" s="40" t="n">
        <f aca="false">(AZ40-AZ39)/AZ39</f>
        <v>-0.0023172188371641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0.0135593318847421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107799831.852684</v>
      </c>
      <c r="E41" s="9"/>
      <c r="F41" s="67" t="n">
        <f aca="false">'Central pensions'!I41</f>
        <v>19593895.4900912</v>
      </c>
      <c r="G41" s="9" t="n">
        <f aca="false">'Central pensions'!K41</f>
        <v>414078.926231764</v>
      </c>
      <c r="H41" s="9" t="n">
        <f aca="false">'Central pensions'!V41</f>
        <v>2278140.07909236</v>
      </c>
      <c r="I41" s="67" t="n">
        <f aca="false">'Central pensions'!M41</f>
        <v>12806.5647288174</v>
      </c>
      <c r="J41" s="9" t="n">
        <f aca="false">'Central pensions'!W41</f>
        <v>70457.9405904851</v>
      </c>
      <c r="K41" s="9"/>
      <c r="L41" s="67" t="n">
        <f aca="false">'Central pensions'!N41</f>
        <v>3244722.66583998</v>
      </c>
      <c r="M41" s="67"/>
      <c r="N41" s="67" t="n">
        <f aca="false">'Central pensions'!L41</f>
        <v>834286.455104515</v>
      </c>
      <c r="O41" s="9"/>
      <c r="P41" s="9" t="n">
        <f aca="false">'Central pensions'!X41</f>
        <v>21426879.2594916</v>
      </c>
      <c r="Q41" s="67"/>
      <c r="R41" s="67" t="n">
        <f aca="false">'Central SIPA income'!G36</f>
        <v>18829055.4478855</v>
      </c>
      <c r="S41" s="67"/>
      <c r="T41" s="9" t="n">
        <f aca="false">'Central SIPA income'!J36</f>
        <v>71994525.4512354</v>
      </c>
      <c r="U41" s="9"/>
      <c r="V41" s="67" t="n">
        <f aca="false">'Central SIPA income'!F36</f>
        <v>107748.092602847</v>
      </c>
      <c r="W41" s="67"/>
      <c r="X41" s="67" t="n">
        <f aca="false">'Central SIPA income'!M36</f>
        <v>270632.143981269</v>
      </c>
      <c r="Y41" s="9"/>
      <c r="Z41" s="9" t="n">
        <f aca="false">R41+V41-N41-L41-F41</f>
        <v>-4736101.07054737</v>
      </c>
      <c r="AA41" s="9"/>
      <c r="AB41" s="9" t="n">
        <f aca="false">T41-P41-D41</f>
        <v>-57232185.6609398</v>
      </c>
      <c r="AC41" s="50"/>
      <c r="AD41" s="9"/>
      <c r="AE41" s="9"/>
      <c r="AF41" s="9"/>
      <c r="AG41" s="9" t="n">
        <f aca="false">AG40*'Central macro hypothesis'!B23/'Central macro hypothesis'!B22</f>
        <v>5147672718.64343</v>
      </c>
      <c r="AH41" s="40" t="n">
        <f aca="false">(AG41-AG40)/AG40</f>
        <v>0.00231147367577253</v>
      </c>
      <c r="AI41" s="40" t="n">
        <f aca="false">(AG41-AG37)/AG37</f>
        <v>0.0132155896083142</v>
      </c>
      <c r="AJ41" s="40" t="n">
        <f aca="false">AB41/AG41</f>
        <v>-0.0111180700073765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11449023</v>
      </c>
      <c r="AY41" s="40" t="n">
        <f aca="false">(AW41-AW40)/AW40</f>
        <v>0.00435391680134491</v>
      </c>
      <c r="AZ41" s="39" t="n">
        <f aca="false">workers_and_wage_central!B29</f>
        <v>6361.05611022599</v>
      </c>
      <c r="BA41" s="40" t="n">
        <f aca="false">(AZ41-AZ40)/AZ40</f>
        <v>0.00955251061929018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0.0117748673225269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104904890.659233</v>
      </c>
      <c r="E42" s="6"/>
      <c r="F42" s="8" t="n">
        <f aca="false">'Central pensions'!I42</f>
        <v>19067705.6601114</v>
      </c>
      <c r="G42" s="6" t="n">
        <f aca="false">'Central pensions'!K42</f>
        <v>413215.41449236</v>
      </c>
      <c r="H42" s="6" t="n">
        <f aca="false">'Central pensions'!V42</f>
        <v>2273389.29227931</v>
      </c>
      <c r="I42" s="8" t="n">
        <f aca="false">'Central pensions'!M42</f>
        <v>12779.8581801761</v>
      </c>
      <c r="J42" s="6" t="n">
        <f aca="false">'Central pensions'!W42</f>
        <v>70311.0090395663</v>
      </c>
      <c r="K42" s="6"/>
      <c r="L42" s="8" t="n">
        <f aca="false">'Central pensions'!N42</f>
        <v>3696687.23551268</v>
      </c>
      <c r="M42" s="8"/>
      <c r="N42" s="8" t="n">
        <f aca="false">'Central pensions'!L42</f>
        <v>814118.39338766</v>
      </c>
      <c r="O42" s="6"/>
      <c r="P42" s="6" t="n">
        <f aca="false">'Central pensions'!X42</f>
        <v>23661166.8350465</v>
      </c>
      <c r="Q42" s="8"/>
      <c r="R42" s="8" t="n">
        <f aca="false">'Central SIPA income'!G37</f>
        <v>15344888.6724772</v>
      </c>
      <c r="S42" s="8"/>
      <c r="T42" s="6" t="n">
        <f aca="false">'Central SIPA income'!J37</f>
        <v>58672511.8068041</v>
      </c>
      <c r="U42" s="6"/>
      <c r="V42" s="8" t="n">
        <f aca="false">'Central SIPA income'!F37</f>
        <v>108191.39954216</v>
      </c>
      <c r="W42" s="8"/>
      <c r="X42" s="8" t="n">
        <f aca="false">'Central SIPA income'!M37</f>
        <v>271745.603203886</v>
      </c>
      <c r="Y42" s="6"/>
      <c r="Z42" s="6" t="n">
        <f aca="false">R42+V42-N42-L42-F42</f>
        <v>-8125431.21699234</v>
      </c>
      <c r="AA42" s="6"/>
      <c r="AB42" s="6" t="n">
        <f aca="false">T42-P42-D42</f>
        <v>-69893545.6874758</v>
      </c>
      <c r="AC42" s="50"/>
      <c r="AD42" s="6"/>
      <c r="AE42" s="6"/>
      <c r="AF42" s="6"/>
      <c r="AG42" s="6" t="n">
        <f aca="false">AG41*'Central macro hypothesis'!B24/'Central macro hypothesis'!B23</f>
        <v>5234710114.88733</v>
      </c>
      <c r="AH42" s="61" t="n">
        <f aca="false">(AG42-AG41)/AG41</f>
        <v>0.0169081060512403</v>
      </c>
      <c r="AI42" s="61"/>
      <c r="AJ42" s="61" t="n">
        <f aca="false">AB42/AG42</f>
        <v>-0.0133519419707122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0.009882253857022</v>
      </c>
      <c r="AV42" s="5"/>
      <c r="AW42" s="65" t="n">
        <f aca="false">workers_and_wage_central!C30</f>
        <v>11492078</v>
      </c>
      <c r="AX42" s="5"/>
      <c r="AY42" s="61" t="n">
        <f aca="false">(AW42-AW41)/AW41</f>
        <v>0.00376058288991122</v>
      </c>
      <c r="AZ42" s="66" t="n">
        <f aca="false">workers_and_wage_central!B30</f>
        <v>6468.40760801477</v>
      </c>
      <c r="BA42" s="61" t="n">
        <f aca="false">(AZ42-AZ41)/AZ41</f>
        <v>0.016876363913251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0.0140281793642811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106094388.415509</v>
      </c>
      <c r="E43" s="9"/>
      <c r="F43" s="67" t="n">
        <f aca="false">'Central pensions'!I43</f>
        <v>19283910.957667</v>
      </c>
      <c r="G43" s="9" t="n">
        <f aca="false">'Central pensions'!K43</f>
        <v>444910.359820142</v>
      </c>
      <c r="H43" s="9" t="n">
        <f aca="false">'Central pensions'!V43</f>
        <v>2447765.52995205</v>
      </c>
      <c r="I43" s="67" t="n">
        <f aca="false">'Central pensions'!M43</f>
        <v>13760.1142212415</v>
      </c>
      <c r="J43" s="9" t="n">
        <f aca="false">'Central pensions'!W43</f>
        <v>75704.088555218</v>
      </c>
      <c r="K43" s="9"/>
      <c r="L43" s="67" t="n">
        <f aca="false">'Central pensions'!N43</f>
        <v>3069834.70402543</v>
      </c>
      <c r="M43" s="67"/>
      <c r="N43" s="67" t="n">
        <f aca="false">'Central pensions'!L43</f>
        <v>824800.854562324</v>
      </c>
      <c r="O43" s="9"/>
      <c r="P43" s="9" t="n">
        <f aca="false">'Central pensions'!X43</f>
        <v>20467197.818775</v>
      </c>
      <c r="Q43" s="67"/>
      <c r="R43" s="67" t="n">
        <f aca="false">'Central SIPA income'!G38</f>
        <v>18392219.0384768</v>
      </c>
      <c r="S43" s="67"/>
      <c r="T43" s="9" t="n">
        <f aca="false">'Central SIPA income'!J38</f>
        <v>70324243.578507</v>
      </c>
      <c r="U43" s="9"/>
      <c r="V43" s="67" t="n">
        <f aca="false">'Central SIPA income'!F38</f>
        <v>111204.277797547</v>
      </c>
      <c r="W43" s="67"/>
      <c r="X43" s="67" t="n">
        <f aca="false">'Central SIPA income'!M38</f>
        <v>279313.084744516</v>
      </c>
      <c r="Y43" s="9"/>
      <c r="Z43" s="9" t="n">
        <f aca="false">R43+V43-N43-L43-F43</f>
        <v>-4675123.19998034</v>
      </c>
      <c r="AA43" s="9"/>
      <c r="AB43" s="9" t="n">
        <f aca="false">T43-P43-D43</f>
        <v>-56237342.6557766</v>
      </c>
      <c r="AC43" s="50"/>
      <c r="AD43" s="9"/>
      <c r="AE43" s="9"/>
      <c r="AF43" s="9"/>
      <c r="AG43" s="9" t="n">
        <f aca="false">AG42*'Central macro hypothesis'!B25/'Central macro hypothesis'!B24</f>
        <v>5268562537.00748</v>
      </c>
      <c r="AH43" s="40" t="n">
        <f aca="false">(AG43-AG42)/AG42</f>
        <v>0.00646691438058346</v>
      </c>
      <c r="AI43" s="40"/>
      <c r="AJ43" s="40" t="n">
        <f aca="false">AB43/AG43</f>
        <v>-0.0106741340281631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11535890</v>
      </c>
      <c r="AX43" s="7"/>
      <c r="AY43" s="40" t="n">
        <f aca="false">(AW43-AW42)/AW42</f>
        <v>0.00381236535289788</v>
      </c>
      <c r="AZ43" s="39" t="n">
        <f aca="false">workers_and_wage_central!B31</f>
        <v>6507.20766335158</v>
      </c>
      <c r="BA43" s="40" t="n">
        <f aca="false">(AZ43-AZ42)/AZ42</f>
        <v>0.00599839368328203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0.0117797755284432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108125141.862609</v>
      </c>
      <c r="E44" s="9"/>
      <c r="F44" s="67" t="n">
        <f aca="false">'Central pensions'!I44</f>
        <v>19653024.435163</v>
      </c>
      <c r="G44" s="9" t="n">
        <f aca="false">'Central pensions'!K44</f>
        <v>464500.031450233</v>
      </c>
      <c r="H44" s="9" t="n">
        <f aca="false">'Central pensions'!V44</f>
        <v>2555542.12337325</v>
      </c>
      <c r="I44" s="67" t="n">
        <f aca="false">'Central pensions'!M44</f>
        <v>14365.9803541309</v>
      </c>
      <c r="J44" s="9" t="n">
        <f aca="false">'Central pensions'!W44</f>
        <v>79037.3852589665</v>
      </c>
      <c r="K44" s="9"/>
      <c r="L44" s="67" t="n">
        <f aca="false">'Central pensions'!N44</f>
        <v>3082812.10818013</v>
      </c>
      <c r="M44" s="67"/>
      <c r="N44" s="67" t="n">
        <f aca="false">'Central pensions'!L44</f>
        <v>842777.731711652</v>
      </c>
      <c r="O44" s="9"/>
      <c r="P44" s="9" t="n">
        <f aca="false">'Central pensions'!X44</f>
        <v>20633441.104665</v>
      </c>
      <c r="Q44" s="67"/>
      <c r="R44" s="67" t="n">
        <f aca="false">'Central SIPA income'!G39</f>
        <v>16010569.1409709</v>
      </c>
      <c r="S44" s="67"/>
      <c r="T44" s="9" t="n">
        <f aca="false">'Central SIPA income'!J39</f>
        <v>61217798.7737475</v>
      </c>
      <c r="U44" s="9"/>
      <c r="V44" s="67" t="n">
        <f aca="false">'Central SIPA income'!F39</f>
        <v>110109.32247226</v>
      </c>
      <c r="W44" s="67"/>
      <c r="X44" s="67" t="n">
        <f aca="false">'Central SIPA income'!M39</f>
        <v>276562.872651774</v>
      </c>
      <c r="Y44" s="9"/>
      <c r="Z44" s="9" t="n">
        <f aca="false">R44+V44-N44-L44-F44</f>
        <v>-7457935.81161163</v>
      </c>
      <c r="AA44" s="9"/>
      <c r="AB44" s="9" t="n">
        <f aca="false">T44-P44-D44</f>
        <v>-67540784.1935266</v>
      </c>
      <c r="AC44" s="50"/>
      <c r="AD44" s="9"/>
      <c r="AE44" s="9"/>
      <c r="AF44" s="9"/>
      <c r="AG44" s="9" t="n">
        <f aca="false">AG43*'Central macro hypothesis'!B26/'Central macro hypothesis'!B25</f>
        <v>5289875492.25427</v>
      </c>
      <c r="AH44" s="40" t="n">
        <f aca="false">(AG44-AG43)/AG43</f>
        <v>0.00404530744336565</v>
      </c>
      <c r="AI44" s="40"/>
      <c r="AJ44" s="40" t="n">
        <f aca="false">AB44/AG44</f>
        <v>-0.0127679345747218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11576455</v>
      </c>
      <c r="AY44" s="40" t="n">
        <f aca="false">(AW44-AW43)/AW43</f>
        <v>0.00351641702547441</v>
      </c>
      <c r="AZ44" s="39" t="n">
        <f aca="false">workers_and_wage_central!B32</f>
        <v>6546.64327678454</v>
      </c>
      <c r="BA44" s="40" t="n">
        <f aca="false">(AZ44-AZ43)/AZ43</f>
        <v>0.00606029736150303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0.0140358979779298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108901602.748864</v>
      </c>
      <c r="E45" s="9"/>
      <c r="F45" s="67" t="n">
        <f aca="false">'Central pensions'!I45</f>
        <v>19794155.392382</v>
      </c>
      <c r="G45" s="9" t="n">
        <f aca="false">'Central pensions'!K45</f>
        <v>474204.34392103</v>
      </c>
      <c r="H45" s="9" t="n">
        <f aca="false">'Central pensions'!V45</f>
        <v>2608932.3873525</v>
      </c>
      <c r="I45" s="67" t="n">
        <f aca="false">'Central pensions'!M45</f>
        <v>14666.1137295165</v>
      </c>
      <c r="J45" s="9" t="n">
        <f aca="false">'Central pensions'!W45</f>
        <v>80688.6305366757</v>
      </c>
      <c r="K45" s="9"/>
      <c r="L45" s="67" t="n">
        <f aca="false">'Central pensions'!N45</f>
        <v>3101854.75280623</v>
      </c>
      <c r="M45" s="67"/>
      <c r="N45" s="67" t="n">
        <f aca="false">'Central pensions'!L45</f>
        <v>850209.119610548</v>
      </c>
      <c r="O45" s="9"/>
      <c r="P45" s="9" t="n">
        <f aca="false">'Central pensions'!X45</f>
        <v>20773138.7817606</v>
      </c>
      <c r="Q45" s="67"/>
      <c r="R45" s="67" t="n">
        <f aca="false">'Central SIPA income'!G40</f>
        <v>19293089.5770426</v>
      </c>
      <c r="S45" s="73" t="n">
        <f aca="false">SUM(T42:T45)/AVERAGE(AG42:AG45)</f>
        <v>0.0499328305749369</v>
      </c>
      <c r="T45" s="9" t="n">
        <f aca="false">'Central SIPA income'!J40</f>
        <v>73768800.1626943</v>
      </c>
      <c r="U45" s="9"/>
      <c r="V45" s="67" t="n">
        <f aca="false">'Central SIPA income'!F40</f>
        <v>111517.070482796</v>
      </c>
      <c r="W45" s="67"/>
      <c r="X45" s="67" t="n">
        <f aca="false">'Central SIPA income'!M40</f>
        <v>280098.729789226</v>
      </c>
      <c r="Y45" s="9"/>
      <c r="Z45" s="9" t="n">
        <f aca="false">R45+V45-N45-L45-F45</f>
        <v>-4341612.61727334</v>
      </c>
      <c r="AA45" s="9"/>
      <c r="AB45" s="9" t="n">
        <f aca="false">T45-P45-D45</f>
        <v>-55905941.3679299</v>
      </c>
      <c r="AC45" s="50"/>
      <c r="AD45" s="9"/>
      <c r="AE45" s="9"/>
      <c r="AF45" s="9"/>
      <c r="AG45" s="9" t="n">
        <f aca="false">AG44*'Central macro hypothesis'!B27/'Central macro hypothesis'!B26</f>
        <v>5353928941.78371</v>
      </c>
      <c r="AH45" s="40" t="n">
        <f aca="false">(AG45-AG44)/AG44</f>
        <v>0.0121086875528986</v>
      </c>
      <c r="AI45" s="40" t="n">
        <f aca="false">(AG45-AG41)/AG41</f>
        <v>0.0400678587030765</v>
      </c>
      <c r="AJ45" s="40" t="n">
        <f aca="false">AB45/AG45</f>
        <v>-0.010442040224259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11636476</v>
      </c>
      <c r="AY45" s="40" t="n">
        <f aca="false">(AW45-AW44)/AW44</f>
        <v>0.00518474783515334</v>
      </c>
      <c r="AZ45" s="39" t="n">
        <f aca="false">workers_and_wage_central!B33</f>
        <v>6614.83859634324</v>
      </c>
      <c r="BA45" s="40" t="n">
        <f aca="false">(AZ45-AZ44)/AZ44</f>
        <v>0.0104168375571242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0.0120166380426239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109757110.520175</v>
      </c>
      <c r="E46" s="6"/>
      <c r="F46" s="8" t="n">
        <f aca="false">'Central pensions'!I46</f>
        <v>19949654.0566557</v>
      </c>
      <c r="G46" s="6" t="n">
        <f aca="false">'Central pensions'!K46</f>
        <v>495790.380623233</v>
      </c>
      <c r="H46" s="6" t="n">
        <f aca="false">'Central pensions'!V46</f>
        <v>2727692.39237754</v>
      </c>
      <c r="I46" s="8" t="n">
        <f aca="false">'Central pensions'!M46</f>
        <v>15333.7231120587</v>
      </c>
      <c r="J46" s="6" t="n">
        <f aca="false">'Central pensions'!W46</f>
        <v>84361.6203828104</v>
      </c>
      <c r="K46" s="6"/>
      <c r="L46" s="8" t="n">
        <f aca="false">'Central pensions'!N46</f>
        <v>3753337.99827335</v>
      </c>
      <c r="M46" s="8"/>
      <c r="N46" s="8" t="n">
        <f aca="false">'Central pensions'!L46</f>
        <v>858926.83591054</v>
      </c>
      <c r="O46" s="6"/>
      <c r="P46" s="6" t="n">
        <f aca="false">'Central pensions'!X46</f>
        <v>24201650.742451</v>
      </c>
      <c r="Q46" s="8"/>
      <c r="R46" s="8" t="n">
        <f aca="false">'Central SIPA income'!G41</f>
        <v>16165328.2374087</v>
      </c>
      <c r="S46" s="8"/>
      <c r="T46" s="6" t="n">
        <f aca="false">'Central SIPA income'!J41</f>
        <v>61809533.5922115</v>
      </c>
      <c r="U46" s="6"/>
      <c r="V46" s="8" t="n">
        <f aca="false">'Central SIPA income'!F41</f>
        <v>113116.101684162</v>
      </c>
      <c r="W46" s="8"/>
      <c r="X46" s="8" t="n">
        <f aca="false">'Central SIPA income'!M41</f>
        <v>284115.03515357</v>
      </c>
      <c r="Y46" s="6"/>
      <c r="Z46" s="6" t="n">
        <f aca="false">R46+V46-N46-L46-F46</f>
        <v>-8283474.55174677</v>
      </c>
      <c r="AA46" s="6"/>
      <c r="AB46" s="6" t="n">
        <f aca="false">T46-P46-D46</f>
        <v>-72149227.670414</v>
      </c>
      <c r="AC46" s="50"/>
      <c r="AD46" s="6"/>
      <c r="AE46" s="6"/>
      <c r="AF46" s="6"/>
      <c r="AG46" s="6" t="n">
        <f aca="false">AG45*'Central macro hypothesis'!B28/'Central macro hypothesis'!B27</f>
        <v>5391751418.33395</v>
      </c>
      <c r="AH46" s="61" t="n">
        <f aca="false">(AG46-AG45)/AG45</f>
        <v>0.00706443379460168</v>
      </c>
      <c r="AI46" s="61"/>
      <c r="AJ46" s="61" t="n">
        <f aca="false">AB46/AG46</f>
        <v>-0.0133814083908023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0.00622145845818265</v>
      </c>
      <c r="AV46" s="5"/>
      <c r="AW46" s="65" t="n">
        <f aca="false">workers_and_wage_central!C34</f>
        <v>11658931</v>
      </c>
      <c r="AX46" s="5"/>
      <c r="AY46" s="61" t="n">
        <f aca="false">(AW46-AW45)/AW45</f>
        <v>0.00192970792875781</v>
      </c>
      <c r="AZ46" s="66" t="n">
        <f aca="false">workers_and_wage_central!B34</f>
        <v>6690.47824444829</v>
      </c>
      <c r="BA46" s="61" t="n">
        <f aca="false">(AZ46-AZ45)/AZ45</f>
        <v>0.0114348441013901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0.0141575290370855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110413430.202201</v>
      </c>
      <c r="E47" s="9"/>
      <c r="F47" s="67" t="n">
        <f aca="false">'Central pensions'!I47</f>
        <v>20068947.9278677</v>
      </c>
      <c r="G47" s="9" t="n">
        <f aca="false">'Central pensions'!K47</f>
        <v>516106.746367778</v>
      </c>
      <c r="H47" s="9" t="n">
        <f aca="false">'Central pensions'!V47</f>
        <v>2839467.04240705</v>
      </c>
      <c r="I47" s="67" t="n">
        <f aca="false">'Central pensions'!M47</f>
        <v>15962.0643206529</v>
      </c>
      <c r="J47" s="9" t="n">
        <f aca="false">'Central pensions'!W47</f>
        <v>87818.568321867</v>
      </c>
      <c r="K47" s="9"/>
      <c r="L47" s="67" t="n">
        <f aca="false">'Central pensions'!N47</f>
        <v>3091179.38134374</v>
      </c>
      <c r="M47" s="67"/>
      <c r="N47" s="67" t="n">
        <f aca="false">'Central pensions'!L47</f>
        <v>865730.585117105</v>
      </c>
      <c r="O47" s="9"/>
      <c r="P47" s="9" t="n">
        <f aca="false">'Central pensions'!X47</f>
        <v>20803138.7521376</v>
      </c>
      <c r="Q47" s="67"/>
      <c r="R47" s="67" t="n">
        <f aca="false">'Central SIPA income'!G42</f>
        <v>19337478.3738713</v>
      </c>
      <c r="S47" s="67"/>
      <c r="T47" s="9" t="n">
        <f aca="false">'Central SIPA income'!J42</f>
        <v>73938524.5746214</v>
      </c>
      <c r="U47" s="9"/>
      <c r="V47" s="67" t="n">
        <f aca="false">'Central SIPA income'!F42</f>
        <v>114676.382133259</v>
      </c>
      <c r="W47" s="67"/>
      <c r="X47" s="67" t="n">
        <f aca="false">'Central SIPA income'!M42</f>
        <v>288034.009800366</v>
      </c>
      <c r="Y47" s="9"/>
      <c r="Z47" s="9" t="n">
        <f aca="false">R47+V47-N47-L47-F47</f>
        <v>-4573703.138324</v>
      </c>
      <c r="AA47" s="9"/>
      <c r="AB47" s="9" t="n">
        <f aca="false">T47-P47-D47</f>
        <v>-57278044.3797169</v>
      </c>
      <c r="AC47" s="50"/>
      <c r="AD47" s="9"/>
      <c r="AE47" s="9"/>
      <c r="AF47" s="9"/>
      <c r="AG47" s="9" t="n">
        <f aca="false">AG46*'Central macro hypothesis'!B29/'Central macro hypothesis'!B28</f>
        <v>5452962225.80274</v>
      </c>
      <c r="AH47" s="40" t="n">
        <f aca="false">(AG47-AG46)/AG46</f>
        <v>0.0113526761008775</v>
      </c>
      <c r="AI47" s="40"/>
      <c r="AJ47" s="40" t="n">
        <f aca="false">AB47/AG47</f>
        <v>-0.0105040236861874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11665766</v>
      </c>
      <c r="AX47" s="7"/>
      <c r="AY47" s="40" t="n">
        <f aca="false">(AW47-AW46)/AW46</f>
        <v>0.000586245857360336</v>
      </c>
      <c r="AZ47" s="39" t="n">
        <f aca="false">workers_and_wage_central!B35</f>
        <v>6764.02863038832</v>
      </c>
      <c r="BA47" s="40" t="n">
        <f aca="false">(AZ47-AZ46)/AZ46</f>
        <v>0.0109932927442162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0.0118800308909273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111121856.427714</v>
      </c>
      <c r="E48" s="9"/>
      <c r="F48" s="67" t="n">
        <f aca="false">'Central pensions'!I48</f>
        <v>20197712.7801554</v>
      </c>
      <c r="G48" s="9" t="n">
        <f aca="false">'Central pensions'!K48</f>
        <v>555657.170312539</v>
      </c>
      <c r="H48" s="9" t="n">
        <f aca="false">'Central pensions'!V48</f>
        <v>3057061.8056895</v>
      </c>
      <c r="I48" s="67" t="n">
        <f aca="false">'Central pensions'!M48</f>
        <v>17185.2733086352</v>
      </c>
      <c r="J48" s="9" t="n">
        <f aca="false">'Central pensions'!W48</f>
        <v>94548.3032687474</v>
      </c>
      <c r="K48" s="9"/>
      <c r="L48" s="67" t="n">
        <f aca="false">'Central pensions'!N48</f>
        <v>3070784.2779236</v>
      </c>
      <c r="M48" s="67"/>
      <c r="N48" s="67" t="n">
        <f aca="false">'Central pensions'!L48</f>
        <v>872620.514655016</v>
      </c>
      <c r="O48" s="9"/>
      <c r="P48" s="9" t="n">
        <f aca="false">'Central pensions'!X48</f>
        <v>20735214.8229959</v>
      </c>
      <c r="Q48" s="67"/>
      <c r="R48" s="67" t="n">
        <f aca="false">'Central SIPA income'!G43</f>
        <v>16779065.0624053</v>
      </c>
      <c r="S48" s="67"/>
      <c r="T48" s="9" t="n">
        <f aca="false">'Central SIPA income'!J43</f>
        <v>64156209.5362</v>
      </c>
      <c r="U48" s="9"/>
      <c r="V48" s="67" t="n">
        <f aca="false">'Central SIPA income'!F43</f>
        <v>122426.571433647</v>
      </c>
      <c r="W48" s="67"/>
      <c r="X48" s="67" t="n">
        <f aca="false">'Central SIPA income'!M43</f>
        <v>307500.250881365</v>
      </c>
      <c r="Y48" s="9"/>
      <c r="Z48" s="9" t="n">
        <f aca="false">R48+V48-N48-L48-F48</f>
        <v>-7239625.93889509</v>
      </c>
      <c r="AA48" s="9"/>
      <c r="AB48" s="9" t="n">
        <f aca="false">T48-P48-D48</f>
        <v>-67700861.71451</v>
      </c>
      <c r="AC48" s="50"/>
      <c r="AD48" s="9"/>
      <c r="AE48" s="9"/>
      <c r="AF48" s="9"/>
      <c r="AG48" s="9" t="n">
        <f aca="false">AG47*'Central macro hypothesis'!B30/'Central macro hypothesis'!B29</f>
        <v>5448571757.0219</v>
      </c>
      <c r="AH48" s="40" t="n">
        <f aca="false">(AG48-AG47)/AG47</f>
        <v>-0.000805152979065913</v>
      </c>
      <c r="AI48" s="40"/>
      <c r="AJ48" s="40" t="n">
        <f aca="false">AB48/AG48</f>
        <v>-0.0124254327067015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11750994</v>
      </c>
      <c r="AY48" s="40" t="n">
        <f aca="false">(AW48-AW47)/AW47</f>
        <v>0.0073058211522501</v>
      </c>
      <c r="AZ48" s="39" t="n">
        <f aca="false">workers_and_wage_central!B36</f>
        <v>6788.74578088348</v>
      </c>
      <c r="BA48" s="40" t="n">
        <f aca="false">(AZ48-AZ47)/AZ47</f>
        <v>0.00365420548105359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0.0140479241628846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111988231.95839</v>
      </c>
      <c r="E49" s="9"/>
      <c r="F49" s="67" t="n">
        <f aca="false">'Central pensions'!I49</f>
        <v>20355186.7883379</v>
      </c>
      <c r="G49" s="9" t="n">
        <f aca="false">'Central pensions'!K49</f>
        <v>580684.995559944</v>
      </c>
      <c r="H49" s="9" t="n">
        <f aca="false">'Central pensions'!V49</f>
        <v>3194757.51579845</v>
      </c>
      <c r="I49" s="67" t="n">
        <f aca="false">'Central pensions'!M49</f>
        <v>17959.3297595858</v>
      </c>
      <c r="J49" s="9" t="n">
        <f aca="false">'Central pensions'!W49</f>
        <v>98806.9334783019</v>
      </c>
      <c r="K49" s="9"/>
      <c r="L49" s="67" t="n">
        <f aca="false">'Central pensions'!N49</f>
        <v>3033536.73782797</v>
      </c>
      <c r="M49" s="67"/>
      <c r="N49" s="67" t="n">
        <f aca="false">'Central pensions'!L49</f>
        <v>881883.671132728</v>
      </c>
      <c r="O49" s="9"/>
      <c r="P49" s="9" t="n">
        <f aca="false">'Central pensions'!X49</f>
        <v>20592900.3142397</v>
      </c>
      <c r="Q49" s="67"/>
      <c r="R49" s="67" t="n">
        <f aca="false">'Central SIPA income'!G44</f>
        <v>20135416.474917</v>
      </c>
      <c r="S49" s="67"/>
      <c r="T49" s="9" t="n">
        <f aca="false">'Central SIPA income'!J44</f>
        <v>76989510.0626211</v>
      </c>
      <c r="U49" s="9"/>
      <c r="V49" s="67" t="n">
        <f aca="false">'Central SIPA income'!F44</f>
        <v>122323.542278399</v>
      </c>
      <c r="W49" s="67"/>
      <c r="X49" s="67" t="n">
        <f aca="false">'Central SIPA income'!M44</f>
        <v>307241.471347511</v>
      </c>
      <c r="Y49" s="9"/>
      <c r="Z49" s="9" t="n">
        <f aca="false">R49+V49-N49-L49-F49</f>
        <v>-4012867.18010322</v>
      </c>
      <c r="AA49" s="9"/>
      <c r="AB49" s="9" t="n">
        <f aca="false">T49-P49-D49</f>
        <v>-55591622.2100087</v>
      </c>
      <c r="AC49" s="50"/>
      <c r="AD49" s="9"/>
      <c r="AE49" s="9"/>
      <c r="AF49" s="9"/>
      <c r="AG49" s="9" t="n">
        <f aca="false">AG48*'Central macro hypothesis'!B31/'Central macro hypothesis'!B30</f>
        <v>5488203997.3522</v>
      </c>
      <c r="AH49" s="40" t="n">
        <f aca="false">(AG49-AG48)/AG48</f>
        <v>0.00727387691631736</v>
      </c>
      <c r="AI49" s="40" t="n">
        <f aca="false">(AG49-AG45)/AG45</f>
        <v>0.025079723139499</v>
      </c>
      <c r="AJ49" s="40" t="n">
        <f aca="false">AB49/AG49</f>
        <v>-0.0101292922487628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11772131</v>
      </c>
      <c r="AY49" s="40" t="n">
        <f aca="false">(AW49-AW48)/AW48</f>
        <v>0.00179874145114873</v>
      </c>
      <c r="AZ49" s="39" t="n">
        <f aca="false">workers_and_wage_central!B37</f>
        <v>6877.93250502404</v>
      </c>
      <c r="BA49" s="40" t="n">
        <f aca="false">(AZ49-AZ48)/AZ48</f>
        <v>0.0131374376091239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0.0120487120317403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112472631.407118</v>
      </c>
      <c r="E50" s="6"/>
      <c r="F50" s="8" t="n">
        <f aca="false">'Central pensions'!I50</f>
        <v>20443232.1220894</v>
      </c>
      <c r="G50" s="6" t="n">
        <f aca="false">'Central pensions'!K50</f>
        <v>602078.508672012</v>
      </c>
      <c r="H50" s="6" t="n">
        <f aca="false">'Central pensions'!V50</f>
        <v>3312458.31283421</v>
      </c>
      <c r="I50" s="8" t="n">
        <f aca="false">'Central pensions'!M50</f>
        <v>18620.9848042888</v>
      </c>
      <c r="J50" s="6" t="n">
        <f aca="false">'Central pensions'!W50</f>
        <v>102447.164314459</v>
      </c>
      <c r="K50" s="6"/>
      <c r="L50" s="8" t="n">
        <f aca="false">'Central pensions'!N50</f>
        <v>3707781.86785581</v>
      </c>
      <c r="M50" s="8"/>
      <c r="N50" s="8" t="n">
        <f aca="false">'Central pensions'!L50</f>
        <v>886972.483210385</v>
      </c>
      <c r="O50" s="6"/>
      <c r="P50" s="6" t="n">
        <f aca="false">'Central pensions'!X50</f>
        <v>24119558.6417896</v>
      </c>
      <c r="Q50" s="8"/>
      <c r="R50" s="8" t="n">
        <f aca="false">'Central SIPA income'!G45</f>
        <v>17109336.2521968</v>
      </c>
      <c r="S50" s="8"/>
      <c r="T50" s="6" t="n">
        <f aca="false">'Central SIPA income'!J45</f>
        <v>65419030.0555332</v>
      </c>
      <c r="U50" s="6"/>
      <c r="V50" s="8" t="n">
        <f aca="false">'Central SIPA income'!F45</f>
        <v>122040.925654536</v>
      </c>
      <c r="W50" s="8"/>
      <c r="X50" s="8" t="n">
        <f aca="false">'Central SIPA income'!M45</f>
        <v>306531.619869002</v>
      </c>
      <c r="Y50" s="6"/>
      <c r="Z50" s="6" t="n">
        <f aca="false">R50+V50-N50-L50-F50</f>
        <v>-7806609.29530431</v>
      </c>
      <c r="AA50" s="6"/>
      <c r="AB50" s="6" t="n">
        <f aca="false">T50-P50-D50</f>
        <v>-71173159.9933743</v>
      </c>
      <c r="AC50" s="50"/>
      <c r="AD50" s="6"/>
      <c r="AE50" s="6"/>
      <c r="AF50" s="6"/>
      <c r="AG50" s="6" t="n">
        <f aca="false">AG49*'Central macro hypothesis'!B32/'Central macro hypothesis'!B31</f>
        <v>5553503960.88396</v>
      </c>
      <c r="AH50" s="61" t="n">
        <f aca="false">(AG50-AG49)/AG49</f>
        <v>0.0118982391258177</v>
      </c>
      <c r="AI50" s="61"/>
      <c r="AJ50" s="61" t="n">
        <f aca="false">AB50/AG50</f>
        <v>-0.0128159015451653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0.00863564048746418</v>
      </c>
      <c r="AV50" s="5"/>
      <c r="AW50" s="65" t="n">
        <f aca="false">workers_and_wage_central!C38</f>
        <v>11827706</v>
      </c>
      <c r="AX50" s="5"/>
      <c r="AY50" s="61" t="n">
        <f aca="false">(AW50-AW49)/AW49</f>
        <v>0.00472089547763272</v>
      </c>
      <c r="AZ50" s="66" t="n">
        <f aca="false">workers_and_wage_central!B38</f>
        <v>6955.48427930854</v>
      </c>
      <c r="BA50" s="61" t="n">
        <f aca="false">(AZ50-AZ49)/AZ49</f>
        <v>0.0112754485781657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0.0142032997956173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113722315.890908</v>
      </c>
      <c r="E51" s="9"/>
      <c r="F51" s="67" t="n">
        <f aca="false">'Central pensions'!I51</f>
        <v>20670377.0698148</v>
      </c>
      <c r="G51" s="9" t="n">
        <f aca="false">'Central pensions'!K51</f>
        <v>623841.09982446</v>
      </c>
      <c r="H51" s="9" t="n">
        <f aca="false">'Central pensions'!V51</f>
        <v>3432189.66835251</v>
      </c>
      <c r="I51" s="67" t="n">
        <f aca="false">'Central pensions'!M51</f>
        <v>19294.0546337463</v>
      </c>
      <c r="J51" s="9" t="n">
        <f aca="false">'Central pensions'!W51</f>
        <v>106150.195928429</v>
      </c>
      <c r="K51" s="9"/>
      <c r="L51" s="67" t="n">
        <f aca="false">'Central pensions'!N51</f>
        <v>3027861.9610217</v>
      </c>
      <c r="M51" s="67"/>
      <c r="N51" s="67" t="n">
        <f aca="false">'Central pensions'!L51</f>
        <v>899115.249060433</v>
      </c>
      <c r="O51" s="9"/>
      <c r="P51" s="9" t="n">
        <f aca="false">'Central pensions'!X51</f>
        <v>20658256.928036</v>
      </c>
      <c r="Q51" s="67"/>
      <c r="R51" s="67" t="n">
        <f aca="false">'Central SIPA income'!G46</f>
        <v>20517555.5706611</v>
      </c>
      <c r="S51" s="67"/>
      <c r="T51" s="9" t="n">
        <f aca="false">'Central SIPA income'!J46</f>
        <v>78450652.0158439</v>
      </c>
      <c r="U51" s="9"/>
      <c r="V51" s="67" t="n">
        <f aca="false">'Central SIPA income'!F46</f>
        <v>116067.573079055</v>
      </c>
      <c r="W51" s="67"/>
      <c r="X51" s="67" t="n">
        <f aca="false">'Central SIPA income'!M46</f>
        <v>291528.280364727</v>
      </c>
      <c r="Y51" s="9"/>
      <c r="Z51" s="9" t="n">
        <f aca="false">R51+V51-N51-L51-F51</f>
        <v>-3963731.13615676</v>
      </c>
      <c r="AA51" s="9"/>
      <c r="AB51" s="9" t="n">
        <f aca="false">T51-P51-D51</f>
        <v>-55929920.8031005</v>
      </c>
      <c r="AC51" s="50"/>
      <c r="AD51" s="9"/>
      <c r="AE51" s="9"/>
      <c r="AF51" s="9"/>
      <c r="AG51" s="9" t="n">
        <f aca="false">AG50*'Central macro hypothesis'!B33/'Central macro hypothesis'!B32</f>
        <v>5589286281.44781</v>
      </c>
      <c r="AH51" s="40" t="n">
        <f aca="false">(AG51-AG50)/AG50</f>
        <v>0.00644319709067916</v>
      </c>
      <c r="AI51" s="40"/>
      <c r="AJ51" s="40" t="n">
        <f aca="false">AB51/AG51</f>
        <v>-0.0100066301825951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11865698</v>
      </c>
      <c r="AX51" s="7"/>
      <c r="AY51" s="40" t="n">
        <f aca="false">(AW51-AW50)/AW50</f>
        <v>0.00321211907025758</v>
      </c>
      <c r="AZ51" s="39" t="n">
        <f aca="false">workers_and_wage_central!B39</f>
        <v>6988.53383892926</v>
      </c>
      <c r="BA51" s="40" t="n">
        <f aca="false">(AZ51-AZ50)/AZ50</f>
        <v>0.00475158282206801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0.0119252104840149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114583204.07888</v>
      </c>
      <c r="E52" s="9"/>
      <c r="F52" s="67" t="n">
        <f aca="false">'Central pensions'!I52</f>
        <v>20826853.6885058</v>
      </c>
      <c r="G52" s="9" t="n">
        <f aca="false">'Central pensions'!K52</f>
        <v>653488.685898221</v>
      </c>
      <c r="H52" s="9" t="n">
        <f aca="false">'Central pensions'!V52</f>
        <v>3595301.93947826</v>
      </c>
      <c r="I52" s="67" t="n">
        <f aca="false">'Central pensions'!M52</f>
        <v>20210.9902855122</v>
      </c>
      <c r="J52" s="9" t="n">
        <f aca="false">'Central pensions'!W52</f>
        <v>111194.90534469</v>
      </c>
      <c r="K52" s="9"/>
      <c r="L52" s="67" t="n">
        <f aca="false">'Central pensions'!N52</f>
        <v>3040455.52572388</v>
      </c>
      <c r="M52" s="67"/>
      <c r="N52" s="67" t="n">
        <f aca="false">'Central pensions'!L52</f>
        <v>908309.34841378</v>
      </c>
      <c r="O52" s="9"/>
      <c r="P52" s="9" t="n">
        <f aca="false">'Central pensions'!X52</f>
        <v>20774188.2170872</v>
      </c>
      <c r="Q52" s="67"/>
      <c r="R52" s="67" t="n">
        <f aca="false">'Central SIPA income'!G47</f>
        <v>17637293.4324028</v>
      </c>
      <c r="S52" s="67"/>
      <c r="T52" s="9" t="n">
        <f aca="false">'Central SIPA income'!J47</f>
        <v>67437720.0929972</v>
      </c>
      <c r="U52" s="9"/>
      <c r="V52" s="67" t="n">
        <f aca="false">'Central SIPA income'!F47</f>
        <v>119647.74619479</v>
      </c>
      <c r="W52" s="67"/>
      <c r="X52" s="67" t="n">
        <f aca="false">'Central SIPA income'!M47</f>
        <v>300520.643038903</v>
      </c>
      <c r="Y52" s="9"/>
      <c r="Z52" s="9" t="n">
        <f aca="false">R52+V52-N52-L52-F52</f>
        <v>-7018677.38404591</v>
      </c>
      <c r="AA52" s="9"/>
      <c r="AB52" s="9" t="n">
        <f aca="false">T52-P52-D52</f>
        <v>-67919672.20297</v>
      </c>
      <c r="AC52" s="50"/>
      <c r="AD52" s="9"/>
      <c r="AE52" s="9"/>
      <c r="AF52" s="9"/>
      <c r="AG52" s="9" t="n">
        <f aca="false">AG51*'Central macro hypothesis'!B34/'Central macro hypothesis'!B33</f>
        <v>5612028909.73256</v>
      </c>
      <c r="AH52" s="40" t="n">
        <f aca="false">(AG52-AG51)/AG51</f>
        <v>0.00406896822591433</v>
      </c>
      <c r="AI52" s="40"/>
      <c r="AJ52" s="40" t="n">
        <f aca="false">AB52/AG52</f>
        <v>-0.0121025164509009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11923303</v>
      </c>
      <c r="AY52" s="40" t="n">
        <f aca="false">(AW52-AW51)/AW51</f>
        <v>0.00485475022202655</v>
      </c>
      <c r="AZ52" s="39" t="n">
        <f aca="false">workers_and_wage_central!B40</f>
        <v>6989.7210825954</v>
      </c>
      <c r="BA52" s="40" t="n">
        <f aca="false">(AZ52-AZ51)/AZ51</f>
        <v>0.000169884512760268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0.0140831659767177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114821414.965178</v>
      </c>
      <c r="E53" s="9"/>
      <c r="F53" s="67" t="n">
        <f aca="false">'Central pensions'!I53</f>
        <v>20870151.3368464</v>
      </c>
      <c r="G53" s="9" t="n">
        <f aca="false">'Central pensions'!K53</f>
        <v>710921.345478677</v>
      </c>
      <c r="H53" s="9" t="n">
        <f aca="false">'Central pensions'!V53</f>
        <v>3911279.48711582</v>
      </c>
      <c r="I53" s="67" t="n">
        <f aca="false">'Central pensions'!M53</f>
        <v>21987.2581075878</v>
      </c>
      <c r="J53" s="9" t="n">
        <f aca="false">'Central pensions'!W53</f>
        <v>120967.406818014</v>
      </c>
      <c r="K53" s="9"/>
      <c r="L53" s="67" t="n">
        <f aca="false">'Central pensions'!N53</f>
        <v>2993853.92497862</v>
      </c>
      <c r="M53" s="67"/>
      <c r="N53" s="67" t="n">
        <f aca="false">'Central pensions'!L53</f>
        <v>912073.663025126</v>
      </c>
      <c r="O53" s="9"/>
      <c r="P53" s="9" t="n">
        <f aca="false">'Central pensions'!X53</f>
        <v>20553082.4376246</v>
      </c>
      <c r="Q53" s="67"/>
      <c r="R53" s="67" t="n">
        <f aca="false">'Central SIPA income'!G48</f>
        <v>21031664.4913602</v>
      </c>
      <c r="S53" s="67"/>
      <c r="T53" s="9" t="n">
        <f aca="false">'Central SIPA income'!J48</f>
        <v>80416392.0328309</v>
      </c>
      <c r="U53" s="9"/>
      <c r="V53" s="67" t="n">
        <f aca="false">'Central SIPA income'!F48</f>
        <v>122394.6888915</v>
      </c>
      <c r="W53" s="67"/>
      <c r="X53" s="67" t="n">
        <f aca="false">'Central SIPA income'!M48</f>
        <v>307420.171127484</v>
      </c>
      <c r="Y53" s="9"/>
      <c r="Z53" s="9" t="n">
        <f aca="false">R53+V53-N53-L53-F53</f>
        <v>-3622019.74459848</v>
      </c>
      <c r="AA53" s="9"/>
      <c r="AB53" s="9" t="n">
        <f aca="false">T53-P53-D53</f>
        <v>-54958105.369972</v>
      </c>
      <c r="AC53" s="50"/>
      <c r="AD53" s="9"/>
      <c r="AE53" s="9"/>
      <c r="AF53" s="9"/>
      <c r="AG53" s="9" t="n">
        <f aca="false">AG52*'Central macro hypothesis'!B35/'Central macro hypothesis'!B34</f>
        <v>5680114928.40177</v>
      </c>
      <c r="AH53" s="40" t="n">
        <f aca="false">(AG53-AG52)/AG52</f>
        <v>0.0121321575074455</v>
      </c>
      <c r="AI53" s="40" t="n">
        <f aca="false">(AG53-AG49)/AG49</f>
        <v>0.0349678931654434</v>
      </c>
      <c r="AJ53" s="40" t="n">
        <f aca="false">AB53/AG53</f>
        <v>-0.00967552700301361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11956480</v>
      </c>
      <c r="AY53" s="40" t="n">
        <f aca="false">(AW53-AW52)/AW52</f>
        <v>0.00278253433633281</v>
      </c>
      <c r="AZ53" s="39" t="n">
        <f aca="false">workers_and_wage_central!B41</f>
        <v>7043.55969627219</v>
      </c>
      <c r="BA53" s="40" t="n">
        <f aca="false">(AZ53-AZ52)/AZ52</f>
        <v>0.00770254106574426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0.0120632092545186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115315779.326173</v>
      </c>
      <c r="E54" s="6"/>
      <c r="F54" s="8" t="n">
        <f aca="false">'Central pensions'!I54</f>
        <v>20960007.9113594</v>
      </c>
      <c r="G54" s="6" t="n">
        <f aca="false">'Central pensions'!K54</f>
        <v>775726.210165669</v>
      </c>
      <c r="H54" s="6" t="n">
        <f aca="false">'Central pensions'!V54</f>
        <v>4267816.73209737</v>
      </c>
      <c r="I54" s="8" t="n">
        <f aca="false">'Central pensions'!M54</f>
        <v>23991.5322731649</v>
      </c>
      <c r="J54" s="6" t="n">
        <f aca="false">'Central pensions'!W54</f>
        <v>131994.331920537</v>
      </c>
      <c r="K54" s="6"/>
      <c r="L54" s="8" t="n">
        <f aca="false">'Central pensions'!N54</f>
        <v>3689560.11666789</v>
      </c>
      <c r="M54" s="8"/>
      <c r="N54" s="8" t="n">
        <f aca="false">'Central pensions'!L54</f>
        <v>918805.982429907</v>
      </c>
      <c r="O54" s="6"/>
      <c r="P54" s="6" t="n">
        <f aca="false">'Central pensions'!X54</f>
        <v>24200144.408558</v>
      </c>
      <c r="Q54" s="8"/>
      <c r="R54" s="8" t="n">
        <f aca="false">'Central SIPA income'!G49</f>
        <v>17803723.9650046</v>
      </c>
      <c r="S54" s="8"/>
      <c r="T54" s="6" t="n">
        <f aca="false">'Central SIPA income'!J49</f>
        <v>68074081.6592173</v>
      </c>
      <c r="U54" s="6"/>
      <c r="V54" s="8" t="n">
        <f aca="false">'Central SIPA income'!F49</f>
        <v>127281.762119022</v>
      </c>
      <c r="W54" s="8"/>
      <c r="X54" s="8" t="n">
        <f aca="false">'Central SIPA income'!M49</f>
        <v>319695.090092711</v>
      </c>
      <c r="Y54" s="6"/>
      <c r="Z54" s="6" t="n">
        <f aca="false">R54+V54-N54-L54-F54</f>
        <v>-7637368.28333362</v>
      </c>
      <c r="AA54" s="6"/>
      <c r="AB54" s="6" t="n">
        <f aca="false">T54-P54-D54</f>
        <v>-71441842.0755139</v>
      </c>
      <c r="AC54" s="50"/>
      <c r="AD54" s="6"/>
      <c r="AE54" s="6"/>
      <c r="AF54" s="6"/>
      <c r="AG54" s="6" t="n">
        <f aca="false">BF54/100*$AG$53</f>
        <v>5730126654.06494</v>
      </c>
      <c r="AH54" s="61" t="n">
        <f aca="false">(AG54-AG53)/AG53</f>
        <v>0.00880470312547773</v>
      </c>
      <c r="AI54" s="61"/>
      <c r="AJ54" s="61" t="n">
        <f aca="false">AB54/AG54</f>
        <v>-0.0124677596829091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0.00874345093485558</v>
      </c>
      <c r="AV54" s="5"/>
      <c r="AW54" s="65" t="n">
        <f aca="false">workers_and_wage_central!C42</f>
        <v>11987452</v>
      </c>
      <c r="AX54" s="5"/>
      <c r="AY54" s="61" t="n">
        <f aca="false">(AW54-AW53)/AW53</f>
        <v>0.00259039449737715</v>
      </c>
      <c r="AZ54" s="66" t="n">
        <f aca="false">workers_and_wage_central!B42</f>
        <v>7087.21745923632</v>
      </c>
      <c r="BA54" s="61" t="n">
        <f aca="false">(AZ54-AZ53)/AZ53</f>
        <v>0.00619825270839121</v>
      </c>
      <c r="BB54" s="5"/>
      <c r="BC54" s="5"/>
      <c r="BD54" s="5"/>
      <c r="BE54" s="5"/>
      <c r="BF54" s="5" t="n">
        <f aca="false">BF53*(1+AY54)*(1+BA54)*(1-BE54)</f>
        <v>100.880470312548</v>
      </c>
      <c r="BG54" s="5"/>
      <c r="BH54" s="5" t="n">
        <f aca="false">BH53+1</f>
        <v>23</v>
      </c>
      <c r="BI54" s="61" t="n">
        <f aca="false">T61/AG61</f>
        <v>0.0142430093864147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115848286.745826</v>
      </c>
      <c r="E55" s="9"/>
      <c r="F55" s="67" t="n">
        <f aca="false">'Central pensions'!I55</f>
        <v>21056797.4382914</v>
      </c>
      <c r="G55" s="9" t="n">
        <f aca="false">'Central pensions'!K55</f>
        <v>865793.671171583</v>
      </c>
      <c r="H55" s="9" t="n">
        <f aca="false">'Central pensions'!V55</f>
        <v>4763341.3283547</v>
      </c>
      <c r="I55" s="67" t="n">
        <f aca="false">'Central pensions'!M55</f>
        <v>26777.1238506675</v>
      </c>
      <c r="J55" s="9" t="n">
        <f aca="false">'Central pensions'!W55</f>
        <v>147319.834897568</v>
      </c>
      <c r="K55" s="9"/>
      <c r="L55" s="67" t="n">
        <f aca="false">'Central pensions'!N55</f>
        <v>2992796.65530834</v>
      </c>
      <c r="M55" s="67"/>
      <c r="N55" s="67" t="n">
        <f aca="false">'Central pensions'!L55</f>
        <v>925900.034118474</v>
      </c>
      <c r="O55" s="9"/>
      <c r="P55" s="9" t="n">
        <f aca="false">'Central pensions'!X55</f>
        <v>20623664.8745961</v>
      </c>
      <c r="Q55" s="67"/>
      <c r="R55" s="67" t="n">
        <f aca="false">'Central SIPA income'!G50</f>
        <v>21221308.6754885</v>
      </c>
      <c r="S55" s="67"/>
      <c r="T55" s="9" t="n">
        <f aca="false">'Central SIPA income'!J50</f>
        <v>81141513.0076295</v>
      </c>
      <c r="U55" s="9"/>
      <c r="V55" s="67" t="n">
        <f aca="false">'Central SIPA income'!F50</f>
        <v>125860.552125117</v>
      </c>
      <c r="W55" s="67"/>
      <c r="X55" s="67" t="n">
        <f aca="false">'Central SIPA income'!M50</f>
        <v>316125.420334231</v>
      </c>
      <c r="Y55" s="9"/>
      <c r="Z55" s="9" t="n">
        <f aca="false">R55+V55-N55-L55-F55</f>
        <v>-3628324.90010459</v>
      </c>
      <c r="AA55" s="9"/>
      <c r="AB55" s="9" t="n">
        <f aca="false">T55-P55-D55</f>
        <v>-55330438.6127924</v>
      </c>
      <c r="AC55" s="50"/>
      <c r="AD55" s="9"/>
      <c r="AE55" s="9"/>
      <c r="AF55" s="9"/>
      <c r="AG55" s="9" t="n">
        <f aca="false">BF55/100*$AG$53</f>
        <v>5776050046.02815</v>
      </c>
      <c r="AH55" s="40" t="n">
        <f aca="false">(AG55-AG54)/AG54</f>
        <v>0.00801437642405882</v>
      </c>
      <c r="AI55" s="40"/>
      <c r="AJ55" s="40" t="n">
        <f aca="false">AB55/AG55</f>
        <v>-0.0095792865664036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12052444</v>
      </c>
      <c r="AX55" s="7"/>
      <c r="AY55" s="40" t="n">
        <f aca="false">(AW55-AW54)/AW54</f>
        <v>0.00542166925882164</v>
      </c>
      <c r="AZ55" s="39" t="n">
        <f aca="false">workers_and_wage_central!B43</f>
        <v>7105.49345233453</v>
      </c>
      <c r="BA55" s="40" t="n">
        <f aca="false">(AZ55-AZ54)/AZ54</f>
        <v>0.00257872616486248</v>
      </c>
      <c r="BB55" s="7"/>
      <c r="BC55" s="7"/>
      <c r="BD55" s="7"/>
      <c r="BE55" s="7"/>
      <c r="BF55" s="7" t="n">
        <f aca="false">BF54*(1+AY55)*(1+BA55)*(1-BE55)</f>
        <v>101.688964375469</v>
      </c>
      <c r="BG55" s="7"/>
      <c r="BH55" s="7" t="n">
        <f aca="false">BH54+1</f>
        <v>24</v>
      </c>
      <c r="BI55" s="40" t="n">
        <f aca="false">T62/AG62</f>
        <v>0.0120381079010348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116349863.965237</v>
      </c>
      <c r="E56" s="9"/>
      <c r="F56" s="67" t="n">
        <f aca="false">'Central pensions'!I56</f>
        <v>21147965.0352017</v>
      </c>
      <c r="G56" s="9" t="n">
        <f aca="false">'Central pensions'!K56</f>
        <v>908325.430976324</v>
      </c>
      <c r="H56" s="9" t="n">
        <f aca="false">'Central pensions'!V56</f>
        <v>4997338.52190247</v>
      </c>
      <c r="I56" s="67" t="n">
        <f aca="false">'Central pensions'!M56</f>
        <v>28092.5391023605</v>
      </c>
      <c r="J56" s="9" t="n">
        <f aca="false">'Central pensions'!W56</f>
        <v>154556.861502138</v>
      </c>
      <c r="K56" s="9"/>
      <c r="L56" s="67" t="n">
        <f aca="false">'Central pensions'!N56</f>
        <v>2957149.89478682</v>
      </c>
      <c r="M56" s="67"/>
      <c r="N56" s="67" t="n">
        <f aca="false">'Central pensions'!L56</f>
        <v>931936.419890516</v>
      </c>
      <c r="O56" s="9"/>
      <c r="P56" s="9" t="n">
        <f aca="false">'Central pensions'!X56</f>
        <v>20471904.0782884</v>
      </c>
      <c r="Q56" s="67"/>
      <c r="R56" s="67" t="n">
        <f aca="false">'Central SIPA income'!G51</f>
        <v>18384992.1901275</v>
      </c>
      <c r="S56" s="67"/>
      <c r="T56" s="9" t="n">
        <f aca="false">'Central SIPA income'!J51</f>
        <v>70296611.0974803</v>
      </c>
      <c r="U56" s="9"/>
      <c r="V56" s="67" t="n">
        <f aca="false">'Central SIPA income'!F51</f>
        <v>128221.081631438</v>
      </c>
      <c r="W56" s="67"/>
      <c r="X56" s="67" t="n">
        <f aca="false">'Central SIPA income'!M51</f>
        <v>322054.38989457</v>
      </c>
      <c r="Y56" s="9"/>
      <c r="Z56" s="9" t="n">
        <f aca="false">R56+V56-N56-L56-F56</f>
        <v>-6523838.0781201</v>
      </c>
      <c r="AA56" s="9"/>
      <c r="AB56" s="9" t="n">
        <f aca="false">T56-P56-D56</f>
        <v>-66525156.9460448</v>
      </c>
      <c r="AC56" s="50"/>
      <c r="AD56" s="9"/>
      <c r="AE56" s="9"/>
      <c r="AF56" s="9"/>
      <c r="AG56" s="9" t="n">
        <f aca="false">BF56/100*$AG$53</f>
        <v>5834367267.82879</v>
      </c>
      <c r="AH56" s="40" t="n">
        <f aca="false">(AG56-AG55)/AG55</f>
        <v>0.0100963844384871</v>
      </c>
      <c r="AI56" s="40"/>
      <c r="AJ56" s="40" t="n">
        <f aca="false">AB56/AG56</f>
        <v>-0.0114022916097295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12129474</v>
      </c>
      <c r="AY56" s="40" t="n">
        <f aca="false">(AW56-AW55)/AW55</f>
        <v>0.00639123484000423</v>
      </c>
      <c r="AZ56" s="39" t="n">
        <f aca="false">workers_and_wage_central!B44</f>
        <v>7131.65317561165</v>
      </c>
      <c r="BA56" s="40" t="n">
        <f aca="false">(AZ56-AZ55)/AZ55</f>
        <v>0.00368161950364356</v>
      </c>
      <c r="BB56" s="7"/>
      <c r="BC56" s="7"/>
      <c r="BD56" s="7"/>
      <c r="BE56" s="7"/>
      <c r="BF56" s="7" t="n">
        <f aca="false">BF55*(1+AY56)*(1+BA56)*(1-BE56)</f>
        <v>102.715655252955</v>
      </c>
      <c r="BG56" s="7"/>
      <c r="BH56" s="0" t="n">
        <f aca="false">BH55+1</f>
        <v>25</v>
      </c>
      <c r="BI56" s="40" t="n">
        <f aca="false">T63/AG63</f>
        <v>0.0141499673641468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117155191.856575</v>
      </c>
      <c r="E57" s="9"/>
      <c r="F57" s="67" t="n">
        <f aca="false">'Central pensions'!I57</f>
        <v>21294342.9122999</v>
      </c>
      <c r="G57" s="9" t="n">
        <f aca="false">'Central pensions'!K57</f>
        <v>1006180.96475489</v>
      </c>
      <c r="H57" s="9" t="n">
        <f aca="false">'Central pensions'!V57</f>
        <v>5535710.79670199</v>
      </c>
      <c r="I57" s="67" t="n">
        <f aca="false">'Central pensions'!M57</f>
        <v>31118.9989099452</v>
      </c>
      <c r="J57" s="9" t="n">
        <f aca="false">'Central pensions'!W57</f>
        <v>171207.550413464</v>
      </c>
      <c r="K57" s="9"/>
      <c r="L57" s="67" t="n">
        <f aca="false">'Central pensions'!N57</f>
        <v>2969234.91625016</v>
      </c>
      <c r="M57" s="67"/>
      <c r="N57" s="67" t="n">
        <f aca="false">'Central pensions'!L57</f>
        <v>941221.438819349</v>
      </c>
      <c r="O57" s="9"/>
      <c r="P57" s="9" t="n">
        <f aca="false">'Central pensions'!X57</f>
        <v>20585696.7467344</v>
      </c>
      <c r="Q57" s="67"/>
      <c r="R57" s="67" t="n">
        <f aca="false">'Central SIPA income'!G52</f>
        <v>21847298.672775</v>
      </c>
      <c r="S57" s="67"/>
      <c r="T57" s="9" t="n">
        <f aca="false">'Central SIPA income'!J52</f>
        <v>83535040.0178714</v>
      </c>
      <c r="U57" s="9"/>
      <c r="V57" s="67" t="n">
        <f aca="false">'Central SIPA income'!F52</f>
        <v>126630.267603562</v>
      </c>
      <c r="W57" s="67"/>
      <c r="X57" s="67" t="n">
        <f aca="false">'Central SIPA income'!M52</f>
        <v>318058.723700955</v>
      </c>
      <c r="Y57" s="9"/>
      <c r="Z57" s="9" t="n">
        <f aca="false">R57+V57-N57-L57-F57</f>
        <v>-3230870.32699086</v>
      </c>
      <c r="AA57" s="9"/>
      <c r="AB57" s="9" t="n">
        <f aca="false">T57-P57-D57</f>
        <v>-54205848.5854375</v>
      </c>
      <c r="AC57" s="50"/>
      <c r="AD57" s="9"/>
      <c r="AE57" s="9"/>
      <c r="AF57" s="9"/>
      <c r="AG57" s="9" t="n">
        <f aca="false">BF57/100*$AG$53</f>
        <v>5881382581.5074</v>
      </c>
      <c r="AH57" s="40" t="n">
        <f aca="false">(AG57-AG56)/AG56</f>
        <v>0.00805833975139869</v>
      </c>
      <c r="AI57" s="40" t="n">
        <f aca="false">(AG57-AG53)/AG53</f>
        <v>0.0354337290077082</v>
      </c>
      <c r="AJ57" s="40" t="n">
        <f aca="false">AB57/AG57</f>
        <v>-0.00921651462631846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12220040</v>
      </c>
      <c r="AY57" s="40" t="n">
        <f aca="false">(AW57-AW56)/AW56</f>
        <v>0.00746660572420535</v>
      </c>
      <c r="AZ57" s="39" t="n">
        <f aca="false">workers_and_wage_central!B45</f>
        <v>7135.84194160169</v>
      </c>
      <c r="BA57" s="40" t="n">
        <f aca="false">(AZ57-AZ56)/AZ56</f>
        <v>0.000587348527317401</v>
      </c>
      <c r="BB57" s="7"/>
      <c r="BC57" s="7"/>
      <c r="BD57" s="7"/>
      <c r="BE57" s="7"/>
      <c r="BF57" s="7" t="n">
        <f aca="false">BF56*(1+AY57)*(1+BA57)*(1-BE57)</f>
        <v>103.543372900771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0.0121107477311423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117615674.530431</v>
      </c>
      <c r="E58" s="6"/>
      <c r="F58" s="8" t="n">
        <f aca="false">'Central pensions'!I58</f>
        <v>21378041.0891103</v>
      </c>
      <c r="G58" s="6" t="n">
        <f aca="false">'Central pensions'!K58</f>
        <v>1110256.98648564</v>
      </c>
      <c r="H58" s="6" t="n">
        <f aca="false">'Central pensions'!V58</f>
        <v>6108306.36087372</v>
      </c>
      <c r="I58" s="8" t="n">
        <f aca="false">'Central pensions'!M58</f>
        <v>34337.8449428547</v>
      </c>
      <c r="J58" s="6" t="n">
        <f aca="false">'Central pensions'!W58</f>
        <v>188916.691573413</v>
      </c>
      <c r="K58" s="6"/>
      <c r="L58" s="8" t="n">
        <f aca="false">'Central pensions'!N58</f>
        <v>3589732.04809176</v>
      </c>
      <c r="M58" s="8"/>
      <c r="N58" s="8" t="n">
        <f aca="false">'Central pensions'!L58</f>
        <v>946587.036905099</v>
      </c>
      <c r="O58" s="6"/>
      <c r="P58" s="6" t="n">
        <f aca="false">'Central pensions'!X58</f>
        <v>23834979.2511401</v>
      </c>
      <c r="Q58" s="8"/>
      <c r="R58" s="8" t="n">
        <f aca="false">'Central SIPA income'!G53</f>
        <v>18522395.8955824</v>
      </c>
      <c r="S58" s="8"/>
      <c r="T58" s="6" t="n">
        <f aca="false">'Central SIPA income'!J53</f>
        <v>70821986.0742998</v>
      </c>
      <c r="U58" s="6"/>
      <c r="V58" s="8" t="n">
        <f aca="false">'Central SIPA income'!F53</f>
        <v>129004.122699864</v>
      </c>
      <c r="W58" s="8"/>
      <c r="X58" s="8" t="n">
        <f aca="false">'Central SIPA income'!M53</f>
        <v>324021.16330145</v>
      </c>
      <c r="Y58" s="6"/>
      <c r="Z58" s="6" t="n">
        <f aca="false">R58+V58-N58-L58-F58</f>
        <v>-7262960.15582488</v>
      </c>
      <c r="AA58" s="6"/>
      <c r="AB58" s="6" t="n">
        <f aca="false">T58-P58-D58</f>
        <v>-70628667.7072715</v>
      </c>
      <c r="AC58" s="50"/>
      <c r="AD58" s="6"/>
      <c r="AE58" s="6"/>
      <c r="AF58" s="6"/>
      <c r="AG58" s="6" t="n">
        <f aca="false">BF58/100*$AG$53</f>
        <v>5938845789.70181</v>
      </c>
      <c r="AH58" s="61" t="n">
        <f aca="false">(AG58-AG57)/AG57</f>
        <v>0.00977035712233608</v>
      </c>
      <c r="AI58" s="61"/>
      <c r="AJ58" s="61" t="n">
        <f aca="false">AB58/AG58</f>
        <v>-0.0118926589792489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0.00944958151649659</v>
      </c>
      <c r="AV58" s="5"/>
      <c r="AW58" s="65" t="n">
        <f aca="false">workers_and_wage_central!C46</f>
        <v>12250902</v>
      </c>
      <c r="AX58" s="5"/>
      <c r="AY58" s="61" t="n">
        <f aca="false">(AW58-AW57)/AW57</f>
        <v>0.00252552364804043</v>
      </c>
      <c r="AZ58" s="66" t="n">
        <f aca="false">workers_and_wage_central!B46</f>
        <v>7187.40969259288</v>
      </c>
      <c r="BA58" s="61" t="n">
        <f aca="false">(AZ58-AZ57)/AZ57</f>
        <v>0.00722658256912289</v>
      </c>
      <c r="BB58" s="5"/>
      <c r="BC58" s="5"/>
      <c r="BD58" s="5"/>
      <c r="BE58" s="5"/>
      <c r="BF58" s="5" t="n">
        <f aca="false">BF57*(1+AY58)*(1+BA58)*(1-BE58)</f>
        <v>104.555028631663</v>
      </c>
      <c r="BG58" s="5"/>
      <c r="BH58" s="5" t="n">
        <f aca="false">BH57+1</f>
        <v>27</v>
      </c>
      <c r="BI58" s="61" t="n">
        <f aca="false">T65/AG65</f>
        <v>0.0142123567244125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118626475.040022</v>
      </c>
      <c r="E59" s="9"/>
      <c r="F59" s="67" t="n">
        <f aca="false">'Central pensions'!I59</f>
        <v>21561766.0468015</v>
      </c>
      <c r="G59" s="9" t="n">
        <f aca="false">'Central pensions'!K59</f>
        <v>1190538.20604496</v>
      </c>
      <c r="H59" s="9" t="n">
        <f aca="false">'Central pensions'!V59</f>
        <v>6549989.94409991</v>
      </c>
      <c r="I59" s="67" t="n">
        <f aca="false">'Central pensions'!M59</f>
        <v>36820.7692591224</v>
      </c>
      <c r="J59" s="9" t="n">
        <f aca="false">'Central pensions'!W59</f>
        <v>202577.008580409</v>
      </c>
      <c r="K59" s="9"/>
      <c r="L59" s="67" t="n">
        <f aca="false">'Central pensions'!N59</f>
        <v>2990057.94858402</v>
      </c>
      <c r="M59" s="67"/>
      <c r="N59" s="67" t="n">
        <f aca="false">'Central pensions'!L59</f>
        <v>956840.308292571</v>
      </c>
      <c r="O59" s="9"/>
      <c r="P59" s="9" t="n">
        <f aca="false">'Central pensions'!X59</f>
        <v>20779677.9720335</v>
      </c>
      <c r="Q59" s="67"/>
      <c r="R59" s="67" t="n">
        <f aca="false">'Central SIPA income'!G54</f>
        <v>21970065.2899951</v>
      </c>
      <c r="S59" s="67"/>
      <c r="T59" s="9" t="n">
        <f aca="false">'Central SIPA income'!J54</f>
        <v>84004448.8192042</v>
      </c>
      <c r="U59" s="9"/>
      <c r="V59" s="67" t="n">
        <f aca="false">'Central SIPA income'!F54</f>
        <v>126578.560466679</v>
      </c>
      <c r="W59" s="67"/>
      <c r="X59" s="67" t="n">
        <f aca="false">'Central SIPA income'!M54</f>
        <v>317928.850280687</v>
      </c>
      <c r="Y59" s="9"/>
      <c r="Z59" s="9" t="n">
        <f aca="false">R59+V59-N59-L59-F59</f>
        <v>-3412020.45321626</v>
      </c>
      <c r="AA59" s="9"/>
      <c r="AB59" s="9" t="n">
        <f aca="false">T59-P59-D59</f>
        <v>-55401704.192851</v>
      </c>
      <c r="AC59" s="50"/>
      <c r="AD59" s="9"/>
      <c r="AE59" s="9"/>
      <c r="AF59" s="9"/>
      <c r="AG59" s="9" t="n">
        <f aca="false">BF59/100*$AG$53</f>
        <v>5964883816.47142</v>
      </c>
      <c r="AH59" s="40" t="n">
        <f aca="false">(AG59-AG58)/AG58</f>
        <v>0.00438435812136368</v>
      </c>
      <c r="AI59" s="40"/>
      <c r="AJ59" s="40" t="n">
        <f aca="false">AB59/AG59</f>
        <v>-0.0092879770834538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12270356</v>
      </c>
      <c r="AX59" s="7"/>
      <c r="AY59" s="40" t="n">
        <f aca="false">(AW59-AW58)/AW58</f>
        <v>0.00158796470659875</v>
      </c>
      <c r="AZ59" s="39" t="n">
        <f aca="false">workers_and_wage_central!B47</f>
        <v>7207.47665210299</v>
      </c>
      <c r="BA59" s="40" t="n">
        <f aca="false">(AZ59-AZ58)/AZ58</f>
        <v>0.00279195988101126</v>
      </c>
      <c r="BB59" s="7"/>
      <c r="BC59" s="7"/>
      <c r="BD59" s="7"/>
      <c r="BE59" s="7"/>
      <c r="BF59" s="7" t="n">
        <f aca="false">BF58*(1+AY59)*(1+BA59)*(1-BE59)</f>
        <v>105.013435320573</v>
      </c>
      <c r="BG59" s="7"/>
      <c r="BH59" s="7" t="n">
        <f aca="false">BH58+1</f>
        <v>28</v>
      </c>
      <c r="BI59" s="40" t="n">
        <f aca="false">T66/AG66</f>
        <v>0.012046308816636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119843003.885013</v>
      </c>
      <c r="E60" s="9"/>
      <c r="F60" s="67" t="n">
        <f aca="false">'Central pensions'!I60</f>
        <v>21782884.5647043</v>
      </c>
      <c r="G60" s="9" t="n">
        <f aca="false">'Central pensions'!K60</f>
        <v>1267152.45793556</v>
      </c>
      <c r="H60" s="9" t="n">
        <f aca="false">'Central pensions'!V60</f>
        <v>6971498.95314321</v>
      </c>
      <c r="I60" s="67" t="n">
        <f aca="false">'Central pensions'!M60</f>
        <v>39190.2822041926</v>
      </c>
      <c r="J60" s="9" t="n">
        <f aca="false">'Central pensions'!W60</f>
        <v>215613.369684841</v>
      </c>
      <c r="K60" s="9"/>
      <c r="L60" s="67" t="n">
        <f aca="false">'Central pensions'!N60</f>
        <v>3060175.32255255</v>
      </c>
      <c r="M60" s="67"/>
      <c r="N60" s="67" t="n">
        <f aca="false">'Central pensions'!L60</f>
        <v>967571.668642338</v>
      </c>
      <c r="O60" s="9"/>
      <c r="P60" s="9" t="n">
        <f aca="false">'Central pensions'!X60</f>
        <v>21202558.1372614</v>
      </c>
      <c r="Q60" s="67"/>
      <c r="R60" s="67" t="n">
        <f aca="false">'Central SIPA income'!G55</f>
        <v>19012953.6490598</v>
      </c>
      <c r="S60" s="67"/>
      <c r="T60" s="9" t="n">
        <f aca="false">'Central SIPA income'!J55</f>
        <v>72697676.1621951</v>
      </c>
      <c r="U60" s="9"/>
      <c r="V60" s="67" t="n">
        <f aca="false">'Central SIPA income'!F55</f>
        <v>129099.690621992</v>
      </c>
      <c r="W60" s="67"/>
      <c r="X60" s="67" t="n">
        <f aca="false">'Central SIPA income'!M55</f>
        <v>324261.20236884</v>
      </c>
      <c r="Y60" s="9"/>
      <c r="Z60" s="9" t="n">
        <f aca="false">R60+V60-N60-L60-F60</f>
        <v>-6668578.21621739</v>
      </c>
      <c r="AA60" s="9"/>
      <c r="AB60" s="9" t="n">
        <f aca="false">T60-P60-D60</f>
        <v>-68347885.8600793</v>
      </c>
      <c r="AC60" s="50"/>
      <c r="AD60" s="9"/>
      <c r="AE60" s="9"/>
      <c r="AF60" s="9"/>
      <c r="AG60" s="9" t="n">
        <f aca="false">BF60/100*$AG$53</f>
        <v>6026396013.56198</v>
      </c>
      <c r="AH60" s="40" t="n">
        <f aca="false">(AG60-AG59)/AG59</f>
        <v>0.0103123881341507</v>
      </c>
      <c r="AI60" s="40"/>
      <c r="AJ60" s="40" t="n">
        <f aca="false">AB60/AG60</f>
        <v>-0.0113414195990883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12373421</v>
      </c>
      <c r="AY60" s="40" t="n">
        <f aca="false">(AW60-AW59)/AW59</f>
        <v>0.00839951179900567</v>
      </c>
      <c r="AZ60" s="39" t="n">
        <f aca="false">workers_and_wage_central!B48</f>
        <v>7221.14882405726</v>
      </c>
      <c r="BA60" s="40" t="n">
        <f aca="false">(AZ60-AZ59)/AZ59</f>
        <v>0.00189694294053397</v>
      </c>
      <c r="BB60" s="7"/>
      <c r="BC60" s="7"/>
      <c r="BD60" s="7"/>
      <c r="BE60" s="7"/>
      <c r="BF60" s="7" t="n">
        <f aca="false">BF59*(1+AY60)*(1+BA60)*(1-BE60)</f>
        <v>106.0963746249</v>
      </c>
      <c r="BG60" s="7"/>
      <c r="BH60" s="0" t="n">
        <f aca="false">BH59+1</f>
        <v>29</v>
      </c>
      <c r="BI60" s="40" t="n">
        <f aca="false">T67/AG67</f>
        <v>0.0141683208646028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119975782.238212</v>
      </c>
      <c r="E61" s="9"/>
      <c r="F61" s="67" t="n">
        <f aca="false">'Central pensions'!I61</f>
        <v>21807018.6021255</v>
      </c>
      <c r="G61" s="9" t="n">
        <f aca="false">'Central pensions'!K61</f>
        <v>1320754.82982084</v>
      </c>
      <c r="H61" s="9" t="n">
        <f aca="false">'Central pensions'!V61</f>
        <v>7266403.38799947</v>
      </c>
      <c r="I61" s="67" t="n">
        <f aca="false">'Central pensions'!M61</f>
        <v>40848.0875202324</v>
      </c>
      <c r="J61" s="9" t="n">
        <f aca="false">'Central pensions'!W61</f>
        <v>224734.125402047</v>
      </c>
      <c r="K61" s="9"/>
      <c r="L61" s="67" t="n">
        <f aca="false">'Central pensions'!N61</f>
        <v>2982379.45201591</v>
      </c>
      <c r="M61" s="67"/>
      <c r="N61" s="67" t="n">
        <f aca="false">'Central pensions'!L61</f>
        <v>969038.708586689</v>
      </c>
      <c r="O61" s="9"/>
      <c r="P61" s="9" t="n">
        <f aca="false">'Central pensions'!X61</f>
        <v>20806946.2161478</v>
      </c>
      <c r="Q61" s="67"/>
      <c r="R61" s="67" t="n">
        <f aca="false">'Central SIPA income'!G56</f>
        <v>22747826.7981194</v>
      </c>
      <c r="S61" s="67"/>
      <c r="T61" s="9" t="n">
        <f aca="false">'Central SIPA income'!J56</f>
        <v>86978287.3554296</v>
      </c>
      <c r="U61" s="9"/>
      <c r="V61" s="67" t="n">
        <f aca="false">'Central SIPA income'!F56</f>
        <v>130278.768011782</v>
      </c>
      <c r="W61" s="67"/>
      <c r="X61" s="67" t="n">
        <f aca="false">'Central SIPA income'!M56</f>
        <v>327222.704834549</v>
      </c>
      <c r="Y61" s="9"/>
      <c r="Z61" s="9" t="n">
        <f aca="false">R61+V61-N61-L61-F61</f>
        <v>-2880331.19659687</v>
      </c>
      <c r="AA61" s="9"/>
      <c r="AB61" s="9" t="n">
        <f aca="false">T61-P61-D61</f>
        <v>-53804441.0989302</v>
      </c>
      <c r="AC61" s="50"/>
      <c r="AD61" s="9"/>
      <c r="AE61" s="9"/>
      <c r="AF61" s="9"/>
      <c r="AG61" s="9" t="n">
        <f aca="false">BF61/100*$AG$53</f>
        <v>6106735240.82567</v>
      </c>
      <c r="AH61" s="40" t="n">
        <f aca="false">(AG61-AG60)/AG60</f>
        <v>0.0133312226881359</v>
      </c>
      <c r="AI61" s="40" t="n">
        <f aca="false">(AG61-AG57)/AG57</f>
        <v>0.0383162727802888</v>
      </c>
      <c r="AJ61" s="40" t="n">
        <f aca="false">AB61/AG61</f>
        <v>-0.00881067198381692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12430772</v>
      </c>
      <c r="AY61" s="40" t="n">
        <f aca="false">(AW61-AW60)/AW60</f>
        <v>0.00463501565169406</v>
      </c>
      <c r="AZ61" s="39" t="n">
        <f aca="false">workers_and_wage_central!B49</f>
        <v>7283.65570888272</v>
      </c>
      <c r="BA61" s="40" t="n">
        <f aca="false">(AZ61-AZ60)/AZ60</f>
        <v>0.00865608594261517</v>
      </c>
      <c r="BB61" s="7"/>
      <c r="BC61" s="7"/>
      <c r="BD61" s="7"/>
      <c r="BE61" s="7"/>
      <c r="BF61" s="7" t="n">
        <f aca="false">BF60*(1+AY61)*(1+BA61)*(1-BE61)</f>
        <v>107.510769021428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0.0121865093053759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120634647.641549</v>
      </c>
      <c r="E62" s="6"/>
      <c r="F62" s="8" t="n">
        <f aca="false">'Central pensions'!I62</f>
        <v>21926775.18832</v>
      </c>
      <c r="G62" s="6" t="n">
        <f aca="false">'Central pensions'!K62</f>
        <v>1383934.55440884</v>
      </c>
      <c r="H62" s="6" t="n">
        <f aca="false">'Central pensions'!V62</f>
        <v>7613999.59165022</v>
      </c>
      <c r="I62" s="8" t="n">
        <f aca="false">'Central pensions'!M62</f>
        <v>42802.099620892</v>
      </c>
      <c r="J62" s="6" t="n">
        <f aca="false">'Central pensions'!W62</f>
        <v>235484.523453099</v>
      </c>
      <c r="K62" s="6"/>
      <c r="L62" s="8" t="n">
        <f aca="false">'Central pensions'!N62</f>
        <v>3704755.52974291</v>
      </c>
      <c r="M62" s="8"/>
      <c r="N62" s="8" t="n">
        <f aca="false">'Central pensions'!L62</f>
        <v>976418.409237243</v>
      </c>
      <c r="O62" s="6"/>
      <c r="P62" s="6" t="n">
        <f aca="false">'Central pensions'!X62</f>
        <v>24595960.0531202</v>
      </c>
      <c r="Q62" s="8"/>
      <c r="R62" s="8" t="n">
        <f aca="false">'Central SIPA income'!G57</f>
        <v>19308899.7544661</v>
      </c>
      <c r="S62" s="8"/>
      <c r="T62" s="6" t="n">
        <f aca="false">'Central SIPA income'!J57</f>
        <v>73829251.7463679</v>
      </c>
      <c r="U62" s="6"/>
      <c r="V62" s="8" t="n">
        <f aca="false">'Central SIPA income'!F57</f>
        <v>133353.445717757</v>
      </c>
      <c r="W62" s="8"/>
      <c r="X62" s="8" t="n">
        <f aca="false">'Central SIPA income'!M57</f>
        <v>334945.408777777</v>
      </c>
      <c r="Y62" s="6"/>
      <c r="Z62" s="6" t="n">
        <f aca="false">R62+V62-N62-L62-F62</f>
        <v>-7165695.92711637</v>
      </c>
      <c r="AA62" s="6"/>
      <c r="AB62" s="6" t="n">
        <f aca="false">T62-P62-D62</f>
        <v>-71401355.9483015</v>
      </c>
      <c r="AC62" s="50"/>
      <c r="AD62" s="6"/>
      <c r="AE62" s="6"/>
      <c r="AF62" s="6"/>
      <c r="AG62" s="6" t="n">
        <f aca="false">BF62/100*$AG$53</f>
        <v>6132961454.84969</v>
      </c>
      <c r="AH62" s="61" t="n">
        <f aca="false">(AG62-AG61)/AG61</f>
        <v>0.00429463747645171</v>
      </c>
      <c r="AI62" s="61"/>
      <c r="AJ62" s="61" t="n">
        <f aca="false">AB62/AG62</f>
        <v>-0.0116422313223313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0.00376318230371662</v>
      </c>
      <c r="AV62" s="5"/>
      <c r="AW62" s="65" t="n">
        <f aca="false">workers_and_wage_central!C50</f>
        <v>12446508</v>
      </c>
      <c r="AX62" s="5"/>
      <c r="AY62" s="61" t="n">
        <f aca="false">(AW62-AW61)/AW61</f>
        <v>0.00126589080710353</v>
      </c>
      <c r="AZ62" s="66" t="n">
        <f aca="false">workers_and_wage_central!B50</f>
        <v>7305.68816616654</v>
      </c>
      <c r="BA62" s="61" t="n">
        <f aca="false">(AZ62-AZ61)/AZ61</f>
        <v>0.00302491745415067</v>
      </c>
      <c r="BB62" s="5"/>
      <c r="BC62" s="5"/>
      <c r="BD62" s="5"/>
      <c r="BE62" s="5"/>
      <c r="BF62" s="5" t="n">
        <f aca="false">BF61*(1+AY62)*(1+BA62)*(1-BE62)</f>
        <v>107.972488799189</v>
      </c>
      <c r="BG62" s="5"/>
      <c r="BH62" s="5" t="n">
        <f aca="false">BH61+1</f>
        <v>31</v>
      </c>
      <c r="BI62" s="61" t="n">
        <f aca="false">T69/AG69</f>
        <v>0.0143195300664141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121445168.602745</v>
      </c>
      <c r="E63" s="9"/>
      <c r="F63" s="67" t="n">
        <f aca="false">'Central pensions'!I63</f>
        <v>22074096.9673364</v>
      </c>
      <c r="G63" s="9" t="n">
        <f aca="false">'Central pensions'!K63</f>
        <v>1404632.84509741</v>
      </c>
      <c r="H63" s="9" t="n">
        <f aca="false">'Central pensions'!V63</f>
        <v>7727875.48003567</v>
      </c>
      <c r="I63" s="67" t="n">
        <f aca="false">'Central pensions'!M63</f>
        <v>43442.2529411572</v>
      </c>
      <c r="J63" s="9" t="n">
        <f aca="false">'Central pensions'!W63</f>
        <v>239006.458145434</v>
      </c>
      <c r="K63" s="9"/>
      <c r="L63" s="67" t="n">
        <f aca="false">'Central pensions'!N63</f>
        <v>3060144.43412851</v>
      </c>
      <c r="M63" s="67"/>
      <c r="N63" s="67" t="n">
        <f aca="false">'Central pensions'!L63</f>
        <v>984639.889976021</v>
      </c>
      <c r="O63" s="9"/>
      <c r="P63" s="9" t="n">
        <f aca="false">'Central pensions'!X63</f>
        <v>21296302.1749207</v>
      </c>
      <c r="Q63" s="67"/>
      <c r="R63" s="67" t="n">
        <f aca="false">'Central SIPA income'!G58</f>
        <v>22752504.355388</v>
      </c>
      <c r="S63" s="67"/>
      <c r="T63" s="9" t="n">
        <f aca="false">'Central SIPA income'!J58</f>
        <v>86996172.4010577</v>
      </c>
      <c r="U63" s="9"/>
      <c r="V63" s="67" t="n">
        <f aca="false">'Central SIPA income'!F58</f>
        <v>128806.49859852</v>
      </c>
      <c r="W63" s="67"/>
      <c r="X63" s="67" t="n">
        <f aca="false">'Central SIPA income'!M58</f>
        <v>323524.788535485</v>
      </c>
      <c r="Y63" s="9"/>
      <c r="Z63" s="9" t="n">
        <f aca="false">R63+V63-N63-L63-F63</f>
        <v>-3237570.43745442</v>
      </c>
      <c r="AA63" s="9"/>
      <c r="AB63" s="9" t="n">
        <f aca="false">T63-P63-D63</f>
        <v>-55745298.376608</v>
      </c>
      <c r="AC63" s="50"/>
      <c r="AD63" s="9"/>
      <c r="AE63" s="9"/>
      <c r="AF63" s="9"/>
      <c r="AG63" s="9" t="n">
        <f aca="false">BF63/100*$AG$53</f>
        <v>6148153572.52969</v>
      </c>
      <c r="AH63" s="40" t="n">
        <f aca="false">(AG63-AG62)/AG62</f>
        <v>0.00247712590268913</v>
      </c>
      <c r="AI63" s="40"/>
      <c r="AJ63" s="40" t="n">
        <f aca="false">AB63/AG63</f>
        <v>-0.00906699836283876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12478386</v>
      </c>
      <c r="AX63" s="7"/>
      <c r="AY63" s="40" t="n">
        <f aca="false">(AW63-AW62)/AW62</f>
        <v>0.00256120029810771</v>
      </c>
      <c r="AZ63" s="39" t="n">
        <f aca="false">workers_and_wage_central!B51</f>
        <v>7305.07551397583</v>
      </c>
      <c r="BA63" s="40" t="n">
        <f aca="false">(AZ63-AZ62)/AZ62</f>
        <v>-8.38596141496858E-005</v>
      </c>
      <c r="BB63" s="7"/>
      <c r="BC63" s="7"/>
      <c r="BD63" s="7"/>
      <c r="BE63" s="7"/>
      <c r="BF63" s="7" t="n">
        <f aca="false">BF62*(1+AY63)*(1+BA63)*(1-BE63)</f>
        <v>108.239950247972</v>
      </c>
      <c r="BG63" s="7"/>
      <c r="BH63" s="7" t="n">
        <f aca="false">BH62+1</f>
        <v>32</v>
      </c>
      <c r="BI63" s="40" t="n">
        <f aca="false">T70/AG70</f>
        <v>0.0121437580672915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121683957.283329</v>
      </c>
      <c r="E64" s="9"/>
      <c r="F64" s="67" t="n">
        <f aca="false">'Central pensions'!I64</f>
        <v>22117499.6366279</v>
      </c>
      <c r="G64" s="9" t="n">
        <f aca="false">'Central pensions'!K64</f>
        <v>1468518.72793111</v>
      </c>
      <c r="H64" s="9" t="n">
        <f aca="false">'Central pensions'!V64</f>
        <v>8079356.7580039</v>
      </c>
      <c r="I64" s="67" t="n">
        <f aca="false">'Central pensions'!M64</f>
        <v>45418.1049875598</v>
      </c>
      <c r="J64" s="9" t="n">
        <f aca="false">'Central pensions'!W64</f>
        <v>249877.013134139</v>
      </c>
      <c r="K64" s="9"/>
      <c r="L64" s="67" t="n">
        <f aca="false">'Central pensions'!N64</f>
        <v>3013652.33753217</v>
      </c>
      <c r="M64" s="67"/>
      <c r="N64" s="67" t="n">
        <f aca="false">'Central pensions'!L64</f>
        <v>989200.464613475</v>
      </c>
      <c r="O64" s="9"/>
      <c r="P64" s="9" t="n">
        <f aca="false">'Central pensions'!X64</f>
        <v>21080145.4007363</v>
      </c>
      <c r="Q64" s="67"/>
      <c r="R64" s="67" t="n">
        <f aca="false">'Central SIPA income'!G59</f>
        <v>19621039.3451101</v>
      </c>
      <c r="S64" s="67"/>
      <c r="T64" s="9" t="n">
        <f aca="false">'Central SIPA income'!J59</f>
        <v>75022744.5248642</v>
      </c>
      <c r="U64" s="9"/>
      <c r="V64" s="67" t="n">
        <f aca="false">'Central SIPA income'!F59</f>
        <v>134585.070326235</v>
      </c>
      <c r="W64" s="67"/>
      <c r="X64" s="67" t="n">
        <f aca="false">'Central SIPA income'!M59</f>
        <v>338038.894707047</v>
      </c>
      <c r="Y64" s="9"/>
      <c r="Z64" s="9" t="n">
        <f aca="false">R64+V64-N64-L64-F64</f>
        <v>-6364728.02333723</v>
      </c>
      <c r="AA64" s="9"/>
      <c r="AB64" s="9" t="n">
        <f aca="false">T64-P64-D64</f>
        <v>-67741358.1592013</v>
      </c>
      <c r="AC64" s="50"/>
      <c r="AD64" s="9"/>
      <c r="AE64" s="9"/>
      <c r="AF64" s="9"/>
      <c r="AG64" s="9" t="n">
        <f aca="false">BF64/100*$AG$53</f>
        <v>6194724404.33599</v>
      </c>
      <c r="AH64" s="40" t="n">
        <f aca="false">(AG64-AG63)/AG63</f>
        <v>0.00757476716495524</v>
      </c>
      <c r="AI64" s="40"/>
      <c r="AJ64" s="40" t="n">
        <f aca="false">AB64/AG64</f>
        <v>-0.0109353304098219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12521512</v>
      </c>
      <c r="AY64" s="40" t="n">
        <f aca="false">(AW64-AW63)/AW63</f>
        <v>0.00345605593543909</v>
      </c>
      <c r="AZ64" s="39" t="n">
        <f aca="false">workers_and_wage_central!B52</f>
        <v>7335.05938459368</v>
      </c>
      <c r="BA64" s="40" t="n">
        <f aca="false">(AZ64-AZ63)/AZ63</f>
        <v>0.00410452575890473</v>
      </c>
      <c r="BB64" s="7"/>
      <c r="BC64" s="7"/>
      <c r="BD64" s="7"/>
      <c r="BE64" s="7"/>
      <c r="BF64" s="7" t="n">
        <f aca="false">BF63*(1+AY64)*(1+BA64)*(1-BE64)</f>
        <v>109.059842669047</v>
      </c>
      <c r="BG64" s="7"/>
      <c r="BH64" s="0" t="n">
        <f aca="false">BH63+1</f>
        <v>33</v>
      </c>
      <c r="BI64" s="40" t="n">
        <f aca="false">T71/AG71</f>
        <v>0.0142585585030938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122167556.06729</v>
      </c>
      <c r="E65" s="9"/>
      <c r="F65" s="67" t="n">
        <f aca="false">'Central pensions'!I65</f>
        <v>22205399.4400804</v>
      </c>
      <c r="G65" s="9" t="n">
        <f aca="false">'Central pensions'!K65</f>
        <v>1569078.48769571</v>
      </c>
      <c r="H65" s="9" t="n">
        <f aca="false">'Central pensions'!V65</f>
        <v>8632606.8863029</v>
      </c>
      <c r="I65" s="67" t="n">
        <f aca="false">'Central pensions'!M65</f>
        <v>48528.2006503828</v>
      </c>
      <c r="J65" s="9" t="n">
        <f aca="false">'Central pensions'!W65</f>
        <v>266987.841844419</v>
      </c>
      <c r="K65" s="9"/>
      <c r="L65" s="67" t="n">
        <f aca="false">'Central pensions'!N65</f>
        <v>2987333.90413621</v>
      </c>
      <c r="M65" s="67"/>
      <c r="N65" s="67" t="n">
        <f aca="false">'Central pensions'!L65</f>
        <v>995447.144128278</v>
      </c>
      <c r="O65" s="9"/>
      <c r="P65" s="9" t="n">
        <f aca="false">'Central pensions'!X65</f>
        <v>20977946.3123542</v>
      </c>
      <c r="Q65" s="67"/>
      <c r="R65" s="67" t="n">
        <f aca="false">'Central SIPA income'!G60</f>
        <v>23042189.3088416</v>
      </c>
      <c r="S65" s="67"/>
      <c r="T65" s="9" t="n">
        <f aca="false">'Central SIPA income'!J60</f>
        <v>88103807.9280751</v>
      </c>
      <c r="U65" s="9"/>
      <c r="V65" s="67" t="n">
        <f aca="false">'Central SIPA income'!F60</f>
        <v>134504.764995811</v>
      </c>
      <c r="W65" s="67"/>
      <c r="X65" s="67" t="n">
        <f aca="false">'Central SIPA income'!M60</f>
        <v>337837.190869691</v>
      </c>
      <c r="Y65" s="9"/>
      <c r="Z65" s="9" t="n">
        <f aca="false">R65+V65-N65-L65-F65</f>
        <v>-3011486.41450746</v>
      </c>
      <c r="AA65" s="9"/>
      <c r="AB65" s="9" t="n">
        <f aca="false">T65-P65-D65</f>
        <v>-55041694.4515691</v>
      </c>
      <c r="AC65" s="50"/>
      <c r="AD65" s="9"/>
      <c r="AE65" s="9"/>
      <c r="AF65" s="9"/>
      <c r="AG65" s="9" t="n">
        <f aca="false">BF65/100*$AG$53</f>
        <v>6199099110.47612</v>
      </c>
      <c r="AH65" s="40" t="n">
        <f aca="false">(AG65-AG64)/AG64</f>
        <v>0.000706198670770394</v>
      </c>
      <c r="AI65" s="40" t="n">
        <f aca="false">(AG65-AG61)/AG61</f>
        <v>0.0151249179812098</v>
      </c>
      <c r="AJ65" s="40" t="n">
        <f aca="false">AB65/AG65</f>
        <v>-0.00887898281196243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12566944</v>
      </c>
      <c r="AY65" s="40" t="n">
        <f aca="false">(AW65-AW64)/AW64</f>
        <v>0.0036283158136174</v>
      </c>
      <c r="AZ65" s="39" t="n">
        <f aca="false">workers_and_wage_central!B53</f>
        <v>7313.70296964026</v>
      </c>
      <c r="BA65" s="40" t="n">
        <f aca="false">(AZ65-AZ64)/AZ64</f>
        <v>-0.00291155310866075</v>
      </c>
      <c r="BB65" s="7"/>
      <c r="BC65" s="7"/>
      <c r="BD65" s="7"/>
      <c r="BE65" s="7"/>
      <c r="BF65" s="7" t="n">
        <f aca="false">BF64*(1+AY65)*(1+BA65)*(1-BE65)</f>
        <v>109.136860584974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0.0122274217390317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122991040.167767</v>
      </c>
      <c r="E66" s="6"/>
      <c r="F66" s="8" t="n">
        <f aca="false">'Central pensions'!I66</f>
        <v>22355077.4231086</v>
      </c>
      <c r="G66" s="6" t="n">
        <f aca="false">'Central pensions'!K66</f>
        <v>1617515.96490608</v>
      </c>
      <c r="H66" s="6" t="n">
        <f aca="false">'Central pensions'!V66</f>
        <v>8899095.59454807</v>
      </c>
      <c r="I66" s="8" t="n">
        <f aca="false">'Central pensions'!M66</f>
        <v>50026.2669558583</v>
      </c>
      <c r="J66" s="6" t="n">
        <f aca="false">'Central pensions'!W66</f>
        <v>275229.760656128</v>
      </c>
      <c r="K66" s="6"/>
      <c r="L66" s="8" t="n">
        <f aca="false">'Central pensions'!N66</f>
        <v>3667943.46823114</v>
      </c>
      <c r="M66" s="8"/>
      <c r="N66" s="8" t="n">
        <f aca="false">'Central pensions'!L66</f>
        <v>1003718.86527475</v>
      </c>
      <c r="O66" s="6"/>
      <c r="P66" s="6" t="n">
        <f aca="false">'Central pensions'!X66</f>
        <v>24555141.1451201</v>
      </c>
      <c r="Q66" s="8"/>
      <c r="R66" s="8" t="n">
        <f aca="false">'Central SIPA income'!G61</f>
        <v>19727946.4109883</v>
      </c>
      <c r="S66" s="8"/>
      <c r="T66" s="6" t="n">
        <f aca="false">'Central SIPA income'!J61</f>
        <v>75431512.9570669</v>
      </c>
      <c r="U66" s="6"/>
      <c r="V66" s="8" t="n">
        <f aca="false">'Central SIPA income'!F61</f>
        <v>139192.573212468</v>
      </c>
      <c r="W66" s="8"/>
      <c r="X66" s="8" t="n">
        <f aca="false">'Central SIPA income'!M61</f>
        <v>349611.613577322</v>
      </c>
      <c r="Y66" s="6"/>
      <c r="Z66" s="6" t="n">
        <f aca="false">R66+V66-N66-L66-F66</f>
        <v>-7159600.7724137</v>
      </c>
      <c r="AA66" s="6"/>
      <c r="AB66" s="6" t="n">
        <f aca="false">T66-P66-D66</f>
        <v>-72114668.3558198</v>
      </c>
      <c r="AC66" s="50"/>
      <c r="AD66" s="6"/>
      <c r="AE66" s="6"/>
      <c r="AF66" s="6"/>
      <c r="AG66" s="6" t="n">
        <f aca="false">BF66/100*$AG$53</f>
        <v>6261794721.12616</v>
      </c>
      <c r="AH66" s="61" t="n">
        <f aca="false">(AG66-AG65)/AG65</f>
        <v>0.0101136648297942</v>
      </c>
      <c r="AI66" s="61"/>
      <c r="AJ66" s="61" t="n">
        <f aca="false">AB66/AG66</f>
        <v>-0.011516613298184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0.00923470864816999</v>
      </c>
      <c r="AV66" s="5"/>
      <c r="AW66" s="65" t="n">
        <f aca="false">workers_and_wage_central!C54</f>
        <v>12635127</v>
      </c>
      <c r="AX66" s="5"/>
      <c r="AY66" s="61" t="n">
        <f aca="false">(AW66-AW65)/AW65</f>
        <v>0.00542558318076376</v>
      </c>
      <c r="AZ66" s="66" t="n">
        <f aca="false">workers_and_wage_central!B54</f>
        <v>7347.80518192927</v>
      </c>
      <c r="BA66" s="61" t="n">
        <f aca="false">(AZ66-AZ65)/AZ65</f>
        <v>0.00466278333021862</v>
      </c>
      <c r="BB66" s="5"/>
      <c r="BC66" s="5"/>
      <c r="BD66" s="5"/>
      <c r="BE66" s="5"/>
      <c r="BF66" s="5" t="n">
        <f aca="false">BF65*(1+AY66)*(1+BA66)*(1-BE66)</f>
        <v>110.240634213506</v>
      </c>
      <c r="BG66" s="5"/>
      <c r="BH66" s="5" t="n">
        <f aca="false">BH65+1</f>
        <v>35</v>
      </c>
      <c r="BI66" s="61" t="n">
        <f aca="false">T73/AG73</f>
        <v>0.0143443340138504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123092660.134787</v>
      </c>
      <c r="E67" s="9"/>
      <c r="F67" s="67" t="n">
        <f aca="false">'Central pensions'!I67</f>
        <v>22373548.055013</v>
      </c>
      <c r="G67" s="9" t="n">
        <f aca="false">'Central pensions'!K67</f>
        <v>1699052.08047859</v>
      </c>
      <c r="H67" s="9" t="n">
        <f aca="false">'Central pensions'!V67</f>
        <v>9347683.24538466</v>
      </c>
      <c r="I67" s="67" t="n">
        <f aca="false">'Central pensions'!M67</f>
        <v>52548.0024890285</v>
      </c>
      <c r="J67" s="9" t="n">
        <f aca="false">'Central pensions'!W67</f>
        <v>289103.605527361</v>
      </c>
      <c r="K67" s="9"/>
      <c r="L67" s="67" t="n">
        <f aca="false">'Central pensions'!N67</f>
        <v>3011930.70964438</v>
      </c>
      <c r="M67" s="67"/>
      <c r="N67" s="67" t="n">
        <f aca="false">'Central pensions'!L67</f>
        <v>1006001.4803251</v>
      </c>
      <c r="O67" s="9"/>
      <c r="P67" s="9" t="n">
        <f aca="false">'Central pensions'!X67</f>
        <v>21163646.0967866</v>
      </c>
      <c r="Q67" s="67"/>
      <c r="R67" s="67" t="n">
        <f aca="false">'Central SIPA income'!G62</f>
        <v>23428186.1053315</v>
      </c>
      <c r="S67" s="67"/>
      <c r="T67" s="9" t="n">
        <f aca="false">'Central SIPA income'!J62</f>
        <v>89579700.1344526</v>
      </c>
      <c r="U67" s="9"/>
      <c r="V67" s="67" t="n">
        <f aca="false">'Central SIPA income'!F62</f>
        <v>137793.070623988</v>
      </c>
      <c r="W67" s="67"/>
      <c r="X67" s="67" t="n">
        <f aca="false">'Central SIPA income'!M62</f>
        <v>346096.466562853</v>
      </c>
      <c r="Y67" s="9"/>
      <c r="Z67" s="9" t="n">
        <f aca="false">R67+V67-N67-L67-F67</f>
        <v>-2825501.06902698</v>
      </c>
      <c r="AA67" s="9"/>
      <c r="AB67" s="9" t="n">
        <f aca="false">T67-P67-D67</f>
        <v>-54676606.0971209</v>
      </c>
      <c r="AC67" s="50"/>
      <c r="AD67" s="9"/>
      <c r="AE67" s="9"/>
      <c r="AF67" s="9"/>
      <c r="AG67" s="9" t="n">
        <f aca="false">BF67/100*$AG$53</f>
        <v>6322534687.80855</v>
      </c>
      <c r="AH67" s="40" t="n">
        <f aca="false">(AG67-AG66)/AG66</f>
        <v>0.00970008909386129</v>
      </c>
      <c r="AI67" s="40"/>
      <c r="AJ67" s="40" t="n">
        <f aca="false">AB67/AG67</f>
        <v>-0.00864789341568205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12700940</v>
      </c>
      <c r="AX67" s="7"/>
      <c r="AY67" s="40" t="n">
        <f aca="false">(AW67-AW66)/AW66</f>
        <v>0.00520873276540869</v>
      </c>
      <c r="AZ67" s="39" t="n">
        <f aca="false">workers_and_wage_central!B55</f>
        <v>7380.63578738303</v>
      </c>
      <c r="BA67" s="40" t="n">
        <f aca="false">(AZ67-AZ66)/AZ66</f>
        <v>0.00446808327669074</v>
      </c>
      <c r="BB67" s="7"/>
      <c r="BC67" s="7"/>
      <c r="BD67" s="7"/>
      <c r="BE67" s="7"/>
      <c r="BF67" s="7" t="n">
        <f aca="false">BF66*(1+AY67)*(1+BA67)*(1-BE67)</f>
        <v>111.309978187141</v>
      </c>
      <c r="BG67" s="7"/>
      <c r="BH67" s="7" t="n">
        <f aca="false">BH66+1</f>
        <v>36</v>
      </c>
      <c r="BI67" s="40" t="n">
        <f aca="false">T74/AG74</f>
        <v>0.0122064475159546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123135829.475433</v>
      </c>
      <c r="E68" s="9"/>
      <c r="F68" s="67" t="n">
        <f aca="false">'Central pensions'!I68</f>
        <v>22381394.5936805</v>
      </c>
      <c r="G68" s="9" t="n">
        <f aca="false">'Central pensions'!K68</f>
        <v>1730586.5883209</v>
      </c>
      <c r="H68" s="9" t="n">
        <f aca="false">'Central pensions'!V68</f>
        <v>9521176.80334904</v>
      </c>
      <c r="I68" s="67" t="n">
        <f aca="false">'Central pensions'!M68</f>
        <v>53523.296546007</v>
      </c>
      <c r="J68" s="9" t="n">
        <f aca="false">'Central pensions'!W68</f>
        <v>294469.385670588</v>
      </c>
      <c r="K68" s="9"/>
      <c r="L68" s="67" t="n">
        <f aca="false">'Central pensions'!N68</f>
        <v>2998898.28755471</v>
      </c>
      <c r="M68" s="67"/>
      <c r="N68" s="67" t="n">
        <f aca="false">'Central pensions'!L68</f>
        <v>1007654.27722076</v>
      </c>
      <c r="O68" s="9"/>
      <c r="P68" s="9" t="n">
        <f aca="false">'Central pensions'!X68</f>
        <v>21105113.9974758</v>
      </c>
      <c r="Q68" s="67"/>
      <c r="R68" s="67" t="n">
        <f aca="false">'Central SIPA income'!G63</f>
        <v>20293128.7243089</v>
      </c>
      <c r="S68" s="67"/>
      <c r="T68" s="9" t="n">
        <f aca="false">'Central SIPA income'!J63</f>
        <v>77592536.5173601</v>
      </c>
      <c r="U68" s="9"/>
      <c r="V68" s="67" t="n">
        <f aca="false">'Central SIPA income'!F63</f>
        <v>133761.171833892</v>
      </c>
      <c r="W68" s="67"/>
      <c r="X68" s="67" t="n">
        <f aca="false">'Central SIPA income'!M63</f>
        <v>335969.499230809</v>
      </c>
      <c r="Y68" s="9"/>
      <c r="Z68" s="9" t="n">
        <f aca="false">R68+V68-N68-L68-F68</f>
        <v>-5961057.26231317</v>
      </c>
      <c r="AA68" s="9"/>
      <c r="AB68" s="9" t="n">
        <f aca="false">T68-P68-D68</f>
        <v>-66648406.9555483</v>
      </c>
      <c r="AC68" s="50"/>
      <c r="AD68" s="9"/>
      <c r="AE68" s="9"/>
      <c r="AF68" s="9"/>
      <c r="AG68" s="9" t="n">
        <f aca="false">BF68/100*$AG$53</f>
        <v>6367084664.93609</v>
      </c>
      <c r="AH68" s="40" t="n">
        <f aca="false">(AG68-AG67)/AG67</f>
        <v>0.00704622106912889</v>
      </c>
      <c r="AI68" s="40"/>
      <c r="AJ68" s="40" t="n">
        <f aca="false">AB68/AG68</f>
        <v>-0.0104676489261381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12771140</v>
      </c>
      <c r="AY68" s="40" t="n">
        <f aca="false">(AW68-AW67)/AW67</f>
        <v>0.00552714995897941</v>
      </c>
      <c r="AZ68" s="39" t="n">
        <f aca="false">workers_and_wage_central!B56</f>
        <v>7391.78586980458</v>
      </c>
      <c r="BA68" s="40" t="n">
        <f aca="false">(AZ68-AZ67)/AZ67</f>
        <v>0.00151072112792897</v>
      </c>
      <c r="BB68" s="7"/>
      <c r="BC68" s="7"/>
      <c r="BD68" s="7"/>
      <c r="BE68" s="7"/>
      <c r="BF68" s="7" t="n">
        <f aca="false">BF67*(1+AY68)*(1+BA68)*(1-BE68)</f>
        <v>112.094292900648</v>
      </c>
      <c r="BG68" s="7"/>
      <c r="BH68" s="0" t="n">
        <f aca="false">BH67+1</f>
        <v>37</v>
      </c>
      <c r="BI68" s="40" t="n">
        <f aca="false">T75/AG75</f>
        <v>0.0143841056894447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123231720.802639</v>
      </c>
      <c r="E69" s="9"/>
      <c r="F69" s="67" t="n">
        <f aca="false">'Central pensions'!I69</f>
        <v>22398823.9774875</v>
      </c>
      <c r="G69" s="9" t="n">
        <f aca="false">'Central pensions'!K69</f>
        <v>1832347.24748246</v>
      </c>
      <c r="H69" s="9" t="n">
        <f aca="false">'Central pensions'!V69</f>
        <v>10081033.9258075</v>
      </c>
      <c r="I69" s="67" t="n">
        <f aca="false">'Central pensions'!M69</f>
        <v>56670.5334272925</v>
      </c>
      <c r="J69" s="9" t="n">
        <f aca="false">'Central pensions'!W69</f>
        <v>311784.554406418</v>
      </c>
      <c r="K69" s="9"/>
      <c r="L69" s="67" t="n">
        <f aca="false">'Central pensions'!N69</f>
        <v>2949425.76741378</v>
      </c>
      <c r="M69" s="67"/>
      <c r="N69" s="67" t="n">
        <f aca="false">'Central pensions'!L69</f>
        <v>1010237.25206458</v>
      </c>
      <c r="O69" s="9"/>
      <c r="P69" s="9" t="n">
        <f aca="false">'Central pensions'!X69</f>
        <v>20862611.620772</v>
      </c>
      <c r="Q69" s="67"/>
      <c r="R69" s="67" t="n">
        <f aca="false">'Central SIPA income'!G64</f>
        <v>24085392.7800028</v>
      </c>
      <c r="S69" s="67"/>
      <c r="T69" s="9" t="n">
        <f aca="false">'Central SIPA income'!J64</f>
        <v>92092586.8162781</v>
      </c>
      <c r="U69" s="9"/>
      <c r="V69" s="67" t="n">
        <f aca="false">'Central SIPA income'!F64</f>
        <v>135648.378252433</v>
      </c>
      <c r="W69" s="67"/>
      <c r="X69" s="67" t="n">
        <f aca="false">'Central SIPA income'!M64</f>
        <v>340709.617657474</v>
      </c>
      <c r="Y69" s="9"/>
      <c r="Z69" s="9" t="n">
        <f aca="false">R69+V69-N69-L69-F69</f>
        <v>-2137445.83871067</v>
      </c>
      <c r="AA69" s="9"/>
      <c r="AB69" s="9" t="n">
        <f aca="false">T69-P69-D69</f>
        <v>-52001745.607133</v>
      </c>
      <c r="AC69" s="50"/>
      <c r="AD69" s="9"/>
      <c r="AE69" s="9"/>
      <c r="AF69" s="9"/>
      <c r="AG69" s="9" t="n">
        <f aca="false">BF69/100*$AG$53</f>
        <v>6431257617.33462</v>
      </c>
      <c r="AH69" s="40" t="n">
        <f aca="false">(AG69-AG68)/AG68</f>
        <v>0.0100788595998955</v>
      </c>
      <c r="AI69" s="40" t="n">
        <f aca="false">(AG69-AG65)/AG65</f>
        <v>0.0374503621770079</v>
      </c>
      <c r="AJ69" s="40" t="n">
        <f aca="false">AB69/AG69</f>
        <v>-0.00808578177104413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12786125</v>
      </c>
      <c r="AY69" s="40" t="n">
        <f aca="false">(AW69-AW68)/AW68</f>
        <v>0.00117334865955584</v>
      </c>
      <c r="AZ69" s="39" t="n">
        <f aca="false">workers_and_wage_central!B57</f>
        <v>7457.53635149721</v>
      </c>
      <c r="BA69" s="40" t="n">
        <f aca="false">(AZ69-AZ68)/AZ68</f>
        <v>0.00889507391728209</v>
      </c>
      <c r="BB69" s="7"/>
      <c r="BC69" s="7"/>
      <c r="BD69" s="7"/>
      <c r="BE69" s="7"/>
      <c r="BF69" s="7" t="n">
        <f aca="false">BF68*(1+AY69)*(1+BA69)*(1-BE69)</f>
        <v>113.224075540743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0.0123088051830118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123471507.002928</v>
      </c>
      <c r="E70" s="6"/>
      <c r="F70" s="8" t="n">
        <f aca="false">'Central pensions'!I70</f>
        <v>22442407.9577933</v>
      </c>
      <c r="G70" s="6" t="n">
        <f aca="false">'Central pensions'!K70</f>
        <v>1912957.38044394</v>
      </c>
      <c r="H70" s="6" t="n">
        <f aca="false">'Central pensions'!V70</f>
        <v>10524527.0935273</v>
      </c>
      <c r="I70" s="8" t="n">
        <f aca="false">'Central pensions'!M70</f>
        <v>59163.6303230091</v>
      </c>
      <c r="J70" s="6" t="n">
        <f aca="false">'Central pensions'!W70</f>
        <v>325500.837944146</v>
      </c>
      <c r="K70" s="6"/>
      <c r="L70" s="8" t="n">
        <f aca="false">'Central pensions'!N70</f>
        <v>3580225.19776928</v>
      </c>
      <c r="M70" s="8"/>
      <c r="N70" s="8" t="n">
        <f aca="false">'Central pensions'!L70</f>
        <v>1013275.41920244</v>
      </c>
      <c r="O70" s="6"/>
      <c r="P70" s="6" t="n">
        <f aca="false">'Central pensions'!X70</f>
        <v>24152547.9627692</v>
      </c>
      <c r="Q70" s="8"/>
      <c r="R70" s="8" t="n">
        <f aca="false">'Central SIPA income'!G65</f>
        <v>20591215.8013164</v>
      </c>
      <c r="S70" s="8"/>
      <c r="T70" s="6" t="n">
        <f aca="false">'Central SIPA income'!J65</f>
        <v>78732298.2920117</v>
      </c>
      <c r="U70" s="6"/>
      <c r="V70" s="8" t="n">
        <f aca="false">'Central SIPA income'!F65</f>
        <v>135083.702111543</v>
      </c>
      <c r="W70" s="8"/>
      <c r="X70" s="8" t="n">
        <f aca="false">'Central SIPA income'!M65</f>
        <v>339291.313992208</v>
      </c>
      <c r="Y70" s="6"/>
      <c r="Z70" s="6" t="n">
        <f aca="false">R70+V70-N70-L70-F70</f>
        <v>-6309609.07133706</v>
      </c>
      <c r="AA70" s="6"/>
      <c r="AB70" s="6" t="n">
        <f aca="false">T70-P70-D70</f>
        <v>-68891756.6736856</v>
      </c>
      <c r="AC70" s="50"/>
      <c r="AD70" s="6"/>
      <c r="AE70" s="6"/>
      <c r="AF70" s="6"/>
      <c r="AG70" s="6" t="n">
        <f aca="false">BF70/100*$AG$53</f>
        <v>6483355305.31298</v>
      </c>
      <c r="AH70" s="61" t="n">
        <f aca="false">(AG70-AG69)/AG69</f>
        <v>0.00810069990633432</v>
      </c>
      <c r="AI70" s="61"/>
      <c r="AJ70" s="61" t="n">
        <f aca="false">AB70/AG70</f>
        <v>-0.0106259418818571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0.00684957152546815</v>
      </c>
      <c r="AV70" s="5"/>
      <c r="AW70" s="65" t="n">
        <f aca="false">workers_and_wage_central!C58</f>
        <v>12860141</v>
      </c>
      <c r="AX70" s="5"/>
      <c r="AY70" s="61" t="n">
        <f aca="false">(AW70-AW69)/AW69</f>
        <v>0.00578877494158707</v>
      </c>
      <c r="AZ70" s="66" t="n">
        <f aca="false">workers_and_wage_central!B58</f>
        <v>7474.67838459212</v>
      </c>
      <c r="BA70" s="61" t="n">
        <f aca="false">(AZ70-AZ69)/AZ69</f>
        <v>0.00229861877796519</v>
      </c>
      <c r="BB70" s="5"/>
      <c r="BC70" s="5"/>
      <c r="BD70" s="5"/>
      <c r="BE70" s="5"/>
      <c r="BF70" s="5" t="n">
        <f aca="false">BF69*(1+AY70)*(1+BA70)*(1-BE70)</f>
        <v>114.14126979887</v>
      </c>
      <c r="BG70" s="5"/>
      <c r="BH70" s="5" t="n">
        <f aca="false">BH69+1</f>
        <v>39</v>
      </c>
      <c r="BI70" s="61" t="n">
        <f aca="false">T77/AG77</f>
        <v>0.0144494358812079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123662369.153973</v>
      </c>
      <c r="E71" s="9"/>
      <c r="F71" s="67" t="n">
        <f aca="false">'Central pensions'!I71</f>
        <v>22477099.4130239</v>
      </c>
      <c r="G71" s="9" t="n">
        <f aca="false">'Central pensions'!K71</f>
        <v>1982484.41291051</v>
      </c>
      <c r="H71" s="9" t="n">
        <f aca="false">'Central pensions'!V71</f>
        <v>10907044.3123673</v>
      </c>
      <c r="I71" s="67" t="n">
        <f aca="false">'Central pensions'!M71</f>
        <v>61313.9509147585</v>
      </c>
      <c r="J71" s="9" t="n">
        <f aca="false">'Central pensions'!W71</f>
        <v>337331.267392806</v>
      </c>
      <c r="K71" s="9"/>
      <c r="L71" s="67" t="n">
        <f aca="false">'Central pensions'!N71</f>
        <v>2879870.80699051</v>
      </c>
      <c r="M71" s="67"/>
      <c r="N71" s="67" t="n">
        <f aca="false">'Central pensions'!L71</f>
        <v>1016087.77842446</v>
      </c>
      <c r="O71" s="9"/>
      <c r="P71" s="9" t="n">
        <f aca="false">'Central pensions'!X71</f>
        <v>20533878.4703329</v>
      </c>
      <c r="Q71" s="67"/>
      <c r="R71" s="67" t="n">
        <f aca="false">'Central SIPA income'!G66</f>
        <v>24347267.4810229</v>
      </c>
      <c r="S71" s="67"/>
      <c r="T71" s="9" t="n">
        <f aca="false">'Central SIPA income'!J66</f>
        <v>93093887.4327539</v>
      </c>
      <c r="U71" s="9"/>
      <c r="V71" s="67" t="n">
        <f aca="false">'Central SIPA income'!F66</f>
        <v>140426.411775182</v>
      </c>
      <c r="W71" s="67"/>
      <c r="X71" s="67" t="n">
        <f aca="false">'Central SIPA income'!M66</f>
        <v>352710.66032133</v>
      </c>
      <c r="Y71" s="9"/>
      <c r="Z71" s="9" t="n">
        <f aca="false">R71+V71-N71-L71-F71</f>
        <v>-1885364.10564082</v>
      </c>
      <c r="AA71" s="9"/>
      <c r="AB71" s="9" t="n">
        <f aca="false">T71-P71-D71</f>
        <v>-51102360.1915521</v>
      </c>
      <c r="AC71" s="50"/>
      <c r="AD71" s="9"/>
      <c r="AE71" s="9"/>
      <c r="AF71" s="9"/>
      <c r="AG71" s="9" t="n">
        <f aca="false">BF71/100*$AG$53</f>
        <v>6528983095.48997</v>
      </c>
      <c r="AH71" s="40" t="n">
        <f aca="false">(AG71-AG70)/AG70</f>
        <v>0.00703768157509481</v>
      </c>
      <c r="AI71" s="40"/>
      <c r="AJ71" s="40" t="n">
        <f aca="false">AB71/AG71</f>
        <v>-0.00782700145553327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12891874</v>
      </c>
      <c r="AX71" s="7"/>
      <c r="AY71" s="40" t="n">
        <f aca="false">(AW71-AW70)/AW70</f>
        <v>0.00246754681772152</v>
      </c>
      <c r="AZ71" s="39" t="n">
        <f aca="false">workers_and_wage_central!B59</f>
        <v>7508.7545874518</v>
      </c>
      <c r="BA71" s="40" t="n">
        <f aca="false">(AZ71-AZ70)/AZ70</f>
        <v>0.00455888549398011</v>
      </c>
      <c r="BB71" s="7"/>
      <c r="BC71" s="7"/>
      <c r="BD71" s="7"/>
      <c r="BE71" s="7"/>
      <c r="BF71" s="7" t="n">
        <f aca="false">BF70*(1+AY71)*(1+BA71)*(1-BE71)</f>
        <v>114.944559710292</v>
      </c>
      <c r="BG71" s="7"/>
      <c r="BH71" s="7" t="n">
        <f aca="false">BH70+1</f>
        <v>40</v>
      </c>
      <c r="BI71" s="40" t="n">
        <f aca="false">T78/AG78</f>
        <v>0.012262438750265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124141547.605887</v>
      </c>
      <c r="E72" s="9"/>
      <c r="F72" s="67" t="n">
        <f aca="false">'Central pensions'!I72</f>
        <v>22564195.7688023</v>
      </c>
      <c r="G72" s="9" t="n">
        <f aca="false">'Central pensions'!K72</f>
        <v>2024710.48931167</v>
      </c>
      <c r="H72" s="9" t="n">
        <f aca="false">'Central pensions'!V72</f>
        <v>11139359.7260198</v>
      </c>
      <c r="I72" s="67" t="n">
        <f aca="false">'Central pensions'!M72</f>
        <v>62619.9120405668</v>
      </c>
      <c r="J72" s="9" t="n">
        <f aca="false">'Central pensions'!W72</f>
        <v>344516.280186177</v>
      </c>
      <c r="K72" s="9"/>
      <c r="L72" s="67" t="n">
        <f aca="false">'Central pensions'!N72</f>
        <v>2878511.34659031</v>
      </c>
      <c r="M72" s="67"/>
      <c r="N72" s="67" t="n">
        <f aca="false">'Central pensions'!L72</f>
        <v>1021832.00410363</v>
      </c>
      <c r="O72" s="9"/>
      <c r="P72" s="9" t="n">
        <f aca="false">'Central pensions'!X72</f>
        <v>20558427.2587199</v>
      </c>
      <c r="Q72" s="67"/>
      <c r="R72" s="67" t="n">
        <f aca="false">'Central SIPA income'!G67</f>
        <v>21030862.036006</v>
      </c>
      <c r="S72" s="67"/>
      <c r="T72" s="9" t="n">
        <f aca="false">'Central SIPA income'!J67</f>
        <v>80413323.7752342</v>
      </c>
      <c r="U72" s="9"/>
      <c r="V72" s="67" t="n">
        <f aca="false">'Central SIPA income'!F67</f>
        <v>139367.91024597</v>
      </c>
      <c r="W72" s="67"/>
      <c r="X72" s="67" t="n">
        <f aca="false">'Central SIPA income'!M67</f>
        <v>350052.009654409</v>
      </c>
      <c r="Y72" s="9"/>
      <c r="Z72" s="9" t="n">
        <f aca="false">R72+V72-N72-L72-F72</f>
        <v>-5294309.17324429</v>
      </c>
      <c r="AA72" s="9"/>
      <c r="AB72" s="9" t="n">
        <f aca="false">T72-P72-D72</f>
        <v>-64286651.0893723</v>
      </c>
      <c r="AC72" s="50"/>
      <c r="AD72" s="9"/>
      <c r="AE72" s="9"/>
      <c r="AF72" s="9"/>
      <c r="AG72" s="9" t="n">
        <f aca="false">BF72/100*$AG$53</f>
        <v>6576474214.39166</v>
      </c>
      <c r="AH72" s="40" t="n">
        <f aca="false">(AG72-AG71)/AG71</f>
        <v>0.00727389215243886</v>
      </c>
      <c r="AI72" s="40"/>
      <c r="AJ72" s="40" t="n">
        <f aca="false">AB72/AG72</f>
        <v>-0.00977524567019366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12940243</v>
      </c>
      <c r="AY72" s="40" t="n">
        <f aca="false">(AW72-AW71)/AW71</f>
        <v>0.00375189828879804</v>
      </c>
      <c r="AZ72" s="39" t="n">
        <f aca="false">workers_and_wage_central!B60</f>
        <v>7535.10152400622</v>
      </c>
      <c r="BA72" s="40" t="n">
        <f aca="false">(AZ72-AZ71)/AZ71</f>
        <v>0.00350882909376816</v>
      </c>
      <c r="BB72" s="7"/>
      <c r="BC72" s="7"/>
      <c r="BD72" s="7"/>
      <c r="BE72" s="7"/>
      <c r="BF72" s="7" t="n">
        <f aca="false">BF71*(1+AY72)*(1+BA72)*(1-BE72)</f>
        <v>115.780654041134</v>
      </c>
      <c r="BG72" s="7"/>
      <c r="BH72" s="0" t="n">
        <f aca="false">BH71+1</f>
        <v>41</v>
      </c>
      <c r="BI72" s="40" t="n">
        <f aca="false">T79/AG79</f>
        <v>0.0145312806993849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123961054.27839</v>
      </c>
      <c r="E73" s="9"/>
      <c r="F73" s="67" t="n">
        <f aca="false">'Central pensions'!I73</f>
        <v>22531388.9699897</v>
      </c>
      <c r="G73" s="9" t="n">
        <f aca="false">'Central pensions'!K73</f>
        <v>2071240.64328197</v>
      </c>
      <c r="H73" s="9" t="n">
        <f aca="false">'Central pensions'!V73</f>
        <v>11395354.9045494</v>
      </c>
      <c r="I73" s="67" t="n">
        <f aca="false">'Central pensions'!M73</f>
        <v>64058.9889674832</v>
      </c>
      <c r="J73" s="9" t="n">
        <f aca="false">'Central pensions'!W73</f>
        <v>352433.656841733</v>
      </c>
      <c r="K73" s="9"/>
      <c r="L73" s="67" t="n">
        <f aca="false">'Central pensions'!N73</f>
        <v>2843830.38972162</v>
      </c>
      <c r="M73" s="67"/>
      <c r="N73" s="67" t="n">
        <f aca="false">'Central pensions'!L73</f>
        <v>1021494.9776305</v>
      </c>
      <c r="O73" s="9"/>
      <c r="P73" s="9" t="n">
        <f aca="false">'Central pensions'!X73</f>
        <v>20376613.3884457</v>
      </c>
      <c r="Q73" s="67"/>
      <c r="R73" s="67" t="n">
        <f aca="false">'Central SIPA income'!G68</f>
        <v>24794913.0235233</v>
      </c>
      <c r="S73" s="67"/>
      <c r="T73" s="9" t="n">
        <f aca="false">'Central SIPA income'!J68</f>
        <v>94805498.9627045</v>
      </c>
      <c r="U73" s="9"/>
      <c r="V73" s="67" t="n">
        <f aca="false">'Central SIPA income'!F68</f>
        <v>138943.524506943</v>
      </c>
      <c r="W73" s="67"/>
      <c r="X73" s="67" t="n">
        <f aca="false">'Central SIPA income'!M68</f>
        <v>348986.075031778</v>
      </c>
      <c r="Y73" s="9"/>
      <c r="Z73" s="9" t="n">
        <f aca="false">R73+V73-N73-L73-F73</f>
        <v>-1462857.78931162</v>
      </c>
      <c r="AA73" s="9"/>
      <c r="AB73" s="9" t="n">
        <f aca="false">T73-P73-D73</f>
        <v>-49532168.7041314</v>
      </c>
      <c r="AC73" s="50"/>
      <c r="AD73" s="9"/>
      <c r="AE73" s="9"/>
      <c r="AF73" s="9"/>
      <c r="AG73" s="9" t="n">
        <f aca="false">BF73/100*$AG$53</f>
        <v>6609264596.82013</v>
      </c>
      <c r="AH73" s="40" t="n">
        <f aca="false">(AG73-AG72)/AG72</f>
        <v>0.00498601246800463</v>
      </c>
      <c r="AI73" s="40" t="n">
        <f aca="false">(AG73-AG69)/AG69</f>
        <v>0.0276784091195029</v>
      </c>
      <c r="AJ73" s="40" t="n">
        <f aca="false">AB73/AG73</f>
        <v>-0.00749435402056115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12968420</v>
      </c>
      <c r="AY73" s="40" t="n">
        <f aca="false">(AW73-AW72)/AW72</f>
        <v>0.00217747070128436</v>
      </c>
      <c r="AZ73" s="39" t="n">
        <f aca="false">workers_and_wage_central!B61</f>
        <v>7556.21819043042</v>
      </c>
      <c r="BA73" s="40" t="n">
        <f aca="false">(AZ73-AZ72)/AZ72</f>
        <v>0.00280243953673695</v>
      </c>
      <c r="BB73" s="7"/>
      <c r="BC73" s="7"/>
      <c r="BD73" s="7"/>
      <c r="BE73" s="7"/>
      <c r="BF73" s="7" t="n">
        <f aca="false">BF72*(1+AY73)*(1+BA73)*(1-BE73)</f>
        <v>116.357937825737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0.0124237750296361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124093739.071024</v>
      </c>
      <c r="E74" s="6"/>
      <c r="F74" s="8" t="n">
        <f aca="false">'Central pensions'!I74</f>
        <v>22555506.0016707</v>
      </c>
      <c r="G74" s="6" t="n">
        <f aca="false">'Central pensions'!K74</f>
        <v>2128724.55737502</v>
      </c>
      <c r="H74" s="6" t="n">
        <f aca="false">'Central pensions'!V74</f>
        <v>11711614.4393928</v>
      </c>
      <c r="I74" s="8" t="n">
        <f aca="false">'Central pensions'!M74</f>
        <v>65836.8419806706</v>
      </c>
      <c r="J74" s="6" t="n">
        <f aca="false">'Central pensions'!W74</f>
        <v>362214.879568848</v>
      </c>
      <c r="K74" s="6"/>
      <c r="L74" s="8" t="n">
        <f aca="false">'Central pensions'!N74</f>
        <v>3534953.05240583</v>
      </c>
      <c r="M74" s="8"/>
      <c r="N74" s="8" t="n">
        <f aca="false">'Central pensions'!L74</f>
        <v>1024120.32958685</v>
      </c>
      <c r="O74" s="6"/>
      <c r="P74" s="6" t="n">
        <f aca="false">'Central pensions'!X74</f>
        <v>23977296.0824327</v>
      </c>
      <c r="Q74" s="8"/>
      <c r="R74" s="8" t="n">
        <f aca="false">'Central SIPA income'!G69</f>
        <v>21197967.6363519</v>
      </c>
      <c r="S74" s="8"/>
      <c r="T74" s="6" t="n">
        <f aca="false">'Central SIPA income'!J69</f>
        <v>81052266.5214829</v>
      </c>
      <c r="U74" s="6"/>
      <c r="V74" s="8" t="n">
        <f aca="false">'Central SIPA income'!F69</f>
        <v>137089.188997423</v>
      </c>
      <c r="W74" s="8"/>
      <c r="X74" s="8" t="n">
        <f aca="false">'Central SIPA income'!M69</f>
        <v>344328.518851625</v>
      </c>
      <c r="Y74" s="6"/>
      <c r="Z74" s="6" t="n">
        <f aca="false">R74+V74-N74-L74-F74</f>
        <v>-5779522.55831409</v>
      </c>
      <c r="AA74" s="6"/>
      <c r="AB74" s="6" t="n">
        <f aca="false">T74-P74-D74</f>
        <v>-67018768.6319738</v>
      </c>
      <c r="AC74" s="50"/>
      <c r="AD74" s="6"/>
      <c r="AE74" s="6"/>
      <c r="AF74" s="6"/>
      <c r="AG74" s="6" t="n">
        <f aca="false">BF74/100*$AG$53</f>
        <v>6640119200.57351</v>
      </c>
      <c r="AH74" s="61" t="n">
        <f aca="false">(AG74-AG73)/AG73</f>
        <v>0.00466838682297962</v>
      </c>
      <c r="AI74" s="61"/>
      <c r="AJ74" s="61" t="n">
        <f aca="false">AB74/AG74</f>
        <v>-0.0100930068583988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0.00675771917035356</v>
      </c>
      <c r="AV74" s="5"/>
      <c r="AW74" s="65" t="n">
        <f aca="false">workers_and_wage_central!C62</f>
        <v>13009104</v>
      </c>
      <c r="AX74" s="5"/>
      <c r="AY74" s="61" t="n">
        <f aca="false">(AW74-AW73)/AW73</f>
        <v>0.00313715934554865</v>
      </c>
      <c r="AZ74" s="66" t="n">
        <f aca="false">workers_and_wage_central!B62</f>
        <v>7567.75229502505</v>
      </c>
      <c r="BA74" s="61" t="n">
        <f aca="false">(AZ74-AZ73)/AZ73</f>
        <v>0.00152643879569747</v>
      </c>
      <c r="BB74" s="5"/>
      <c r="BC74" s="5"/>
      <c r="BD74" s="5"/>
      <c r="BE74" s="5"/>
      <c r="BF74" s="5" t="n">
        <f aca="false">BF73*(1+AY74)*(1+BA74)*(1-BE74)</f>
        <v>116.901141689432</v>
      </c>
      <c r="BG74" s="5"/>
      <c r="BH74" s="5" t="n">
        <f aca="false">BH73+1</f>
        <v>43</v>
      </c>
      <c r="BI74" s="61" t="n">
        <f aca="false">T81/AG81</f>
        <v>0.0146284347061472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124471181.899778</v>
      </c>
      <c r="E75" s="9"/>
      <c r="F75" s="67" t="n">
        <f aca="false">'Central pensions'!I75</f>
        <v>22624110.7036725</v>
      </c>
      <c r="G75" s="9" t="n">
        <f aca="false">'Central pensions'!K75</f>
        <v>2187410.96090726</v>
      </c>
      <c r="H75" s="9" t="n">
        <f aca="false">'Central pensions'!V75</f>
        <v>12034489.7163388</v>
      </c>
      <c r="I75" s="67" t="n">
        <f aca="false">'Central pensions'!M75</f>
        <v>67651.8853888847</v>
      </c>
      <c r="J75" s="9" t="n">
        <f aca="false">'Central pensions'!W75</f>
        <v>372200.712876459</v>
      </c>
      <c r="K75" s="9"/>
      <c r="L75" s="67" t="n">
        <f aca="false">'Central pensions'!N75</f>
        <v>2868589.01144514</v>
      </c>
      <c r="M75" s="67"/>
      <c r="N75" s="67" t="n">
        <f aca="false">'Central pensions'!L75</f>
        <v>1028412.58644558</v>
      </c>
      <c r="O75" s="9"/>
      <c r="P75" s="9" t="n">
        <f aca="false">'Central pensions'!X75</f>
        <v>20543144.6369426</v>
      </c>
      <c r="Q75" s="67"/>
      <c r="R75" s="67" t="n">
        <f aca="false">'Central SIPA income'!G70</f>
        <v>25146382.2706599</v>
      </c>
      <c r="S75" s="67"/>
      <c r="T75" s="9" t="n">
        <f aca="false">'Central SIPA income'!J70</f>
        <v>96149372.0915684</v>
      </c>
      <c r="U75" s="9"/>
      <c r="V75" s="67" t="n">
        <f aca="false">'Central SIPA income'!F70</f>
        <v>138498.094225507</v>
      </c>
      <c r="W75" s="67"/>
      <c r="X75" s="67" t="n">
        <f aca="false">'Central SIPA income'!M70</f>
        <v>347867.282585922</v>
      </c>
      <c r="Y75" s="9"/>
      <c r="Z75" s="9" t="n">
        <f aca="false">R75+V75-N75-L75-F75</f>
        <v>-1236231.93667778</v>
      </c>
      <c r="AA75" s="9"/>
      <c r="AB75" s="9" t="n">
        <f aca="false">T75-P75-D75</f>
        <v>-48864954.4451525</v>
      </c>
      <c r="AC75" s="50"/>
      <c r="AD75" s="9"/>
      <c r="AE75" s="9"/>
      <c r="AF75" s="9"/>
      <c r="AG75" s="9" t="n">
        <f aca="false">BF75/100*$AG$53</f>
        <v>6684417798.8851</v>
      </c>
      <c r="AH75" s="40" t="n">
        <f aca="false">(AG75-AG74)/AG74</f>
        <v>0.00667135588586383</v>
      </c>
      <c r="AI75" s="40"/>
      <c r="AJ75" s="40" t="n">
        <f aca="false">AB75/AG75</f>
        <v>-0.00731027830924972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13041257</v>
      </c>
      <c r="AX75" s="7"/>
      <c r="AY75" s="40" t="n">
        <f aca="false">(AW75-AW74)/AW74</f>
        <v>0.00247157682804288</v>
      </c>
      <c r="AZ75" s="39" t="n">
        <f aca="false">workers_and_wage_central!B63</f>
        <v>7599.45682245314</v>
      </c>
      <c r="BA75" s="40" t="n">
        <f aca="false">(AZ75-AZ74)/AZ74</f>
        <v>0.00418942457312329</v>
      </c>
      <c r="BB75" s="7"/>
      <c r="BC75" s="7"/>
      <c r="BD75" s="7"/>
      <c r="BE75" s="7"/>
      <c r="BF75" s="7" t="n">
        <f aca="false">BF74*(1+AY75)*(1+BA75)*(1-BE75)</f>
        <v>117.681030809106</v>
      </c>
      <c r="BG75" s="7"/>
      <c r="BH75" s="7" t="n">
        <f aca="false">BH74+1</f>
        <v>44</v>
      </c>
      <c r="BI75" s="40" t="n">
        <f aca="false">T82/AG82</f>
        <v>0.0124294518545423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124656137.499818</v>
      </c>
      <c r="E76" s="9"/>
      <c r="F76" s="67" t="n">
        <f aca="false">'Central pensions'!I76</f>
        <v>22657728.5733408</v>
      </c>
      <c r="G76" s="9" t="n">
        <f aca="false">'Central pensions'!K76</f>
        <v>2223331.08426018</v>
      </c>
      <c r="H76" s="9" t="n">
        <f aca="false">'Central pensions'!V76</f>
        <v>12232111.6368767</v>
      </c>
      <c r="I76" s="67" t="n">
        <f aca="false">'Central pensions'!M76</f>
        <v>68762.8170389747</v>
      </c>
      <c r="J76" s="9" t="n">
        <f aca="false">'Central pensions'!W76</f>
        <v>378312.731037426</v>
      </c>
      <c r="K76" s="9"/>
      <c r="L76" s="67" t="n">
        <f aca="false">'Central pensions'!N76</f>
        <v>2829994.73156758</v>
      </c>
      <c r="M76" s="67"/>
      <c r="N76" s="67" t="n">
        <f aca="false">'Central pensions'!L76</f>
        <v>1031910.86972868</v>
      </c>
      <c r="O76" s="9"/>
      <c r="P76" s="9" t="n">
        <f aca="false">'Central pensions'!X76</f>
        <v>20362125.2576516</v>
      </c>
      <c r="Q76" s="67"/>
      <c r="R76" s="67" t="n">
        <f aca="false">'Central SIPA income'!G71</f>
        <v>21675023.6388797</v>
      </c>
      <c r="S76" s="67"/>
      <c r="T76" s="9" t="n">
        <f aca="false">'Central SIPA income'!J71</f>
        <v>82876331.4944028</v>
      </c>
      <c r="U76" s="9"/>
      <c r="V76" s="67" t="n">
        <f aca="false">'Central SIPA income'!F71</f>
        <v>139068.593790457</v>
      </c>
      <c r="W76" s="67"/>
      <c r="X76" s="67" t="n">
        <f aca="false">'Central SIPA income'!M71</f>
        <v>349300.213013488</v>
      </c>
      <c r="Y76" s="9"/>
      <c r="Z76" s="9" t="n">
        <f aca="false">R76+V76-N76-L76-F76</f>
        <v>-4705541.94196691</v>
      </c>
      <c r="AA76" s="9"/>
      <c r="AB76" s="9" t="n">
        <f aca="false">T76-P76-D76</f>
        <v>-62141931.263067</v>
      </c>
      <c r="AC76" s="50"/>
      <c r="AD76" s="9"/>
      <c r="AE76" s="9"/>
      <c r="AF76" s="9"/>
      <c r="AG76" s="9" t="n">
        <f aca="false">BF76/100*$AG$53</f>
        <v>6733093120.10119</v>
      </c>
      <c r="AH76" s="40" t="n">
        <f aca="false">(AG76-AG75)/AG75</f>
        <v>0.00728190886335856</v>
      </c>
      <c r="AI76" s="40"/>
      <c r="AJ76" s="40" t="n">
        <f aca="false">AB76/AG76</f>
        <v>-0.00922932895099082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13078059</v>
      </c>
      <c r="AY76" s="40" t="n">
        <f aca="false">(AW76-AW75)/AW75</f>
        <v>0.00282196723828079</v>
      </c>
      <c r="AZ76" s="39" t="n">
        <f aca="false">workers_and_wage_central!B64</f>
        <v>7633.25458009877</v>
      </c>
      <c r="BA76" s="40" t="n">
        <f aca="false">(AZ76-AZ75)/AZ75</f>
        <v>0.00444739123272324</v>
      </c>
      <c r="BB76" s="7"/>
      <c r="BC76" s="7"/>
      <c r="BD76" s="7"/>
      <c r="BE76" s="7"/>
      <c r="BF76" s="7" t="n">
        <f aca="false">BF75*(1+AY76)*(1+BA76)*(1-BE76)</f>
        <v>118.537973350404</v>
      </c>
      <c r="BG76" s="7"/>
      <c r="BH76" s="0" t="n">
        <f aca="false">BH75+1</f>
        <v>45</v>
      </c>
      <c r="BI76" s="40" t="n">
        <f aca="false">T83/AG83</f>
        <v>0.0145954698834285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124977815.627332</v>
      </c>
      <c r="E77" s="9"/>
      <c r="F77" s="67" t="n">
        <f aca="false">'Central pensions'!I77</f>
        <v>22716197.3807929</v>
      </c>
      <c r="G77" s="9" t="n">
        <f aca="false">'Central pensions'!K77</f>
        <v>2269935.59312358</v>
      </c>
      <c r="H77" s="9" t="n">
        <f aca="false">'Central pensions'!V77</f>
        <v>12488515.89409</v>
      </c>
      <c r="I77" s="67" t="n">
        <f aca="false">'Central pensions'!M77</f>
        <v>70204.1936017601</v>
      </c>
      <c r="J77" s="9" t="n">
        <f aca="false">'Central pensions'!W77</f>
        <v>386242.759611031</v>
      </c>
      <c r="K77" s="9"/>
      <c r="L77" s="67" t="n">
        <f aca="false">'Central pensions'!N77</f>
        <v>2787141.99073361</v>
      </c>
      <c r="M77" s="67"/>
      <c r="N77" s="67" t="n">
        <f aca="false">'Central pensions'!L77</f>
        <v>1035942.97677177</v>
      </c>
      <c r="O77" s="9"/>
      <c r="P77" s="9" t="n">
        <f aca="false">'Central pensions'!X77</f>
        <v>20161945.6450379</v>
      </c>
      <c r="Q77" s="67"/>
      <c r="R77" s="67" t="n">
        <f aca="false">'Central SIPA income'!G72</f>
        <v>25658507.1001667</v>
      </c>
      <c r="S77" s="67"/>
      <c r="T77" s="9" t="n">
        <f aca="false">'Central SIPA income'!J72</f>
        <v>98107525.763917</v>
      </c>
      <c r="U77" s="9"/>
      <c r="V77" s="67" t="n">
        <f aca="false">'Central SIPA income'!F72</f>
        <v>144283.276043702</v>
      </c>
      <c r="W77" s="67"/>
      <c r="X77" s="67" t="n">
        <f aca="false">'Central SIPA income'!M72</f>
        <v>362397.99139903</v>
      </c>
      <c r="Y77" s="9"/>
      <c r="Z77" s="9" t="n">
        <f aca="false">R77+V77-N77-L77-F77</f>
        <v>-736491.972087879</v>
      </c>
      <c r="AA77" s="9"/>
      <c r="AB77" s="9" t="n">
        <f aca="false">T77-P77-D77</f>
        <v>-47032235.5084533</v>
      </c>
      <c r="AC77" s="50"/>
      <c r="AD77" s="9"/>
      <c r="AE77" s="9"/>
      <c r="AF77" s="9"/>
      <c r="AG77" s="9" t="n">
        <f aca="false">BF77/100*$AG$53</f>
        <v>6789713215.82941</v>
      </c>
      <c r="AH77" s="40" t="n">
        <f aca="false">(AG77-AG76)/AG76</f>
        <v>0.00840922510921223</v>
      </c>
      <c r="AI77" s="40" t="n">
        <f aca="false">(AG77-AG73)/AG73</f>
        <v>0.0273023747749628</v>
      </c>
      <c r="AJ77" s="40" t="n">
        <f aca="false">AB77/AG77</f>
        <v>-0.00692698410277524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13124753</v>
      </c>
      <c r="AY77" s="40" t="n">
        <f aca="false">(AW77-AW76)/AW76</f>
        <v>0.00357040750466105</v>
      </c>
      <c r="AZ77" s="39" t="n">
        <f aca="false">workers_and_wage_central!B65</f>
        <v>7670.05909960832</v>
      </c>
      <c r="BA77" s="40" t="n">
        <f aca="false">(AZ77-AZ76)/AZ76</f>
        <v>0.00482160251873398</v>
      </c>
      <c r="BB77" s="7"/>
      <c r="BC77" s="7"/>
      <c r="BD77" s="7"/>
      <c r="BE77" s="7"/>
      <c r="BF77" s="7" t="n">
        <f aca="false">BF76*(1+AY77)*(1+BA77)*(1-BE77)</f>
        <v>119.534785852297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0.0124668829811107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124924092.212207</v>
      </c>
      <c r="E78" s="6"/>
      <c r="F78" s="8" t="n">
        <f aca="false">'Central pensions'!I78</f>
        <v>22706432.5141577</v>
      </c>
      <c r="G78" s="6" t="n">
        <f aca="false">'Central pensions'!K78</f>
        <v>2348777.02062899</v>
      </c>
      <c r="H78" s="6" t="n">
        <f aca="false">'Central pensions'!V78</f>
        <v>12922278.166243</v>
      </c>
      <c r="I78" s="8" t="n">
        <f aca="false">'Central pensions'!M78</f>
        <v>72642.5882668765</v>
      </c>
      <c r="J78" s="6" t="n">
        <f aca="false">'Central pensions'!W78</f>
        <v>399658.087615764</v>
      </c>
      <c r="K78" s="6"/>
      <c r="L78" s="8" t="n">
        <f aca="false">'Central pensions'!N78</f>
        <v>3413235.06906807</v>
      </c>
      <c r="M78" s="8"/>
      <c r="N78" s="8" t="n">
        <f aca="false">'Central pensions'!L78</f>
        <v>1036732.71279839</v>
      </c>
      <c r="O78" s="6"/>
      <c r="P78" s="6" t="n">
        <f aca="false">'Central pensions'!X78</f>
        <v>23415090.4994454</v>
      </c>
      <c r="Q78" s="8"/>
      <c r="R78" s="8" t="n">
        <f aca="false">'Central SIPA income'!G73</f>
        <v>21918222.5321242</v>
      </c>
      <c r="S78" s="8"/>
      <c r="T78" s="6" t="n">
        <f aca="false">'Central SIPA income'!J73</f>
        <v>83806223.5411848</v>
      </c>
      <c r="U78" s="6"/>
      <c r="V78" s="8" t="n">
        <f aca="false">'Central SIPA income'!F73</f>
        <v>144667.486118034</v>
      </c>
      <c r="W78" s="8"/>
      <c r="X78" s="8" t="n">
        <f aca="false">'Central SIPA income'!M73</f>
        <v>363363.016334913</v>
      </c>
      <c r="Y78" s="6"/>
      <c r="Z78" s="6" t="n">
        <f aca="false">R78+V78-N78-L78-F78</f>
        <v>-5093510.27778196</v>
      </c>
      <c r="AA78" s="6"/>
      <c r="AB78" s="6" t="n">
        <f aca="false">T78-P78-D78</f>
        <v>-64532959.170468</v>
      </c>
      <c r="AC78" s="50"/>
      <c r="AD78" s="6"/>
      <c r="AE78" s="6"/>
      <c r="AF78" s="6"/>
      <c r="AG78" s="6" t="n">
        <f aca="false">BF78/100*$AG$53</f>
        <v>6834384680.56559</v>
      </c>
      <c r="AH78" s="61" t="n">
        <f aca="false">(AG78-AG77)/AG77</f>
        <v>0.00657928594569177</v>
      </c>
      <c r="AI78" s="61"/>
      <c r="AJ78" s="61" t="n">
        <f aca="false">AB78/AG78</f>
        <v>-0.00944239491727403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0.00668209244161158</v>
      </c>
      <c r="AV78" s="5"/>
      <c r="AW78" s="65" t="n">
        <f aca="false">workers_and_wage_central!C66</f>
        <v>13145240</v>
      </c>
      <c r="AX78" s="5"/>
      <c r="AY78" s="61" t="n">
        <f aca="false">(AW78-AW77)/AW77</f>
        <v>0.00156094366118738</v>
      </c>
      <c r="AZ78" s="66" t="n">
        <f aca="false">workers_and_wage_central!B66</f>
        <v>7708.49009289716</v>
      </c>
      <c r="BA78" s="61" t="n">
        <f aca="false">(AZ78-AZ77)/AZ77</f>
        <v>0.00501052114328651</v>
      </c>
      <c r="BB78" s="5"/>
      <c r="BC78" s="5"/>
      <c r="BD78" s="5"/>
      <c r="BE78" s="5"/>
      <c r="BF78" s="5" t="n">
        <f aca="false">BF77*(1+AY78)*(1+BA78)*(1-BE78)</f>
        <v>120.321239388876</v>
      </c>
      <c r="BG78" s="5"/>
      <c r="BH78" s="5" t="n">
        <f aca="false">BH77+1</f>
        <v>47</v>
      </c>
      <c r="BI78" s="61" t="n">
        <f aca="false">T85/AG85</f>
        <v>0.0147511671178882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124940247.067209</v>
      </c>
      <c r="E79" s="9"/>
      <c r="F79" s="67" t="n">
        <f aca="false">'Central pensions'!I79</f>
        <v>22709368.8502829</v>
      </c>
      <c r="G79" s="9" t="n">
        <f aca="false">'Central pensions'!K79</f>
        <v>2431288.49662719</v>
      </c>
      <c r="H79" s="9" t="n">
        <f aca="false">'Central pensions'!V79</f>
        <v>13376231.9623638</v>
      </c>
      <c r="I79" s="67" t="n">
        <f aca="false">'Central pensions'!M79</f>
        <v>75194.4895864073</v>
      </c>
      <c r="J79" s="9" t="n">
        <f aca="false">'Central pensions'!W79</f>
        <v>413697.895743208</v>
      </c>
      <c r="K79" s="9"/>
      <c r="L79" s="67" t="n">
        <f aca="false">'Central pensions'!N79</f>
        <v>2727389.29598151</v>
      </c>
      <c r="M79" s="67"/>
      <c r="N79" s="67" t="n">
        <f aca="false">'Central pensions'!L79</f>
        <v>1038599.60684155</v>
      </c>
      <c r="O79" s="9"/>
      <c r="P79" s="9" t="n">
        <f aca="false">'Central pensions'!X79</f>
        <v>19866504.6227283</v>
      </c>
      <c r="Q79" s="67"/>
      <c r="R79" s="67" t="n">
        <f aca="false">'Central SIPA income'!G74</f>
        <v>26191107.2213996</v>
      </c>
      <c r="S79" s="67"/>
      <c r="T79" s="9" t="n">
        <f aca="false">'Central SIPA income'!J74</f>
        <v>100143968.488809</v>
      </c>
      <c r="U79" s="9"/>
      <c r="V79" s="67" t="n">
        <f aca="false">'Central SIPA income'!F74</f>
        <v>136850.972090735</v>
      </c>
      <c r="W79" s="67"/>
      <c r="X79" s="67" t="n">
        <f aca="false">'Central SIPA income'!M74</f>
        <v>343730.186661864</v>
      </c>
      <c r="Y79" s="9"/>
      <c r="Z79" s="9" t="n">
        <f aca="false">R79+V79-N79-L79-F79</f>
        <v>-147399.559615668</v>
      </c>
      <c r="AA79" s="9"/>
      <c r="AB79" s="9" t="n">
        <f aca="false">T79-P79-D79</f>
        <v>-44662783.2011282</v>
      </c>
      <c r="AC79" s="50"/>
      <c r="AD79" s="9"/>
      <c r="AE79" s="9"/>
      <c r="AF79" s="9"/>
      <c r="AG79" s="9" t="n">
        <f aca="false">BF79/100*$AG$53</f>
        <v>6891613379.47646</v>
      </c>
      <c r="AH79" s="40" t="n">
        <f aca="false">(AG79-AG78)/AG78</f>
        <v>0.00837364321525559</v>
      </c>
      <c r="AI79" s="40"/>
      <c r="AJ79" s="40" t="n">
        <f aca="false">AB79/AG79</f>
        <v>-0.00648074416567476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13176275</v>
      </c>
      <c r="AX79" s="7"/>
      <c r="AY79" s="40" t="n">
        <f aca="false">(AW79-AW78)/AW78</f>
        <v>0.00236093064866066</v>
      </c>
      <c r="AZ79" s="39" t="n">
        <f aca="false">workers_and_wage_central!B67</f>
        <v>7754.72985926659</v>
      </c>
      <c r="BA79" s="40" t="n">
        <f aca="false">(AZ79-AZ78)/AZ78</f>
        <v>0.00599855040509584</v>
      </c>
      <c r="BB79" s="7"/>
      <c r="BC79" s="7"/>
      <c r="BD79" s="7"/>
      <c r="BE79" s="7"/>
      <c r="BF79" s="7" t="n">
        <f aca="false">BF78*(1+AY79)*(1+BA79)*(1-BE79)</f>
        <v>121.328766518736</v>
      </c>
      <c r="BG79" s="7"/>
      <c r="BH79" s="7" t="n">
        <f aca="false">BH78+1</f>
        <v>48</v>
      </c>
      <c r="BI79" s="40" t="n">
        <f aca="false">T86/AG86</f>
        <v>0.0124701646608213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125226450.56523</v>
      </c>
      <c r="E80" s="9"/>
      <c r="F80" s="67" t="n">
        <f aca="false">'Central pensions'!I80</f>
        <v>22761389.7239034</v>
      </c>
      <c r="G80" s="9" t="n">
        <f aca="false">'Central pensions'!K80</f>
        <v>2510485.38501616</v>
      </c>
      <c r="H80" s="9" t="n">
        <f aca="false">'Central pensions'!V80</f>
        <v>13811949.8754202</v>
      </c>
      <c r="I80" s="67" t="n">
        <f aca="false">'Central pensions'!M80</f>
        <v>77643.8778870972</v>
      </c>
      <c r="J80" s="9" t="n">
        <f aca="false">'Central pensions'!W80</f>
        <v>427173.707487219</v>
      </c>
      <c r="K80" s="9"/>
      <c r="L80" s="67" t="n">
        <f aca="false">'Central pensions'!N80</f>
        <v>2761357.47525399</v>
      </c>
      <c r="M80" s="67"/>
      <c r="N80" s="67" t="n">
        <f aca="false">'Central pensions'!L80</f>
        <v>1043111.33748224</v>
      </c>
      <c r="O80" s="9"/>
      <c r="P80" s="9" t="n">
        <f aca="false">'Central pensions'!X80</f>
        <v>20067587.8772604</v>
      </c>
      <c r="Q80" s="67"/>
      <c r="R80" s="67" t="n">
        <f aca="false">'Central SIPA income'!G75</f>
        <v>22510559.9934195</v>
      </c>
      <c r="S80" s="67"/>
      <c r="T80" s="9" t="n">
        <f aca="false">'Central SIPA income'!J75</f>
        <v>86071077.1633421</v>
      </c>
      <c r="U80" s="9"/>
      <c r="V80" s="67" t="n">
        <f aca="false">'Central SIPA income'!F75</f>
        <v>137273.959134517</v>
      </c>
      <c r="W80" s="67"/>
      <c r="X80" s="67" t="n">
        <f aca="false">'Central SIPA income'!M75</f>
        <v>344792.608165296</v>
      </c>
      <c r="Y80" s="9"/>
      <c r="Z80" s="9" t="n">
        <f aca="false">R80+V80-N80-L80-F80</f>
        <v>-3918024.58408555</v>
      </c>
      <c r="AA80" s="9"/>
      <c r="AB80" s="9" t="n">
        <f aca="false">T80-P80-D80</f>
        <v>-59222961.2791478</v>
      </c>
      <c r="AC80" s="50"/>
      <c r="AD80" s="9"/>
      <c r="AE80" s="9"/>
      <c r="AF80" s="9"/>
      <c r="AG80" s="9" t="n">
        <f aca="false">BF80/100*$AG$53</f>
        <v>6927932690.18679</v>
      </c>
      <c r="AH80" s="40" t="n">
        <f aca="false">(AG80-AG79)/AG79</f>
        <v>0.00527007374187521</v>
      </c>
      <c r="AI80" s="40"/>
      <c r="AJ80" s="40" t="n">
        <f aca="false">AB80/AG80</f>
        <v>-0.00854843196774058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13227377</v>
      </c>
      <c r="AY80" s="40" t="n">
        <f aca="false">(AW80-AW79)/AW79</f>
        <v>0.00387833435473986</v>
      </c>
      <c r="AZ80" s="39" t="n">
        <f aca="false">workers_and_wage_central!B68</f>
        <v>7765.48072678946</v>
      </c>
      <c r="BA80" s="40" t="n">
        <f aca="false">(AZ80-AZ79)/AZ79</f>
        <v>0.00138636260939914</v>
      </c>
      <c r="BB80" s="7"/>
      <c r="BC80" s="7"/>
      <c r="BD80" s="7"/>
      <c r="BE80" s="7"/>
      <c r="BF80" s="7" t="n">
        <f aca="false">BF79*(1+AY80)*(1+BA80)*(1-BE80)</f>
        <v>121.968178065301</v>
      </c>
      <c r="BG80" s="7"/>
      <c r="BH80" s="0" t="n">
        <f aca="false">BH79+1</f>
        <v>49</v>
      </c>
      <c r="BI80" s="40" t="n">
        <f aca="false">T87/AG87</f>
        <v>0.0145923995858846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125328108.904176</v>
      </c>
      <c r="E81" s="9"/>
      <c r="F81" s="67" t="n">
        <f aca="false">'Central pensions'!I81</f>
        <v>22779867.3303595</v>
      </c>
      <c r="G81" s="9" t="n">
        <f aca="false">'Central pensions'!K81</f>
        <v>2597161.40035716</v>
      </c>
      <c r="H81" s="9" t="n">
        <f aca="false">'Central pensions'!V81</f>
        <v>14288815.7382674</v>
      </c>
      <c r="I81" s="67" t="n">
        <f aca="false">'Central pensions'!M81</f>
        <v>80324.57939249</v>
      </c>
      <c r="J81" s="9" t="n">
        <f aca="false">'Central pensions'!W81</f>
        <v>441922.136235077</v>
      </c>
      <c r="K81" s="9"/>
      <c r="L81" s="67" t="n">
        <f aca="false">'Central pensions'!N81</f>
        <v>2696409.95909257</v>
      </c>
      <c r="M81" s="67"/>
      <c r="N81" s="67" t="n">
        <f aca="false">'Central pensions'!L81</f>
        <v>1044724.28570081</v>
      </c>
      <c r="O81" s="9"/>
      <c r="P81" s="9" t="n">
        <f aca="false">'Central pensions'!X81</f>
        <v>19739448.8723532</v>
      </c>
      <c r="Q81" s="67"/>
      <c r="R81" s="67" t="n">
        <f aca="false">'Central SIPA income'!G76</f>
        <v>26677594.8711405</v>
      </c>
      <c r="S81" s="67"/>
      <c r="T81" s="9" t="n">
        <f aca="false">'Central SIPA income'!J76</f>
        <v>102004096.182305</v>
      </c>
      <c r="U81" s="9"/>
      <c r="V81" s="67" t="n">
        <f aca="false">'Central SIPA income'!F76</f>
        <v>134145.949545358</v>
      </c>
      <c r="W81" s="67"/>
      <c r="X81" s="67" t="n">
        <f aca="false">'Central SIPA income'!M76</f>
        <v>336935.949907518</v>
      </c>
      <c r="Y81" s="9"/>
      <c r="Z81" s="9" t="n">
        <f aca="false">R81+V81-N81-L81-F81</f>
        <v>290739.2455329</v>
      </c>
      <c r="AA81" s="9"/>
      <c r="AB81" s="9" t="n">
        <f aca="false">T81-P81-D81</f>
        <v>-43063461.5942243</v>
      </c>
      <c r="AC81" s="50"/>
      <c r="AD81" s="9"/>
      <c r="AE81" s="9"/>
      <c r="AF81" s="9"/>
      <c r="AG81" s="9" t="n">
        <f aca="false">BF81/100*$AG$53</f>
        <v>6973001433.94295</v>
      </c>
      <c r="AH81" s="40" t="n">
        <f aca="false">(AG81-AG80)/AG80</f>
        <v>0.00650536686362375</v>
      </c>
      <c r="AI81" s="40" t="n">
        <f aca="false">(AG81-AG77)/AG77</f>
        <v>0.0269949867228893</v>
      </c>
      <c r="AJ81" s="40" t="n">
        <f aca="false">AB81/AG81</f>
        <v>-0.00617574254102422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13293038</v>
      </c>
      <c r="AY81" s="40" t="n">
        <f aca="false">(AW81-AW80)/AW80</f>
        <v>0.00496402272347723</v>
      </c>
      <c r="AZ81" s="39" t="n">
        <f aca="false">workers_and_wage_central!B69</f>
        <v>7777.39088271845</v>
      </c>
      <c r="BA81" s="40" t="n">
        <f aca="false">(AZ81-AZ80)/AZ80</f>
        <v>0.00153373066626754</v>
      </c>
      <c r="BB81" s="7"/>
      <c r="BC81" s="7"/>
      <c r="BD81" s="7"/>
      <c r="BE81" s="7"/>
      <c r="BF81" s="7" t="n">
        <f aca="false">BF80*(1+AY81)*(1+BA81)*(1-BE81)</f>
        <v>122.761625809303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0.0124766396018369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125005525.985865</v>
      </c>
      <c r="E82" s="6"/>
      <c r="F82" s="8" t="n">
        <f aca="false">'Central pensions'!I82</f>
        <v>22721234.0664699</v>
      </c>
      <c r="G82" s="6" t="n">
        <f aca="false">'Central pensions'!K82</f>
        <v>2674144.38838646</v>
      </c>
      <c r="H82" s="6" t="n">
        <f aca="false">'Central pensions'!V82</f>
        <v>14712353.4247511</v>
      </c>
      <c r="I82" s="8" t="n">
        <f aca="false">'Central pensions'!M82</f>
        <v>82705.4965480352</v>
      </c>
      <c r="J82" s="6" t="n">
        <f aca="false">'Central pensions'!W82</f>
        <v>455021.239940756</v>
      </c>
      <c r="K82" s="6"/>
      <c r="L82" s="8" t="n">
        <f aca="false">'Central pensions'!N82</f>
        <v>3349007.33532449</v>
      </c>
      <c r="M82" s="8"/>
      <c r="N82" s="8" t="n">
        <f aca="false">'Central pensions'!L82</f>
        <v>1042859.75134065</v>
      </c>
      <c r="O82" s="6"/>
      <c r="P82" s="6" t="n">
        <f aca="false">'Central pensions'!X82</f>
        <v>23115521.6420151</v>
      </c>
      <c r="Q82" s="8"/>
      <c r="R82" s="8" t="n">
        <f aca="false">'Central SIPA income'!G77</f>
        <v>22768463.084673</v>
      </c>
      <c r="S82" s="8"/>
      <c r="T82" s="6" t="n">
        <f aca="false">'Central SIPA income'!J77</f>
        <v>87057191.9856492</v>
      </c>
      <c r="U82" s="6"/>
      <c r="V82" s="8" t="n">
        <f aca="false">'Central SIPA income'!F77</f>
        <v>136124.686517952</v>
      </c>
      <c r="W82" s="8"/>
      <c r="X82" s="8" t="n">
        <f aca="false">'Central SIPA income'!M77</f>
        <v>341905.966696976</v>
      </c>
      <c r="Y82" s="6"/>
      <c r="Z82" s="6" t="n">
        <f aca="false">R82+V82-N82-L82-F82</f>
        <v>-4208513.38194411</v>
      </c>
      <c r="AA82" s="6"/>
      <c r="AB82" s="6" t="n">
        <f aca="false">T82-P82-D82</f>
        <v>-61063855.642231</v>
      </c>
      <c r="AC82" s="50"/>
      <c r="AD82" s="6"/>
      <c r="AE82" s="6"/>
      <c r="AF82" s="6"/>
      <c r="AG82" s="6" t="n">
        <f aca="false">BF82/100*$AG$53</f>
        <v>7004105491.09087</v>
      </c>
      <c r="AH82" s="61" t="n">
        <f aca="false">(AG82-AG81)/AG81</f>
        <v>0.00446064115181666</v>
      </c>
      <c r="AI82" s="61"/>
      <c r="AJ82" s="61" t="n">
        <f aca="false">AB82/AG82</f>
        <v>-0.00871829468015629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0.00386167068098668</v>
      </c>
      <c r="AV82" s="5"/>
      <c r="AW82" s="65" t="n">
        <f aca="false">workers_and_wage_central!C70</f>
        <v>13261765</v>
      </c>
      <c r="AX82" s="5"/>
      <c r="AY82" s="61" t="n">
        <f aca="false">(AW82-AW81)/AW81</f>
        <v>-0.00235258486434779</v>
      </c>
      <c r="AZ82" s="66" t="n">
        <f aca="false">workers_and_wage_central!B70</f>
        <v>7830.50495999275</v>
      </c>
      <c r="BA82" s="61" t="n">
        <f aca="false">(AZ82-AZ81)/AZ81</f>
        <v>0.00682929250634905</v>
      </c>
      <c r="BB82" s="5"/>
      <c r="BC82" s="5"/>
      <c r="BD82" s="5"/>
      <c r="BE82" s="5"/>
      <c r="BF82" s="5" t="n">
        <f aca="false">BF81*(1+AY82)*(1+BA82)*(1-BE82)</f>
        <v>123.309221369252</v>
      </c>
      <c r="BG82" s="5"/>
      <c r="BH82" s="5" t="n">
        <f aca="false">BH81+1</f>
        <v>51</v>
      </c>
      <c r="BI82" s="61" t="n">
        <f aca="false">T89/AG89</f>
        <v>0.0147131056417062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125271453.220507</v>
      </c>
      <c r="E83" s="9"/>
      <c r="F83" s="67" t="n">
        <f aca="false">'Central pensions'!I83</f>
        <v>22769569.4892066</v>
      </c>
      <c r="G83" s="9" t="n">
        <f aca="false">'Central pensions'!K83</f>
        <v>2730001.41745171</v>
      </c>
      <c r="H83" s="9" t="n">
        <f aca="false">'Central pensions'!V83</f>
        <v>15019662.3181801</v>
      </c>
      <c r="I83" s="67" t="n">
        <f aca="false">'Central pensions'!M83</f>
        <v>84433.0335294344</v>
      </c>
      <c r="J83" s="9" t="n">
        <f aca="false">'Central pensions'!W83</f>
        <v>464525.638706601</v>
      </c>
      <c r="K83" s="9"/>
      <c r="L83" s="67" t="n">
        <f aca="false">'Central pensions'!N83</f>
        <v>2696079.84889798</v>
      </c>
      <c r="M83" s="67"/>
      <c r="N83" s="67" t="n">
        <f aca="false">'Central pensions'!L83</f>
        <v>1046129.58852346</v>
      </c>
      <c r="O83" s="9"/>
      <c r="P83" s="9" t="n">
        <f aca="false">'Central pensions'!X83</f>
        <v>19745467.4904831</v>
      </c>
      <c r="Q83" s="67"/>
      <c r="R83" s="67" t="n">
        <f aca="false">'Central SIPA income'!G78</f>
        <v>26840770.8234562</v>
      </c>
      <c r="S83" s="67"/>
      <c r="T83" s="9" t="n">
        <f aca="false">'Central SIPA income'!J78</f>
        <v>102628013.578721</v>
      </c>
      <c r="U83" s="9"/>
      <c r="V83" s="67" t="n">
        <f aca="false">'Central SIPA income'!F78</f>
        <v>140460.609520037</v>
      </c>
      <c r="W83" s="67"/>
      <c r="X83" s="67" t="n">
        <f aca="false">'Central SIPA income'!M78</f>
        <v>352796.555196922</v>
      </c>
      <c r="Y83" s="9"/>
      <c r="Z83" s="9" t="n">
        <f aca="false">R83+V83-N83-L83-F83</f>
        <v>469452.506348271</v>
      </c>
      <c r="AA83" s="9"/>
      <c r="AB83" s="9" t="n">
        <f aca="false">T83-P83-D83</f>
        <v>-42388907.1322683</v>
      </c>
      <c r="AC83" s="50"/>
      <c r="AD83" s="9"/>
      <c r="AE83" s="9"/>
      <c r="AF83" s="9"/>
      <c r="AG83" s="9" t="n">
        <f aca="false">BF83/100*$AG$53</f>
        <v>7031497745.4233</v>
      </c>
      <c r="AH83" s="40" t="n">
        <f aca="false">(AG83-AG82)/AG82</f>
        <v>0.00391088546100203</v>
      </c>
      <c r="AI83" s="40"/>
      <c r="AJ83" s="40" t="n">
        <f aca="false">AB83/AG83</f>
        <v>-0.00602843215869032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13271972</v>
      </c>
      <c r="AX83" s="7"/>
      <c r="AY83" s="40" t="n">
        <f aca="false">(AW83-AW82)/AW82</f>
        <v>0.000769656226000084</v>
      </c>
      <c r="AZ83" s="39" t="n">
        <f aca="false">workers_and_wage_central!B71</f>
        <v>7855.08345410688</v>
      </c>
      <c r="BA83" s="40" t="n">
        <f aca="false">(AZ83-AZ82)/AZ82</f>
        <v>0.00313881342770508</v>
      </c>
      <c r="BB83" s="7"/>
      <c r="BC83" s="7"/>
      <c r="BD83" s="7"/>
      <c r="BE83" s="7"/>
      <c r="BF83" s="7" t="n">
        <f aca="false">BF82*(1+AY83)*(1+BA83)*(1-BE83)</f>
        <v>123.791469610313</v>
      </c>
      <c r="BG83" s="7"/>
      <c r="BH83" s="7" t="n">
        <f aca="false">BH82+1</f>
        <v>52</v>
      </c>
      <c r="BI83" s="40" t="n">
        <f aca="false">T90/AG90</f>
        <v>0.0124922380052491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126214665.989998</v>
      </c>
      <c r="E84" s="9"/>
      <c r="F84" s="67" t="n">
        <f aca="false">'Central pensions'!I84</f>
        <v>22941009.5750833</v>
      </c>
      <c r="G84" s="9" t="n">
        <f aca="false">'Central pensions'!K84</f>
        <v>2845150.23979703</v>
      </c>
      <c r="H84" s="9" t="n">
        <f aca="false">'Central pensions'!V84</f>
        <v>15653177.1643289</v>
      </c>
      <c r="I84" s="67" t="n">
        <f aca="false">'Central pensions'!M84</f>
        <v>87994.3373133107</v>
      </c>
      <c r="J84" s="9" t="n">
        <f aca="false">'Central pensions'!W84</f>
        <v>484118.881370998</v>
      </c>
      <c r="K84" s="9"/>
      <c r="L84" s="67" t="n">
        <f aca="false">'Central pensions'!N84</f>
        <v>2682824.86495023</v>
      </c>
      <c r="M84" s="67"/>
      <c r="N84" s="67" t="n">
        <f aca="false">'Central pensions'!L84</f>
        <v>1056452.80261774</v>
      </c>
      <c r="O84" s="9"/>
      <c r="P84" s="9" t="n">
        <f aca="false">'Central pensions'!X84</f>
        <v>19733482.5938728</v>
      </c>
      <c r="Q84" s="67"/>
      <c r="R84" s="67" t="n">
        <f aca="false">'Central SIPA income'!G79</f>
        <v>22975573.8053983</v>
      </c>
      <c r="S84" s="67"/>
      <c r="T84" s="9" t="n">
        <f aca="false">'Central SIPA income'!J79</f>
        <v>87849097.7769804</v>
      </c>
      <c r="U84" s="9"/>
      <c r="V84" s="67" t="n">
        <f aca="false">'Central SIPA income'!F79</f>
        <v>141910.800251817</v>
      </c>
      <c r="W84" s="67"/>
      <c r="X84" s="67" t="n">
        <f aca="false">'Central SIPA income'!M79</f>
        <v>356439.016213564</v>
      </c>
      <c r="Y84" s="9"/>
      <c r="Z84" s="9" t="n">
        <f aca="false">R84+V84-N84-L84-F84</f>
        <v>-3562802.63700124</v>
      </c>
      <c r="AA84" s="9"/>
      <c r="AB84" s="9" t="n">
        <f aca="false">T84-P84-D84</f>
        <v>-58099050.8068901</v>
      </c>
      <c r="AC84" s="50"/>
      <c r="AD84" s="9"/>
      <c r="AE84" s="9"/>
      <c r="AF84" s="9"/>
      <c r="AG84" s="9" t="n">
        <f aca="false">BF84/100*$AG$53</f>
        <v>7046596804.51687</v>
      </c>
      <c r="AH84" s="40" t="n">
        <f aca="false">(AG84-AG83)/AG83</f>
        <v>0.00214734607621763</v>
      </c>
      <c r="AI84" s="40"/>
      <c r="AJ84" s="40" t="n">
        <f aca="false">AB84/AG84</f>
        <v>-0.008244980154058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13292756</v>
      </c>
      <c r="AY84" s="40" t="n">
        <f aca="false">(AW84-AW83)/AW83</f>
        <v>0.0015660069204486</v>
      </c>
      <c r="AZ84" s="39" t="n">
        <f aca="false">workers_and_wage_central!B72</f>
        <v>7859.64278175194</v>
      </c>
      <c r="BA84" s="40" t="n">
        <f aca="false">(AZ84-AZ83)/AZ83</f>
        <v>0.00058043019806201</v>
      </c>
      <c r="BB84" s="7"/>
      <c r="BC84" s="7"/>
      <c r="BD84" s="7"/>
      <c r="BE84" s="7"/>
      <c r="BF84" s="7" t="n">
        <f aca="false">BF83*(1+AY84)*(1+BA84)*(1-BE84)</f>
        <v>124.057292736849</v>
      </c>
      <c r="BG84" s="7"/>
      <c r="BH84" s="0" t="n">
        <f aca="false">BH83+1</f>
        <v>53</v>
      </c>
      <c r="BI84" s="40" t="n">
        <f aca="false">T91/AG91</f>
        <v>0.0147052835818778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126809631.98234</v>
      </c>
      <c r="E85" s="9"/>
      <c r="F85" s="67" t="n">
        <f aca="false">'Central pensions'!I85</f>
        <v>23049151.6869379</v>
      </c>
      <c r="G85" s="9" t="n">
        <f aca="false">'Central pensions'!K85</f>
        <v>2906320.44724759</v>
      </c>
      <c r="H85" s="9" t="n">
        <f aca="false">'Central pensions'!V85</f>
        <v>15989717.5975928</v>
      </c>
      <c r="I85" s="67" t="n">
        <f aca="false">'Central pensions'!M85</f>
        <v>89886.1993994103</v>
      </c>
      <c r="J85" s="9" t="n">
        <f aca="false">'Central pensions'!W85</f>
        <v>494527.348379161</v>
      </c>
      <c r="K85" s="9"/>
      <c r="L85" s="67" t="n">
        <f aca="false">'Central pensions'!N85</f>
        <v>2628513.62625704</v>
      </c>
      <c r="M85" s="67"/>
      <c r="N85" s="67" t="n">
        <f aca="false">'Central pensions'!L85</f>
        <v>1063322.82306431</v>
      </c>
      <c r="O85" s="9"/>
      <c r="P85" s="9" t="n">
        <f aca="false">'Central pensions'!X85</f>
        <v>19489458.1436224</v>
      </c>
      <c r="Q85" s="67"/>
      <c r="R85" s="67" t="n">
        <f aca="false">'Central SIPA income'!G80</f>
        <v>27319310.3376863</v>
      </c>
      <c r="S85" s="67"/>
      <c r="T85" s="9" t="n">
        <f aca="false">'Central SIPA income'!J80</f>
        <v>104457750.887214</v>
      </c>
      <c r="U85" s="9"/>
      <c r="V85" s="67" t="n">
        <f aca="false">'Central SIPA income'!F80</f>
        <v>137092.776853675</v>
      </c>
      <c r="W85" s="67"/>
      <c r="X85" s="67" t="n">
        <f aca="false">'Central SIPA income'!M80</f>
        <v>344337.530512121</v>
      </c>
      <c r="Y85" s="9"/>
      <c r="Z85" s="9" t="n">
        <f aca="false">R85+V85-N85-L85-F85</f>
        <v>715414.97828076</v>
      </c>
      <c r="AA85" s="9"/>
      <c r="AB85" s="9" t="n">
        <f aca="false">T85-P85-D85</f>
        <v>-41841339.238749</v>
      </c>
      <c r="AC85" s="50"/>
      <c r="AD85" s="9"/>
      <c r="AE85" s="9"/>
      <c r="AF85" s="9"/>
      <c r="AG85" s="9" t="n">
        <f aca="false">BF85/100*$AG$53</f>
        <v>7081321094.96214</v>
      </c>
      <c r="AH85" s="40" t="n">
        <f aca="false">(AG85-AG84)/AG84</f>
        <v>0.0049278100349104</v>
      </c>
      <c r="AI85" s="40" t="n">
        <f aca="false">(AG85-AG81)/AG81</f>
        <v>0.0155341515479852</v>
      </c>
      <c r="AJ85" s="40" t="n">
        <f aca="false">AB85/AG85</f>
        <v>-0.00590869114359413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13308886</v>
      </c>
      <c r="AY85" s="40" t="n">
        <f aca="false">(AW85-AW84)/AW84</f>
        <v>0.00121344287068837</v>
      </c>
      <c r="AZ85" s="39" t="n">
        <f aca="false">workers_and_wage_central!B73</f>
        <v>7888.80099899217</v>
      </c>
      <c r="BA85" s="40" t="n">
        <f aca="false">(AZ85-AZ84)/AZ84</f>
        <v>0.00370986545443505</v>
      </c>
      <c r="BB85" s="7"/>
      <c r="BC85" s="7"/>
      <c r="BD85" s="7"/>
      <c r="BE85" s="7"/>
      <c r="BF85" s="7" t="n">
        <f aca="false">BF84*(1+AY85)*(1+BA85)*(1-BE85)</f>
        <v>124.668623508902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0.0125776668887215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127249572.026239</v>
      </c>
      <c r="E86" s="6"/>
      <c r="F86" s="8" t="n">
        <f aca="false">'Central pensions'!I86</f>
        <v>23129115.9975857</v>
      </c>
      <c r="G86" s="6" t="n">
        <f aca="false">'Central pensions'!K86</f>
        <v>2958900.81467132</v>
      </c>
      <c r="H86" s="6" t="n">
        <f aca="false">'Central pensions'!V86</f>
        <v>16278999.2654417</v>
      </c>
      <c r="I86" s="8" t="n">
        <f aca="false">'Central pensions'!M86</f>
        <v>91512.3963300409</v>
      </c>
      <c r="J86" s="6" t="n">
        <f aca="false">'Central pensions'!W86</f>
        <v>503474.204085826</v>
      </c>
      <c r="K86" s="6"/>
      <c r="L86" s="8" t="n">
        <f aca="false">'Central pensions'!N86</f>
        <v>3214336.78439624</v>
      </c>
      <c r="M86" s="8"/>
      <c r="N86" s="8" t="n">
        <f aca="false">'Central pensions'!L86</f>
        <v>1068034.60726076</v>
      </c>
      <c r="O86" s="6"/>
      <c r="P86" s="6" t="n">
        <f aca="false">'Central pensions'!X86</f>
        <v>22555220.1425406</v>
      </c>
      <c r="Q86" s="8"/>
      <c r="R86" s="8" t="n">
        <f aca="false">'Central SIPA income'!G81</f>
        <v>23143909.8997923</v>
      </c>
      <c r="S86" s="8"/>
      <c r="T86" s="6" t="n">
        <f aca="false">'Central SIPA income'!J81</f>
        <v>88492745.4238714</v>
      </c>
      <c r="U86" s="6"/>
      <c r="V86" s="8" t="n">
        <f aca="false">'Central SIPA income'!F81</f>
        <v>141724.709974377</v>
      </c>
      <c r="W86" s="8"/>
      <c r="X86" s="8" t="n">
        <f aca="false">'Central SIPA income'!M81</f>
        <v>355971.611087951</v>
      </c>
      <c r="Y86" s="6"/>
      <c r="Z86" s="6" t="n">
        <f aca="false">R86+V86-N86-L86-F86</f>
        <v>-4125852.7794761</v>
      </c>
      <c r="AA86" s="6"/>
      <c r="AB86" s="6" t="n">
        <f aca="false">T86-P86-D86</f>
        <v>-61312046.7449078</v>
      </c>
      <c r="AC86" s="50"/>
      <c r="AD86" s="6"/>
      <c r="AE86" s="6"/>
      <c r="AF86" s="6"/>
      <c r="AG86" s="6" t="n">
        <f aca="false">BF86/100*$AG$53</f>
        <v>7096357412.33614</v>
      </c>
      <c r="AH86" s="61" t="n">
        <f aca="false">(AG86-AG85)/AG85</f>
        <v>0.00212337742807701</v>
      </c>
      <c r="AI86" s="61"/>
      <c r="AJ86" s="61" t="n">
        <f aca="false">AB86/AG86</f>
        <v>-0.00863993217679882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0.00354757802231198</v>
      </c>
      <c r="AV86" s="5"/>
      <c r="AW86" s="65" t="n">
        <f aca="false">workers_and_wage_central!C74</f>
        <v>13324824</v>
      </c>
      <c r="AX86" s="5"/>
      <c r="AY86" s="61" t="n">
        <f aca="false">(AW86-AW85)/AW85</f>
        <v>0.0011975457600283</v>
      </c>
      <c r="AZ86" s="66" t="n">
        <f aca="false">workers_and_wage_central!B74</f>
        <v>7896.09596472468</v>
      </c>
      <c r="BA86" s="61" t="n">
        <f aca="false">(AZ86-AZ85)/AZ85</f>
        <v>0.000924724268421544</v>
      </c>
      <c r="BB86" s="5"/>
      <c r="BC86" s="5"/>
      <c r="BD86" s="5"/>
      <c r="BE86" s="5"/>
      <c r="BF86" s="5" t="n">
        <f aca="false">BF85*(1+AY86)*(1+BA86)*(1-BE86)</f>
        <v>124.93334205005</v>
      </c>
      <c r="BG86" s="5"/>
      <c r="BH86" s="5" t="n">
        <f aca="false">BH85+1</f>
        <v>55</v>
      </c>
      <c r="BI86" s="61" t="n">
        <f aca="false">T93/AG93</f>
        <v>0.014779394509279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127627734.426556</v>
      </c>
      <c r="E87" s="9"/>
      <c r="F87" s="67" t="n">
        <f aca="false">'Central pensions'!I87</f>
        <v>23197851.4902369</v>
      </c>
      <c r="G87" s="9" t="n">
        <f aca="false">'Central pensions'!K87</f>
        <v>3019391.95212105</v>
      </c>
      <c r="H87" s="9" t="n">
        <f aca="false">'Central pensions'!V87</f>
        <v>16611803.6559192</v>
      </c>
      <c r="I87" s="67" t="n">
        <f aca="false">'Central pensions'!M87</f>
        <v>93383.2562511666</v>
      </c>
      <c r="J87" s="9" t="n">
        <f aca="false">'Central pensions'!W87</f>
        <v>513767.123378943</v>
      </c>
      <c r="K87" s="9"/>
      <c r="L87" s="67" t="n">
        <f aca="false">'Central pensions'!N87</f>
        <v>2591585.58647121</v>
      </c>
      <c r="M87" s="67"/>
      <c r="N87" s="67" t="n">
        <f aca="false">'Central pensions'!L87</f>
        <v>1071766.46100399</v>
      </c>
      <c r="O87" s="9"/>
      <c r="P87" s="9" t="n">
        <f aca="false">'Central pensions'!X87</f>
        <v>19344292.7742933</v>
      </c>
      <c r="Q87" s="67"/>
      <c r="R87" s="67" t="n">
        <f aca="false">'Central SIPA income'!G82</f>
        <v>27288954.3597823</v>
      </c>
      <c r="S87" s="67"/>
      <c r="T87" s="9" t="n">
        <f aca="false">'Central SIPA income'!J82</f>
        <v>104341682.174693</v>
      </c>
      <c r="U87" s="9"/>
      <c r="V87" s="67" t="n">
        <f aca="false">'Central SIPA income'!F82</f>
        <v>142963.746894118</v>
      </c>
      <c r="W87" s="67"/>
      <c r="X87" s="67" t="n">
        <f aca="false">'Central SIPA income'!M82</f>
        <v>359083.714606086</v>
      </c>
      <c r="Y87" s="9"/>
      <c r="Z87" s="9" t="n">
        <f aca="false">R87+V87-N87-L87-F87</f>
        <v>570714.568964317</v>
      </c>
      <c r="AA87" s="9"/>
      <c r="AB87" s="9" t="n">
        <f aca="false">T87-P87-D87</f>
        <v>-42630345.0261565</v>
      </c>
      <c r="AC87" s="50"/>
      <c r="AD87" s="9"/>
      <c r="AE87" s="9"/>
      <c r="AF87" s="9"/>
      <c r="AG87" s="9" t="n">
        <f aca="false">BF87/100*$AG$53</f>
        <v>7150412895.46541</v>
      </c>
      <c r="AH87" s="40" t="n">
        <f aca="false">(AG87-AG86)/AG86</f>
        <v>0.0076173563404939</v>
      </c>
      <c r="AI87" s="40"/>
      <c r="AJ87" s="40" t="n">
        <f aca="false">AB87/AG87</f>
        <v>-0.00596194172971345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13410280</v>
      </c>
      <c r="AX87" s="7"/>
      <c r="AY87" s="40" t="n">
        <f aca="false">(AW87-AW86)/AW86</f>
        <v>0.00641329296356935</v>
      </c>
      <c r="AZ87" s="39" t="n">
        <f aca="false">workers_and_wage_central!B75</f>
        <v>7905.54277950573</v>
      </c>
      <c r="BA87" s="40" t="n">
        <f aca="false">(AZ87-AZ86)/AZ86</f>
        <v>0.00119639057367702</v>
      </c>
      <c r="BB87" s="7"/>
      <c r="BC87" s="7"/>
      <c r="BD87" s="7"/>
      <c r="BE87" s="7"/>
      <c r="BF87" s="7" t="n">
        <f aca="false">BF86*(1+AY87)*(1+BA87)*(1-BE87)</f>
        <v>125.885003835254</v>
      </c>
      <c r="BG87" s="7"/>
      <c r="BH87" s="7" t="n">
        <f aca="false">BH86+1</f>
        <v>56</v>
      </c>
      <c r="BI87" s="40" t="n">
        <f aca="false">T94/AG94</f>
        <v>0.0125291245461576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127766219.935943</v>
      </c>
      <c r="E88" s="9"/>
      <c r="F88" s="67" t="n">
        <f aca="false">'Central pensions'!I88</f>
        <v>23223022.8708521</v>
      </c>
      <c r="G88" s="9" t="n">
        <f aca="false">'Central pensions'!K88</f>
        <v>3069524.76206591</v>
      </c>
      <c r="H88" s="9" t="n">
        <f aca="false">'Central pensions'!V88</f>
        <v>16887619.5846655</v>
      </c>
      <c r="I88" s="67" t="n">
        <f aca="false">'Central pensions'!M88</f>
        <v>94933.7555278116</v>
      </c>
      <c r="J88" s="9" t="n">
        <f aca="false">'Central pensions'!W88</f>
        <v>522297.512927799</v>
      </c>
      <c r="K88" s="9"/>
      <c r="L88" s="67" t="n">
        <f aca="false">'Central pensions'!N88</f>
        <v>2619956.61084535</v>
      </c>
      <c r="M88" s="67"/>
      <c r="N88" s="67" t="n">
        <f aca="false">'Central pensions'!L88</f>
        <v>1074118.08687054</v>
      </c>
      <c r="O88" s="9"/>
      <c r="P88" s="9" t="n">
        <f aca="false">'Central pensions'!X88</f>
        <v>19504448.1063169</v>
      </c>
      <c r="Q88" s="67"/>
      <c r="R88" s="67" t="n">
        <f aca="false">'Central SIPA income'!G83</f>
        <v>23379445.6333688</v>
      </c>
      <c r="S88" s="67"/>
      <c r="T88" s="9" t="n">
        <f aca="false">'Central SIPA income'!J83</f>
        <v>89393336.7154836</v>
      </c>
      <c r="U88" s="9"/>
      <c r="V88" s="67" t="n">
        <f aca="false">'Central SIPA income'!F83</f>
        <v>150150.533933628</v>
      </c>
      <c r="W88" s="67"/>
      <c r="X88" s="67" t="n">
        <f aca="false">'Central SIPA income'!M83</f>
        <v>377134.851641137</v>
      </c>
      <c r="Y88" s="9"/>
      <c r="Z88" s="9" t="n">
        <f aca="false">R88+V88-N88-L88-F88</f>
        <v>-3387501.40126562</v>
      </c>
      <c r="AA88" s="9"/>
      <c r="AB88" s="9" t="n">
        <f aca="false">T88-P88-D88</f>
        <v>-57877331.3267766</v>
      </c>
      <c r="AC88" s="50"/>
      <c r="AD88" s="9"/>
      <c r="AE88" s="9"/>
      <c r="AF88" s="9"/>
      <c r="AG88" s="9" t="n">
        <f aca="false">BF88/100*$AG$53</f>
        <v>7164856849.94236</v>
      </c>
      <c r="AH88" s="40" t="n">
        <f aca="false">(AG88-AG87)/AG87</f>
        <v>0.00202001684211952</v>
      </c>
      <c r="AI88" s="40"/>
      <c r="AJ88" s="40" t="n">
        <f aca="false">AB88/AG88</f>
        <v>-0.00807794664135435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13404961</v>
      </c>
      <c r="AY88" s="40" t="n">
        <f aca="false">(AW88-AW87)/AW87</f>
        <v>-0.000396636013565712</v>
      </c>
      <c r="AZ88" s="39" t="n">
        <f aca="false">workers_and_wage_central!B76</f>
        <v>7924.65531275856</v>
      </c>
      <c r="BA88" s="40" t="n">
        <f aca="false">(AZ88-AZ87)/AZ87</f>
        <v>0.00241761176757917</v>
      </c>
      <c r="BB88" s="7"/>
      <c r="BC88" s="7"/>
      <c r="BD88" s="7"/>
      <c r="BE88" s="7"/>
      <c r="BF88" s="7" t="n">
        <f aca="false">BF87*(1+AY88)*(1+BA88)*(1-BE88)</f>
        <v>126.139293663172</v>
      </c>
      <c r="BG88" s="7"/>
      <c r="BH88" s="0" t="n">
        <f aca="false">BH87+1</f>
        <v>57</v>
      </c>
      <c r="BI88" s="40" t="n">
        <f aca="false">T95/AG95</f>
        <v>0.0147658936804648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127783271.538238</v>
      </c>
      <c r="E89" s="9"/>
      <c r="F89" s="67" t="n">
        <f aca="false">'Central pensions'!I89</f>
        <v>23226122.2014128</v>
      </c>
      <c r="G89" s="9" t="n">
        <f aca="false">'Central pensions'!K89</f>
        <v>3142256.76005719</v>
      </c>
      <c r="H89" s="9" t="n">
        <f aca="false">'Central pensions'!V89</f>
        <v>17287769.5782048</v>
      </c>
      <c r="I89" s="67" t="n">
        <f aca="false">'Central pensions'!M89</f>
        <v>97183.1987646562</v>
      </c>
      <c r="J89" s="9" t="n">
        <f aca="false">'Central pensions'!W89</f>
        <v>534673.285923864</v>
      </c>
      <c r="K89" s="9"/>
      <c r="L89" s="67" t="n">
        <f aca="false">'Central pensions'!N89</f>
        <v>2616541.93782325</v>
      </c>
      <c r="M89" s="67"/>
      <c r="N89" s="67" t="n">
        <f aca="false">'Central pensions'!L89</f>
        <v>1075430.70987623</v>
      </c>
      <c r="O89" s="9"/>
      <c r="P89" s="9" t="n">
        <f aca="false">'Central pensions'!X89</f>
        <v>19493951.0162635</v>
      </c>
      <c r="Q89" s="67"/>
      <c r="R89" s="67" t="n">
        <f aca="false">'Central SIPA income'!G84</f>
        <v>27637248.1167864</v>
      </c>
      <c r="S89" s="67"/>
      <c r="T89" s="9" t="n">
        <f aca="false">'Central SIPA income'!J84</f>
        <v>105673413.54181</v>
      </c>
      <c r="U89" s="9"/>
      <c r="V89" s="67" t="n">
        <f aca="false">'Central SIPA income'!F84</f>
        <v>148954.881006602</v>
      </c>
      <c r="W89" s="67"/>
      <c r="X89" s="67" t="n">
        <f aca="false">'Central SIPA income'!M84</f>
        <v>374131.71620475</v>
      </c>
      <c r="Y89" s="9"/>
      <c r="Z89" s="9" t="n">
        <f aca="false">R89+V89-N89-L89-F89</f>
        <v>868108.148680709</v>
      </c>
      <c r="AA89" s="9"/>
      <c r="AB89" s="9" t="n">
        <f aca="false">T89-P89-D89</f>
        <v>-41603809.0126908</v>
      </c>
      <c r="AC89" s="50"/>
      <c r="AD89" s="9"/>
      <c r="AE89" s="9"/>
      <c r="AF89" s="9"/>
      <c r="AG89" s="9" t="n">
        <f aca="false">BF89/100*$AG$53</f>
        <v>7182264310.14436</v>
      </c>
      <c r="AH89" s="40" t="n">
        <f aca="false">(AG89-AG88)/AG88</f>
        <v>0.00242956147855749</v>
      </c>
      <c r="AI89" s="40" t="n">
        <f aca="false">(AG89-AG85)/AG85</f>
        <v>0.0142548563789939</v>
      </c>
      <c r="AJ89" s="40" t="n">
        <f aca="false">AB89/AG89</f>
        <v>-0.00579257560236663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13450794</v>
      </c>
      <c r="AY89" s="40" t="n">
        <f aca="false">(AW89-AW88)/AW88</f>
        <v>0.00341910729915589</v>
      </c>
      <c r="AZ89" s="39" t="n">
        <f aca="false">workers_and_wage_central!B77</f>
        <v>7916.8402238417</v>
      </c>
      <c r="BA89" s="40" t="n">
        <f aca="false">(AZ89-AZ88)/AZ88</f>
        <v>-0.000986173985924858</v>
      </c>
      <c r="BB89" s="7"/>
      <c r="BC89" s="7"/>
      <c r="BD89" s="7"/>
      <c r="BE89" s="7"/>
      <c r="BF89" s="7" t="n">
        <f aca="false">BF88*(1+AY89)*(1+BA89)*(1-BE89)</f>
        <v>126.445756831988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0.0126570833534013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128090924.832283</v>
      </c>
      <c r="E90" s="6"/>
      <c r="F90" s="8" t="n">
        <f aca="false">'Central pensions'!I90</f>
        <v>23282041.8293667</v>
      </c>
      <c r="G90" s="6" t="n">
        <f aca="false">'Central pensions'!K90</f>
        <v>3197545.71026275</v>
      </c>
      <c r="H90" s="6" t="n">
        <f aca="false">'Central pensions'!V90</f>
        <v>17591953.0693582</v>
      </c>
      <c r="I90" s="8" t="n">
        <f aca="false">'Central pensions'!M90</f>
        <v>98893.1662967862</v>
      </c>
      <c r="J90" s="6" t="n">
        <f aca="false">'Central pensions'!W90</f>
        <v>544081.022763656</v>
      </c>
      <c r="K90" s="6"/>
      <c r="L90" s="8" t="n">
        <f aca="false">'Central pensions'!N90</f>
        <v>3197848.31834088</v>
      </c>
      <c r="M90" s="8"/>
      <c r="N90" s="8" t="n">
        <f aca="false">'Central pensions'!L90</f>
        <v>1079666.06137328</v>
      </c>
      <c r="O90" s="6"/>
      <c r="P90" s="6" t="n">
        <f aca="false">'Central pensions'!X90</f>
        <v>22533654.2424898</v>
      </c>
      <c r="Q90" s="8"/>
      <c r="R90" s="8" t="n">
        <f aca="false">'Central SIPA income'!G85</f>
        <v>23760355.1959558</v>
      </c>
      <c r="S90" s="8"/>
      <c r="T90" s="6" t="n">
        <f aca="false">'Central SIPA income'!J85</f>
        <v>90849777.4421144</v>
      </c>
      <c r="U90" s="6"/>
      <c r="V90" s="8" t="n">
        <f aca="false">'Central SIPA income'!F85</f>
        <v>150234.518732853</v>
      </c>
      <c r="W90" s="8"/>
      <c r="X90" s="8" t="n">
        <f aca="false">'Central SIPA income'!M85</f>
        <v>377345.7972433</v>
      </c>
      <c r="Y90" s="6"/>
      <c r="Z90" s="6" t="n">
        <f aca="false">R90+V90-N90-L90-F90</f>
        <v>-3648966.49439227</v>
      </c>
      <c r="AA90" s="6"/>
      <c r="AB90" s="6" t="n">
        <f aca="false">T90-P90-D90</f>
        <v>-59774801.6326582</v>
      </c>
      <c r="AC90" s="50"/>
      <c r="AD90" s="6"/>
      <c r="AE90" s="6"/>
      <c r="AF90" s="6"/>
      <c r="AG90" s="6" t="n">
        <f aca="false">BF90/100*$AG$53</f>
        <v>7272498122.74955</v>
      </c>
      <c r="AH90" s="61" t="n">
        <f aca="false">(AG90-AG89)/AG89</f>
        <v>0.0125634213262992</v>
      </c>
      <c r="AI90" s="61"/>
      <c r="AJ90" s="61" t="n">
        <f aca="false">AB90/AG90</f>
        <v>-0.00821929419901436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0.00808437474601523</v>
      </c>
      <c r="AV90" s="5"/>
      <c r="AW90" s="65" t="n">
        <f aca="false">workers_and_wage_central!C78</f>
        <v>13484016</v>
      </c>
      <c r="AX90" s="5"/>
      <c r="AY90" s="61" t="n">
        <f aca="false">(AW90-AW89)/AW89</f>
        <v>0.00246989136849468</v>
      </c>
      <c r="AZ90" s="66" t="n">
        <f aca="false">workers_and_wage_central!B78</f>
        <v>7996.55220787088</v>
      </c>
      <c r="BA90" s="61" t="n">
        <f aca="false">(AZ90-AZ89)/AZ89</f>
        <v>0.0100686614577777</v>
      </c>
      <c r="BB90" s="5"/>
      <c r="BC90" s="5"/>
      <c r="BD90" s="5"/>
      <c r="BE90" s="5"/>
      <c r="BF90" s="5" t="n">
        <f aca="false">BF89*(1+AY90)*(1+BA90)*(1-BE90)</f>
        <v>128.034348149991</v>
      </c>
      <c r="BG90" s="5"/>
      <c r="BH90" s="5" t="n">
        <f aca="false">BH89+1</f>
        <v>59</v>
      </c>
      <c r="BI90" s="61" t="n">
        <f aca="false">T97/AG97</f>
        <v>0.014855627227304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128613640.461998</v>
      </c>
      <c r="E91" s="9"/>
      <c r="F91" s="67" t="n">
        <f aca="false">'Central pensions'!I91</f>
        <v>23377051.58257</v>
      </c>
      <c r="G91" s="9" t="n">
        <f aca="false">'Central pensions'!K91</f>
        <v>3272040.1227578</v>
      </c>
      <c r="H91" s="9" t="n">
        <f aca="false">'Central pensions'!V91</f>
        <v>18001799.3475009</v>
      </c>
      <c r="I91" s="67" t="n">
        <f aca="false">'Central pensions'!M91</f>
        <v>101197.117198695</v>
      </c>
      <c r="J91" s="9" t="n">
        <f aca="false">'Central pensions'!W91</f>
        <v>556756.680850541</v>
      </c>
      <c r="K91" s="9"/>
      <c r="L91" s="67" t="n">
        <f aca="false">'Central pensions'!N91</f>
        <v>2600768.83345457</v>
      </c>
      <c r="M91" s="67"/>
      <c r="N91" s="67" t="n">
        <f aca="false">'Central pensions'!L91</f>
        <v>1085240.75947727</v>
      </c>
      <c r="O91" s="9"/>
      <c r="P91" s="9" t="n">
        <f aca="false">'Central pensions'!X91</f>
        <v>19466076.3011845</v>
      </c>
      <c r="Q91" s="67"/>
      <c r="R91" s="67" t="n">
        <f aca="false">'Central SIPA income'!G86</f>
        <v>28203890.8701557</v>
      </c>
      <c r="S91" s="67"/>
      <c r="T91" s="9" t="n">
        <f aca="false">'Central SIPA income'!J86</f>
        <v>107840021.221209</v>
      </c>
      <c r="U91" s="9"/>
      <c r="V91" s="67" t="n">
        <f aca="false">'Central SIPA income'!F86</f>
        <v>146945.997940683</v>
      </c>
      <c r="W91" s="67"/>
      <c r="X91" s="67" t="n">
        <f aca="false">'Central SIPA income'!M86</f>
        <v>369085.98112022</v>
      </c>
      <c r="Y91" s="9"/>
      <c r="Z91" s="9" t="n">
        <f aca="false">R91+V91-N91-L91-F91</f>
        <v>1287775.69259456</v>
      </c>
      <c r="AA91" s="9"/>
      <c r="AB91" s="9" t="n">
        <f aca="false">T91-P91-D91</f>
        <v>-40239695.5419737</v>
      </c>
      <c r="AC91" s="50"/>
      <c r="AD91" s="9"/>
      <c r="AE91" s="9"/>
      <c r="AF91" s="9"/>
      <c r="AG91" s="9" t="n">
        <f aca="false">BF91/100*$AG$53</f>
        <v>7333420033.74258</v>
      </c>
      <c r="AH91" s="40" t="n">
        <f aca="false">(AG91-AG90)/AG90</f>
        <v>0.00837702670592102</v>
      </c>
      <c r="AI91" s="40"/>
      <c r="AJ91" s="40" t="n">
        <f aca="false">AB91/AG91</f>
        <v>-0.00548716633669183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13527682</v>
      </c>
      <c r="AX91" s="7"/>
      <c r="AY91" s="40" t="n">
        <f aca="false">(AW91-AW90)/AW90</f>
        <v>0.00323835272814865</v>
      </c>
      <c r="AZ91" s="39" t="n">
        <f aca="false">workers_and_wage_central!B79</f>
        <v>8037.51124281082</v>
      </c>
      <c r="BA91" s="40" t="n">
        <f aca="false">(AZ91-AZ90)/AZ90</f>
        <v>0.00512208685383543</v>
      </c>
      <c r="BB91" s="7"/>
      <c r="BC91" s="7"/>
      <c r="BD91" s="7"/>
      <c r="BE91" s="7"/>
      <c r="BF91" s="7" t="n">
        <f aca="false">BF90*(1+AY91)*(1+BA91)*(1-BE91)</f>
        <v>129.106895303719</v>
      </c>
      <c r="BG91" s="7"/>
      <c r="BH91" s="7" t="n">
        <f aca="false">BH90+1</f>
        <v>60</v>
      </c>
      <c r="BI91" s="40" t="n">
        <f aca="false">T98/AG98</f>
        <v>0.0126127840417073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128717179.449329</v>
      </c>
      <c r="E92" s="9"/>
      <c r="F92" s="67" t="n">
        <f aca="false">'Central pensions'!I92</f>
        <v>23395871.0191317</v>
      </c>
      <c r="G92" s="9" t="n">
        <f aca="false">'Central pensions'!K92</f>
        <v>3320134.74046453</v>
      </c>
      <c r="H92" s="9" t="n">
        <f aca="false">'Central pensions'!V92</f>
        <v>18266401.743917</v>
      </c>
      <c r="I92" s="67" t="n">
        <f aca="false">'Central pensions'!M92</f>
        <v>102684.579601996</v>
      </c>
      <c r="J92" s="9" t="n">
        <f aca="false">'Central pensions'!W92</f>
        <v>564940.260121143</v>
      </c>
      <c r="K92" s="9"/>
      <c r="L92" s="67" t="n">
        <f aca="false">'Central pensions'!N92</f>
        <v>2615620.98183571</v>
      </c>
      <c r="M92" s="67"/>
      <c r="N92" s="67" t="n">
        <f aca="false">'Central pensions'!L92</f>
        <v>1086919.58482031</v>
      </c>
      <c r="O92" s="9"/>
      <c r="P92" s="9" t="n">
        <f aca="false">'Central pensions'!X92</f>
        <v>19552380.5714423</v>
      </c>
      <c r="Q92" s="67"/>
      <c r="R92" s="67" t="n">
        <f aca="false">'Central SIPA income'!G87</f>
        <v>24217082.7080147</v>
      </c>
      <c r="S92" s="67"/>
      <c r="T92" s="9" t="n">
        <f aca="false">'Central SIPA income'!J87</f>
        <v>92596114.6698215</v>
      </c>
      <c r="U92" s="9"/>
      <c r="V92" s="67" t="n">
        <f aca="false">'Central SIPA income'!F87</f>
        <v>145501.136750764</v>
      </c>
      <c r="W92" s="67"/>
      <c r="X92" s="67" t="n">
        <f aca="false">'Central SIPA income'!M87</f>
        <v>365456.906376185</v>
      </c>
      <c r="Y92" s="9"/>
      <c r="Z92" s="9" t="n">
        <f aca="false">R92+V92-N92-L92-F92</f>
        <v>-2735827.74102228</v>
      </c>
      <c r="AA92" s="9"/>
      <c r="AB92" s="9" t="n">
        <f aca="false">T92-P92-D92</f>
        <v>-55673445.3509498</v>
      </c>
      <c r="AC92" s="50"/>
      <c r="AD92" s="9"/>
      <c r="AE92" s="9"/>
      <c r="AF92" s="9"/>
      <c r="AG92" s="9" t="n">
        <f aca="false">BF92/100*$AG$53</f>
        <v>7361946813.27213</v>
      </c>
      <c r="AH92" s="40" t="n">
        <f aca="false">(AG92-AG91)/AG91</f>
        <v>0.00388996940012821</v>
      </c>
      <c r="AI92" s="40"/>
      <c r="AJ92" s="40" t="n">
        <f aca="false">AB92/AG92</f>
        <v>-0.00756232648279686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13562603</v>
      </c>
      <c r="AY92" s="40" t="n">
        <f aca="false">(AW92-AW91)/AW91</f>
        <v>0.00258144743497075</v>
      </c>
      <c r="AZ92" s="39" t="n">
        <f aca="false">workers_and_wage_central!B80</f>
        <v>8048.00142296858</v>
      </c>
      <c r="BA92" s="40" t="n">
        <f aca="false">(AZ92-AZ91)/AZ91</f>
        <v>0.00130515278185668</v>
      </c>
      <c r="BB92" s="7"/>
      <c r="BC92" s="7"/>
      <c r="BD92" s="7"/>
      <c r="BE92" s="7"/>
      <c r="BF92" s="7" t="n">
        <f aca="false">BF91*(1+AY92)*(1+BA92)*(1-BE92)</f>
        <v>129.609117175796</v>
      </c>
      <c r="BG92" s="7"/>
      <c r="BH92" s="0" t="n">
        <f aca="false">BH91+1</f>
        <v>61</v>
      </c>
      <c r="BI92" s="40" t="n">
        <f aca="false">T99/AG99</f>
        <v>0.0148478174630372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128799929.699312</v>
      </c>
      <c r="E93" s="9"/>
      <c r="F93" s="67" t="n">
        <f aca="false">'Central pensions'!I93</f>
        <v>23410911.8565995</v>
      </c>
      <c r="G93" s="9" t="n">
        <f aca="false">'Central pensions'!K93</f>
        <v>3373008.89130434</v>
      </c>
      <c r="H93" s="9" t="n">
        <f aca="false">'Central pensions'!V93</f>
        <v>18557299.721441</v>
      </c>
      <c r="I93" s="67" t="n">
        <f aca="false">'Central pensions'!M93</f>
        <v>104319.86261766</v>
      </c>
      <c r="J93" s="9" t="n">
        <f aca="false">'Central pensions'!W93</f>
        <v>573937.104786835</v>
      </c>
      <c r="K93" s="9"/>
      <c r="L93" s="67" t="n">
        <f aca="false">'Central pensions'!N93</f>
        <v>2597874.24312463</v>
      </c>
      <c r="M93" s="67"/>
      <c r="N93" s="67" t="n">
        <f aca="false">'Central pensions'!L93</f>
        <v>1088788.72256592</v>
      </c>
      <c r="O93" s="9"/>
      <c r="P93" s="9" t="n">
        <f aca="false">'Central pensions'!X93</f>
        <v>19470576.1042976</v>
      </c>
      <c r="Q93" s="67"/>
      <c r="R93" s="67" t="n">
        <f aca="false">'Central SIPA income'!G88</f>
        <v>28669920.3139338</v>
      </c>
      <c r="S93" s="67"/>
      <c r="T93" s="9" t="n">
        <f aca="false">'Central SIPA income'!J88</f>
        <v>109621925.191058</v>
      </c>
      <c r="U93" s="9"/>
      <c r="V93" s="67" t="n">
        <f aca="false">'Central SIPA income'!F88</f>
        <v>141632.602139625</v>
      </c>
      <c r="W93" s="67"/>
      <c r="X93" s="67" t="n">
        <f aca="false">'Central SIPA income'!M88</f>
        <v>355740.262762481</v>
      </c>
      <c r="Y93" s="9"/>
      <c r="Z93" s="9" t="n">
        <f aca="false">R93+V93-N93-L93-F93</f>
        <v>1713978.09378339</v>
      </c>
      <c r="AA93" s="9"/>
      <c r="AB93" s="9" t="n">
        <f aca="false">T93-P93-D93</f>
        <v>-38648580.6125514</v>
      </c>
      <c r="AC93" s="50"/>
      <c r="AD93" s="9"/>
      <c r="AE93" s="9"/>
      <c r="AF93" s="9"/>
      <c r="AG93" s="9" t="n">
        <f aca="false">BF93/100*$AG$53</f>
        <v>7417213548.37873</v>
      </c>
      <c r="AH93" s="40" t="n">
        <f aca="false">(AG93-AG92)/AG92</f>
        <v>0.00750708155171248</v>
      </c>
      <c r="AI93" s="40" t="n">
        <f aca="false">(AG93-AG89)/AG89</f>
        <v>0.0327124188262637</v>
      </c>
      <c r="AJ93" s="40" t="n">
        <f aca="false">AB93/AG93</f>
        <v>-0.00521066035923953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13599959</v>
      </c>
      <c r="AY93" s="40" t="n">
        <f aca="false">(AW93-AW92)/AW92</f>
        <v>0.00275433852926315</v>
      </c>
      <c r="AZ93" s="39" t="n">
        <f aca="false">workers_and_wage_central!B81</f>
        <v>8086.14644128262</v>
      </c>
      <c r="BA93" s="40" t="n">
        <f aca="false">(AZ93-AZ92)/AZ92</f>
        <v>0.00473968831630312</v>
      </c>
      <c r="BB93" s="7"/>
      <c r="BC93" s="7"/>
      <c r="BD93" s="7"/>
      <c r="BE93" s="7"/>
      <c r="BF93" s="7" t="n">
        <f aca="false">BF92*(1+AY93)*(1+BA93)*(1-BE93)</f>
        <v>130.58210338828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0.0126850091387479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129232826.910738</v>
      </c>
      <c r="E94" s="6"/>
      <c r="F94" s="8" t="n">
        <f aca="false">'Central pensions'!I94</f>
        <v>23489596.0490777</v>
      </c>
      <c r="G94" s="6" t="n">
        <f aca="false">'Central pensions'!K94</f>
        <v>3490279.67946335</v>
      </c>
      <c r="H94" s="6" t="n">
        <f aca="false">'Central pensions'!V94</f>
        <v>19202488.9974156</v>
      </c>
      <c r="I94" s="8" t="n">
        <f aca="false">'Central pensions'!M94</f>
        <v>107946.794210207</v>
      </c>
      <c r="J94" s="6" t="n">
        <f aca="false">'Central pensions'!W94</f>
        <v>593891.412291203</v>
      </c>
      <c r="K94" s="6"/>
      <c r="L94" s="8" t="n">
        <f aca="false">'Central pensions'!N94</f>
        <v>3157806.79240435</v>
      </c>
      <c r="M94" s="8"/>
      <c r="N94" s="8" t="n">
        <f aca="false">'Central pensions'!L94</f>
        <v>1094293.47602358</v>
      </c>
      <c r="O94" s="6"/>
      <c r="P94" s="6" t="n">
        <f aca="false">'Central pensions'!X94</f>
        <v>22406354.2936767</v>
      </c>
      <c r="Q94" s="8"/>
      <c r="R94" s="8" t="n">
        <f aca="false">'Central SIPA income'!G89</f>
        <v>24383655.6342608</v>
      </c>
      <c r="S94" s="8"/>
      <c r="T94" s="6" t="n">
        <f aca="false">'Central SIPA income'!J89</f>
        <v>93233020.6904822</v>
      </c>
      <c r="U94" s="6"/>
      <c r="V94" s="8" t="n">
        <f aca="false">'Central SIPA income'!F89</f>
        <v>149252.158538575</v>
      </c>
      <c r="W94" s="8"/>
      <c r="X94" s="8" t="n">
        <f aca="false">'Central SIPA income'!M89</f>
        <v>374878.391657576</v>
      </c>
      <c r="Y94" s="6"/>
      <c r="Z94" s="6" t="n">
        <f aca="false">R94+V94-N94-L94-F94</f>
        <v>-3208788.52470631</v>
      </c>
      <c r="AA94" s="6"/>
      <c r="AB94" s="6" t="n">
        <f aca="false">T94-P94-D94</f>
        <v>-58406160.513932</v>
      </c>
      <c r="AC94" s="50"/>
      <c r="AD94" s="6"/>
      <c r="AE94" s="6"/>
      <c r="AF94" s="6"/>
      <c r="AG94" s="6" t="n">
        <f aca="false">BF94/100*$AG$53</f>
        <v>7441303687.82028</v>
      </c>
      <c r="AH94" s="61" t="n">
        <f aca="false">(AG94-AG93)/AG93</f>
        <v>0.00324786920107198</v>
      </c>
      <c r="AI94" s="61"/>
      <c r="AJ94" s="61" t="n">
        <f aca="false">AB94/AG94</f>
        <v>-0.00784891505093785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0.00597360892332812</v>
      </c>
      <c r="AV94" s="5"/>
      <c r="AW94" s="65" t="n">
        <f aca="false">workers_and_wage_central!C82</f>
        <v>13575775</v>
      </c>
      <c r="AX94" s="5"/>
      <c r="AY94" s="61" t="n">
        <f aca="false">(AW94-AW93)/AW93</f>
        <v>-0.00177824065499021</v>
      </c>
      <c r="AZ94" s="66" t="n">
        <f aca="false">workers_and_wage_central!B82</f>
        <v>8126.86070136122</v>
      </c>
      <c r="BA94" s="61" t="n">
        <f aca="false">(AZ94-AZ93)/AZ93</f>
        <v>0.00503506341051928</v>
      </c>
      <c r="BB94" s="5"/>
      <c r="BC94" s="5"/>
      <c r="BD94" s="5"/>
      <c r="BE94" s="5"/>
      <c r="BF94" s="5" t="n">
        <f aca="false">BF93*(1+AY94)*(1+BA94)*(1-BE94)</f>
        <v>131.006216980086</v>
      </c>
      <c r="BG94" s="5"/>
      <c r="BH94" s="5" t="n">
        <f aca="false">BH93+1</f>
        <v>63</v>
      </c>
      <c r="BI94" s="61" t="n">
        <f aca="false">T101/AG101</f>
        <v>0.0149701881950145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129589140.59764</v>
      </c>
      <c r="E95" s="9"/>
      <c r="F95" s="67" t="n">
        <f aca="false">'Central pensions'!I95</f>
        <v>23554360.2794376</v>
      </c>
      <c r="G95" s="9" t="n">
        <f aca="false">'Central pensions'!K95</f>
        <v>3541532.29503053</v>
      </c>
      <c r="H95" s="9" t="n">
        <f aca="false">'Central pensions'!V95</f>
        <v>19484465.7662999</v>
      </c>
      <c r="I95" s="67" t="n">
        <f aca="false">'Central pensions'!M95</f>
        <v>109531.926650429</v>
      </c>
      <c r="J95" s="9" t="n">
        <f aca="false">'Central pensions'!W95</f>
        <v>602612.343287624</v>
      </c>
      <c r="K95" s="9"/>
      <c r="L95" s="67" t="n">
        <f aca="false">'Central pensions'!N95</f>
        <v>2563876.92983499</v>
      </c>
      <c r="M95" s="67"/>
      <c r="N95" s="67" t="n">
        <f aca="false">'Central pensions'!L95</f>
        <v>1098250.50100929</v>
      </c>
      <c r="O95" s="9"/>
      <c r="P95" s="9" t="n">
        <f aca="false">'Central pensions'!X95</f>
        <v>19346219.7973407</v>
      </c>
      <c r="Q95" s="67"/>
      <c r="R95" s="67" t="n">
        <f aca="false">'Central SIPA income'!G90</f>
        <v>29020809.2103279</v>
      </c>
      <c r="S95" s="67"/>
      <c r="T95" s="9" t="n">
        <f aca="false">'Central SIPA income'!J90</f>
        <v>110963579.298558</v>
      </c>
      <c r="U95" s="9"/>
      <c r="V95" s="67" t="n">
        <f aca="false">'Central SIPA income'!F90</f>
        <v>153148.460559119</v>
      </c>
      <c r="W95" s="67"/>
      <c r="X95" s="67" t="n">
        <f aca="false">'Central SIPA income'!M90</f>
        <v>384664.77899814</v>
      </c>
      <c r="Y95" s="9"/>
      <c r="Z95" s="9" t="n">
        <f aca="false">R95+V95-N95-L95-F95</f>
        <v>1957469.96060517</v>
      </c>
      <c r="AA95" s="9"/>
      <c r="AB95" s="9" t="n">
        <f aca="false">T95-P95-D95</f>
        <v>-37971781.0964224</v>
      </c>
      <c r="AC95" s="50"/>
      <c r="AD95" s="9"/>
      <c r="AE95" s="9"/>
      <c r="AF95" s="9"/>
      <c r="AG95" s="9" t="n">
        <f aca="false">BF95/100*$AG$53</f>
        <v>7514856987.31275</v>
      </c>
      <c r="AH95" s="40" t="n">
        <f aca="false">(AG95-AG94)/AG94</f>
        <v>0.00988446414475217</v>
      </c>
      <c r="AI95" s="40"/>
      <c r="AJ95" s="40" t="n">
        <f aca="false">AB95/AG95</f>
        <v>-0.00505289470718202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13677966</v>
      </c>
      <c r="AX95" s="7"/>
      <c r="AY95" s="40" t="n">
        <f aca="false">(AW95-AW94)/AW94</f>
        <v>0.0075274523922207</v>
      </c>
      <c r="AZ95" s="39" t="n">
        <f aca="false">workers_and_wage_central!B83</f>
        <v>8145.87269566352</v>
      </c>
      <c r="BA95" s="40" t="n">
        <f aca="false">(AZ95-AZ94)/AZ94</f>
        <v>0.00233940201523564</v>
      </c>
      <c r="BB95" s="7"/>
      <c r="BC95" s="7"/>
      <c r="BD95" s="7"/>
      <c r="BE95" s="7"/>
      <c r="BF95" s="7" t="n">
        <f aca="false">BF94*(1+AY95)*(1+BA95)*(1-BE95)</f>
        <v>132.301143234565</v>
      </c>
      <c r="BG95" s="7"/>
      <c r="BH95" s="7" t="n">
        <f aca="false">BH94+1</f>
        <v>64</v>
      </c>
      <c r="BI95" s="40" t="n">
        <f aca="false">T102/AG102</f>
        <v>0.0126654033343721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129870456.287421</v>
      </c>
      <c r="E96" s="9"/>
      <c r="F96" s="67" t="n">
        <f aca="false">'Central pensions'!I96</f>
        <v>23605492.7360524</v>
      </c>
      <c r="G96" s="9" t="n">
        <f aca="false">'Central pensions'!K96</f>
        <v>3614739.8654967</v>
      </c>
      <c r="H96" s="9" t="n">
        <f aca="false">'Central pensions'!V96</f>
        <v>19887232.2192795</v>
      </c>
      <c r="I96" s="67" t="n">
        <f aca="false">'Central pensions'!M96</f>
        <v>111796.078314331</v>
      </c>
      <c r="J96" s="9" t="n">
        <f aca="false">'Central pensions'!W96</f>
        <v>615069.037709676</v>
      </c>
      <c r="K96" s="9"/>
      <c r="L96" s="67" t="n">
        <f aca="false">'Central pensions'!N96</f>
        <v>2546490.73352591</v>
      </c>
      <c r="M96" s="67"/>
      <c r="N96" s="67" t="n">
        <f aca="false">'Central pensions'!L96</f>
        <v>1100968.75314631</v>
      </c>
      <c r="O96" s="9"/>
      <c r="P96" s="9" t="n">
        <f aca="false">'Central pensions'!X96</f>
        <v>19270957.7632862</v>
      </c>
      <c r="Q96" s="67"/>
      <c r="R96" s="67" t="n">
        <f aca="false">'Central SIPA income'!G91</f>
        <v>24890771.5775567</v>
      </c>
      <c r="S96" s="67"/>
      <c r="T96" s="9" t="n">
        <f aca="false">'Central SIPA income'!J91</f>
        <v>95172022.4522751</v>
      </c>
      <c r="U96" s="9"/>
      <c r="V96" s="67" t="n">
        <f aca="false">'Central SIPA income'!F91</f>
        <v>148453.165358288</v>
      </c>
      <c r="W96" s="67"/>
      <c r="X96" s="67" t="n">
        <f aca="false">'Central SIPA income'!M91</f>
        <v>372871.551144821</v>
      </c>
      <c r="Y96" s="9"/>
      <c r="Z96" s="9" t="n">
        <f aca="false">R96+V96-N96-L96-F96</f>
        <v>-2213727.47980956</v>
      </c>
      <c r="AA96" s="9"/>
      <c r="AB96" s="9" t="n">
        <f aca="false">T96-P96-D96</f>
        <v>-53969391.598432</v>
      </c>
      <c r="AC96" s="50"/>
      <c r="AD96" s="9"/>
      <c r="AE96" s="9"/>
      <c r="AF96" s="9"/>
      <c r="AG96" s="9" t="n">
        <f aca="false">BF96/100*$AG$53</f>
        <v>7519269629.10453</v>
      </c>
      <c r="AH96" s="40" t="n">
        <f aca="false">(AG96-AG95)/AG95</f>
        <v>0.000587189057519726</v>
      </c>
      <c r="AI96" s="40"/>
      <c r="AJ96" s="40" t="n">
        <f aca="false">AB96/AG96</f>
        <v>-0.00717747790151518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13663086</v>
      </c>
      <c r="AY96" s="40" t="n">
        <f aca="false">(AW96-AW95)/AW95</f>
        <v>-0.00108788104898053</v>
      </c>
      <c r="AZ96" s="39" t="n">
        <f aca="false">workers_and_wage_central!B84</f>
        <v>8159.53246371018</v>
      </c>
      <c r="BA96" s="40" t="n">
        <f aca="false">(AZ96-AZ95)/AZ95</f>
        <v>0.00167689436810433</v>
      </c>
      <c r="BB96" s="7"/>
      <c r="BC96" s="7"/>
      <c r="BD96" s="7"/>
      <c r="BE96" s="7"/>
      <c r="BF96" s="7" t="n">
        <f aca="false">BF95*(1+AY96)*(1+BA96)*(1-BE96)</f>
        <v>132.37882901817</v>
      </c>
      <c r="BG96" s="7"/>
      <c r="BH96" s="0" t="n">
        <f aca="false">BH95+1</f>
        <v>65</v>
      </c>
      <c r="BI96" s="40" t="n">
        <f aca="false">T103/AG103</f>
        <v>0.0149079346722279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129663284.349542</v>
      </c>
      <c r="E97" s="9"/>
      <c r="F97" s="67" t="n">
        <f aca="false">'Central pensions'!I97</f>
        <v>23567836.7840019</v>
      </c>
      <c r="G97" s="9" t="n">
        <f aca="false">'Central pensions'!K97</f>
        <v>3657298.5785317</v>
      </c>
      <c r="H97" s="9" t="n">
        <f aca="false">'Central pensions'!V97</f>
        <v>20121377.7015476</v>
      </c>
      <c r="I97" s="67" t="n">
        <f aca="false">'Central pensions'!M97</f>
        <v>113112.327171083</v>
      </c>
      <c r="J97" s="9" t="n">
        <f aca="false">'Central pensions'!W97</f>
        <v>622310.650563326</v>
      </c>
      <c r="K97" s="9"/>
      <c r="L97" s="67" t="n">
        <f aca="false">'Central pensions'!N97</f>
        <v>2519812.05435721</v>
      </c>
      <c r="M97" s="67"/>
      <c r="N97" s="67" t="n">
        <f aca="false">'Central pensions'!L97</f>
        <v>1100324.71505685</v>
      </c>
      <c r="O97" s="9"/>
      <c r="P97" s="9" t="n">
        <f aca="false">'Central pensions'!X97</f>
        <v>19128978.6627085</v>
      </c>
      <c r="Q97" s="67"/>
      <c r="R97" s="67" t="n">
        <f aca="false">'Central SIPA income'!G92</f>
        <v>29511568.4323068</v>
      </c>
      <c r="S97" s="67"/>
      <c r="T97" s="9" t="n">
        <f aca="false">'Central SIPA income'!J92</f>
        <v>112840039.718731</v>
      </c>
      <c r="U97" s="9"/>
      <c r="V97" s="67" t="n">
        <f aca="false">'Central SIPA income'!F92</f>
        <v>153241.246231741</v>
      </c>
      <c r="W97" s="67"/>
      <c r="X97" s="67" t="n">
        <f aca="false">'Central SIPA income'!M92</f>
        <v>384897.829856916</v>
      </c>
      <c r="Y97" s="9"/>
      <c r="Z97" s="9" t="n">
        <f aca="false">R97+V97-N97-L97-F97</f>
        <v>2476836.12512253</v>
      </c>
      <c r="AA97" s="9"/>
      <c r="AB97" s="9" t="n">
        <f aca="false">T97-P97-D97</f>
        <v>-35952223.2935193</v>
      </c>
      <c r="AC97" s="50"/>
      <c r="AD97" s="9"/>
      <c r="AE97" s="9"/>
      <c r="AF97" s="9"/>
      <c r="AG97" s="9" t="n">
        <f aca="false">BF97/100*$AG$53</f>
        <v>7595777545.58456</v>
      </c>
      <c r="AH97" s="40" t="n">
        <f aca="false">(AG97-AG96)/AG96</f>
        <v>0.0101749132899686</v>
      </c>
      <c r="AI97" s="40" t="n">
        <f aca="false">(AG97-AG93)/AG93</f>
        <v>0.0240742694060446</v>
      </c>
      <c r="AJ97" s="40" t="n">
        <f aca="false">AB97/AG97</f>
        <v>-0.00473318538856084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13747454</v>
      </c>
      <c r="AY97" s="40" t="n">
        <f aca="false">(AW97-AW96)/AW96</f>
        <v>0.00617488611284449</v>
      </c>
      <c r="AZ97" s="39" t="n">
        <f aca="false">workers_and_wage_central!B85</f>
        <v>8191.97051405106</v>
      </c>
      <c r="BA97" s="40" t="n">
        <f aca="false">(AZ97-AZ96)/AZ96</f>
        <v>0.00397547904676631</v>
      </c>
      <c r="BB97" s="7"/>
      <c r="BC97" s="7"/>
      <c r="BD97" s="7"/>
      <c r="BE97" s="7"/>
      <c r="BF97" s="7" t="n">
        <f aca="false">BF96*(1+AY97)*(1+BA97)*(1-BE97)</f>
        <v>133.725772124857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0.0127888170751653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130558286.08302</v>
      </c>
      <c r="E98" s="6"/>
      <c r="F98" s="8" t="n">
        <f aca="false">'Central pensions'!I98</f>
        <v>23730513.9433986</v>
      </c>
      <c r="G98" s="6" t="n">
        <f aca="false">'Central pensions'!K98</f>
        <v>3728865.74405841</v>
      </c>
      <c r="H98" s="6" t="n">
        <f aca="false">'Central pensions'!V98</f>
        <v>20515119.130548</v>
      </c>
      <c r="I98" s="8" t="n">
        <f aca="false">'Central pensions'!M98</f>
        <v>115325.744661601</v>
      </c>
      <c r="J98" s="6" t="n">
        <f aca="false">'Central pensions'!W98</f>
        <v>634488.220532417</v>
      </c>
      <c r="K98" s="6"/>
      <c r="L98" s="8" t="n">
        <f aca="false">'Central pensions'!N98</f>
        <v>3047298.62115966</v>
      </c>
      <c r="M98" s="8"/>
      <c r="N98" s="8" t="n">
        <f aca="false">'Central pensions'!L98</f>
        <v>1109484.61421719</v>
      </c>
      <c r="O98" s="6"/>
      <c r="P98" s="6" t="n">
        <f aca="false">'Central pensions'!X98</f>
        <v>21916504.027985</v>
      </c>
      <c r="Q98" s="8"/>
      <c r="R98" s="8" t="n">
        <f aca="false">'Central SIPA income'!G93</f>
        <v>25150925.950387</v>
      </c>
      <c r="S98" s="8"/>
      <c r="T98" s="6" t="n">
        <f aca="false">'Central SIPA income'!J93</f>
        <v>96166745.2448133</v>
      </c>
      <c r="U98" s="6"/>
      <c r="V98" s="8" t="n">
        <f aca="false">'Central SIPA income'!F93</f>
        <v>149598.437103046</v>
      </c>
      <c r="W98" s="8"/>
      <c r="X98" s="8" t="n">
        <f aca="false">'Central SIPA income'!M93</f>
        <v>375748.143576647</v>
      </c>
      <c r="Y98" s="6"/>
      <c r="Z98" s="6" t="n">
        <f aca="false">R98+V98-N98-L98-F98</f>
        <v>-2586772.79128538</v>
      </c>
      <c r="AA98" s="6"/>
      <c r="AB98" s="6" t="n">
        <f aca="false">T98-P98-D98</f>
        <v>-56308044.8661918</v>
      </c>
      <c r="AC98" s="50"/>
      <c r="AD98" s="6"/>
      <c r="AE98" s="6"/>
      <c r="AF98" s="6"/>
      <c r="AG98" s="6" t="n">
        <f aca="false">BF98/100*$AG$53</f>
        <v>7624545455.37404</v>
      </c>
      <c r="AH98" s="61" t="n">
        <f aca="false">(AG98-AG97)/AG97</f>
        <v>0.00378735549018323</v>
      </c>
      <c r="AI98" s="61"/>
      <c r="AJ98" s="61" t="n">
        <f aca="false">AB98/AG98</f>
        <v>-0.00738510186551566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0.00425001812712791</v>
      </c>
      <c r="AV98" s="5"/>
      <c r="AW98" s="65" t="n">
        <f aca="false">workers_and_wage_central!C86</f>
        <v>13765880</v>
      </c>
      <c r="AX98" s="5"/>
      <c r="AY98" s="61" t="n">
        <f aca="false">(AW98-AW97)/AW97</f>
        <v>0.00134032090596557</v>
      </c>
      <c r="AZ98" s="66" t="n">
        <f aca="false">workers_and_wage_central!B86</f>
        <v>8211.98971705553</v>
      </c>
      <c r="BA98" s="61" t="n">
        <f aca="false">(AZ98-AZ97)/AZ97</f>
        <v>0.0024437591627228</v>
      </c>
      <c r="BB98" s="5"/>
      <c r="BC98" s="5"/>
      <c r="BD98" s="5"/>
      <c r="BE98" s="5"/>
      <c r="BF98" s="5" t="n">
        <f aca="false">BF97*(1+AY98)*(1+BA98)*(1-BE98)</f>
        <v>134.232239162094</v>
      </c>
      <c r="BG98" s="5"/>
      <c r="BH98" s="5" t="n">
        <f aca="false">BH97+1</f>
        <v>67</v>
      </c>
      <c r="BI98" s="61" t="n">
        <f aca="false">T105/AG105</f>
        <v>0.0150598099225191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130969382.788166</v>
      </c>
      <c r="E99" s="9"/>
      <c r="F99" s="67" t="n">
        <f aca="false">'Central pensions'!I99</f>
        <v>23805235.6358031</v>
      </c>
      <c r="G99" s="9" t="n">
        <f aca="false">'Central pensions'!K99</f>
        <v>3773059.09090189</v>
      </c>
      <c r="H99" s="9" t="n">
        <f aca="false">'Central pensions'!V99</f>
        <v>20758257.8857355</v>
      </c>
      <c r="I99" s="67" t="n">
        <f aca="false">'Central pensions'!M99</f>
        <v>116692.549203152</v>
      </c>
      <c r="J99" s="9" t="n">
        <f aca="false">'Central pensions'!W99</f>
        <v>642007.975847492</v>
      </c>
      <c r="K99" s="9"/>
      <c r="L99" s="67" t="n">
        <f aca="false">'Central pensions'!N99</f>
        <v>2499976.5929031</v>
      </c>
      <c r="M99" s="67"/>
      <c r="N99" s="67" t="n">
        <f aca="false">'Central pensions'!L99</f>
        <v>1114421.91970888</v>
      </c>
      <c r="O99" s="9"/>
      <c r="P99" s="9" t="n">
        <f aca="false">'Central pensions'!X99</f>
        <v>19103611.0195769</v>
      </c>
      <c r="Q99" s="67"/>
      <c r="R99" s="67" t="n">
        <f aca="false">'Central SIPA income'!G94</f>
        <v>29816497.8098782</v>
      </c>
      <c r="S99" s="67"/>
      <c r="T99" s="9" t="n">
        <f aca="false">'Central SIPA income'!J94</f>
        <v>114005963.622623</v>
      </c>
      <c r="U99" s="9"/>
      <c r="V99" s="67" t="n">
        <f aca="false">'Central SIPA income'!F94</f>
        <v>150039.113680357</v>
      </c>
      <c r="W99" s="67"/>
      <c r="X99" s="67" t="n">
        <f aca="false">'Central SIPA income'!M94</f>
        <v>376854.99608827</v>
      </c>
      <c r="Y99" s="9"/>
      <c r="Z99" s="9" t="n">
        <f aca="false">R99+V99-N99-L99-F99</f>
        <v>2546902.77514356</v>
      </c>
      <c r="AA99" s="9"/>
      <c r="AB99" s="9" t="n">
        <f aca="false">T99-P99-D99</f>
        <v>-36067030.1851204</v>
      </c>
      <c r="AC99" s="50"/>
      <c r="AD99" s="9"/>
      <c r="AE99" s="9"/>
      <c r="AF99" s="9"/>
      <c r="AG99" s="9" t="n">
        <f aca="false">BF99/100*$AG$53</f>
        <v>7678297763.72414</v>
      </c>
      <c r="AH99" s="40" t="n">
        <f aca="false">(AG99-AG98)/AG98</f>
        <v>0.00704990332403553</v>
      </c>
      <c r="AI99" s="40"/>
      <c r="AJ99" s="40" t="n">
        <f aca="false">AB99/AG99</f>
        <v>-0.00469726901651533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13819260</v>
      </c>
      <c r="AX99" s="7"/>
      <c r="AY99" s="40" t="n">
        <f aca="false">(AW99-AW98)/AW98</f>
        <v>0.00387770342324646</v>
      </c>
      <c r="AZ99" s="39" t="n">
        <f aca="false">workers_and_wage_central!B87</f>
        <v>8237.9391657552</v>
      </c>
      <c r="BA99" s="40" t="n">
        <f aca="false">(AZ99-AZ98)/AZ98</f>
        <v>0.00315994656517619</v>
      </c>
      <c r="BB99" s="7"/>
      <c r="BC99" s="7"/>
      <c r="BD99" s="7"/>
      <c r="BE99" s="7"/>
      <c r="BF99" s="7" t="n">
        <f aca="false">BF98*(1+AY99)*(1+BA99)*(1-BE99)</f>
        <v>135.178563471155</v>
      </c>
      <c r="BG99" s="7"/>
      <c r="BH99" s="7" t="n">
        <f aca="false">BH98+1</f>
        <v>68</v>
      </c>
      <c r="BI99" s="40" t="n">
        <f aca="false">T106/AG106</f>
        <v>0.0127812136405621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131472464.765747</v>
      </c>
      <c r="E100" s="9"/>
      <c r="F100" s="67" t="n">
        <f aca="false">'Central pensions'!I100</f>
        <v>23896676.740323</v>
      </c>
      <c r="G100" s="9" t="n">
        <f aca="false">'Central pensions'!K100</f>
        <v>3863491.24656381</v>
      </c>
      <c r="H100" s="9" t="n">
        <f aca="false">'Central pensions'!V100</f>
        <v>21255788.9243878</v>
      </c>
      <c r="I100" s="67" t="n">
        <f aca="false">'Central pensions'!M100</f>
        <v>119489.41999682</v>
      </c>
      <c r="J100" s="9" t="n">
        <f aca="false">'Central pensions'!W100</f>
        <v>657395.533743959</v>
      </c>
      <c r="K100" s="9"/>
      <c r="L100" s="67" t="n">
        <f aca="false">'Central pensions'!N100</f>
        <v>2523609.22581872</v>
      </c>
      <c r="M100" s="67"/>
      <c r="N100" s="67" t="n">
        <f aca="false">'Central pensions'!L100</f>
        <v>1121503.27637422</v>
      </c>
      <c r="O100" s="9"/>
      <c r="P100" s="9" t="n">
        <f aca="false">'Central pensions'!X100</f>
        <v>19265200.3991556</v>
      </c>
      <c r="Q100" s="67"/>
      <c r="R100" s="67" t="n">
        <f aca="false">'Central SIPA income'!G95</f>
        <v>25496515.5304363</v>
      </c>
      <c r="S100" s="67"/>
      <c r="T100" s="9" t="n">
        <f aca="false">'Central SIPA income'!J95</f>
        <v>97488136.9569685</v>
      </c>
      <c r="U100" s="9"/>
      <c r="V100" s="67" t="n">
        <f aca="false">'Central SIPA income'!F95</f>
        <v>149372.445586909</v>
      </c>
      <c r="W100" s="67"/>
      <c r="X100" s="67" t="n">
        <f aca="false">'Central SIPA income'!M95</f>
        <v>375180.518043274</v>
      </c>
      <c r="Y100" s="9"/>
      <c r="Z100" s="9" t="n">
        <f aca="false">R100+V100-N100-L100-F100</f>
        <v>-1895901.26649265</v>
      </c>
      <c r="AA100" s="9"/>
      <c r="AB100" s="9" t="n">
        <f aca="false">T100-P100-D100</f>
        <v>-53249528.2079342</v>
      </c>
      <c r="AC100" s="50"/>
      <c r="AD100" s="9"/>
      <c r="AE100" s="9"/>
      <c r="AF100" s="9"/>
      <c r="AG100" s="9" t="n">
        <f aca="false">BF100/100*$AG$53</f>
        <v>7685302855.57137</v>
      </c>
      <c r="AH100" s="40" t="n">
        <f aca="false">(AG100-AG99)/AG99</f>
        <v>0.000912323546543961</v>
      </c>
      <c r="AI100" s="40"/>
      <c r="AJ100" s="40" t="n">
        <f aca="false">AB100/AG100</f>
        <v>-0.00692874818450799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13851745</v>
      </c>
      <c r="AY100" s="40" t="n">
        <f aca="false">(AW100-AW99)/AW99</f>
        <v>0.00235070474106428</v>
      </c>
      <c r="AZ100" s="39" t="n">
        <f aca="false">workers_and_wage_central!B88</f>
        <v>8226.11765785225</v>
      </c>
      <c r="BA100" s="40" t="n">
        <f aca="false">(AZ100-AZ99)/AZ99</f>
        <v>-0.00143500791461196</v>
      </c>
      <c r="BB100" s="7"/>
      <c r="BC100" s="7"/>
      <c r="BD100" s="7"/>
      <c r="BE100" s="7"/>
      <c r="BF100" s="7" t="n">
        <f aca="false">BF99*(1+AY100)*(1+BA100)*(1-BE100)</f>
        <v>135.301890057598</v>
      </c>
      <c r="BG100" s="7"/>
      <c r="BH100" s="0" t="n">
        <f aca="false">BH99+1</f>
        <v>69</v>
      </c>
      <c r="BI100" s="40" t="n">
        <f aca="false">T107/AG107</f>
        <v>0.0149952153282877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131656505.659916</v>
      </c>
      <c r="E101" s="9"/>
      <c r="F101" s="67" t="n">
        <f aca="false">'Central pensions'!I101</f>
        <v>23930128.3513716</v>
      </c>
      <c r="G101" s="9" t="n">
        <f aca="false">'Central pensions'!K101</f>
        <v>3943758.90429975</v>
      </c>
      <c r="H101" s="9" t="n">
        <f aca="false">'Central pensions'!V101</f>
        <v>21697397.8944631</v>
      </c>
      <c r="I101" s="67" t="n">
        <f aca="false">'Central pensions'!M101</f>
        <v>121971.92487525</v>
      </c>
      <c r="J101" s="9" t="n">
        <f aca="false">'Central pensions'!W101</f>
        <v>671053.543127724</v>
      </c>
      <c r="K101" s="9"/>
      <c r="L101" s="67" t="n">
        <f aca="false">'Central pensions'!N101</f>
        <v>2489497.57713235</v>
      </c>
      <c r="M101" s="67"/>
      <c r="N101" s="67" t="n">
        <f aca="false">'Central pensions'!L101</f>
        <v>1124507.84063525</v>
      </c>
      <c r="O101" s="9"/>
      <c r="P101" s="9" t="n">
        <f aca="false">'Central pensions'!X101</f>
        <v>19104725.1180365</v>
      </c>
      <c r="Q101" s="67"/>
      <c r="R101" s="67" t="n">
        <f aca="false">'Central SIPA income'!G96</f>
        <v>30247647.3435904</v>
      </c>
      <c r="S101" s="67"/>
      <c r="T101" s="9" t="n">
        <f aca="false">'Central SIPA income'!J96</f>
        <v>115654501.233234</v>
      </c>
      <c r="U101" s="9"/>
      <c r="V101" s="67" t="n">
        <f aca="false">'Central SIPA income'!F96</f>
        <v>148421.938456992</v>
      </c>
      <c r="W101" s="67"/>
      <c r="X101" s="67" t="n">
        <f aca="false">'Central SIPA income'!M96</f>
        <v>372793.11817173</v>
      </c>
      <c r="Y101" s="9"/>
      <c r="Z101" s="9" t="n">
        <f aca="false">R101+V101-N101-L101-F101</f>
        <v>2851935.5129082</v>
      </c>
      <c r="AA101" s="9"/>
      <c r="AB101" s="9" t="n">
        <f aca="false">T101-P101-D101</f>
        <v>-35106729.544718</v>
      </c>
      <c r="AC101" s="50"/>
      <c r="AD101" s="9"/>
      <c r="AE101" s="9"/>
      <c r="AF101" s="9"/>
      <c r="AG101" s="9" t="n">
        <f aca="false">BF101/100*$AG$53</f>
        <v>7725654462.49701</v>
      </c>
      <c r="AH101" s="40" t="n">
        <f aca="false">(AG101-AG100)/AG100</f>
        <v>0.0052504901477489</v>
      </c>
      <c r="AI101" s="40" t="n">
        <f aca="false">(AG101-AG97)/AG97</f>
        <v>0.0170985677414875</v>
      </c>
      <c r="AJ101" s="40" t="n">
        <f aca="false">AB101/AG101</f>
        <v>-0.00454417547602448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13836819</v>
      </c>
      <c r="AY101" s="40" t="n">
        <f aca="false">(AW101-AW100)/AW100</f>
        <v>-0.00107755376669149</v>
      </c>
      <c r="AZ101" s="39" t="n">
        <f aca="false">workers_and_wage_central!B89</f>
        <v>8278.22904445742</v>
      </c>
      <c r="BA101" s="40" t="n">
        <f aca="false">(AZ101-AZ100)/AZ100</f>
        <v>0.00633487007755406</v>
      </c>
      <c r="BB101" s="7"/>
      <c r="BC101" s="7"/>
      <c r="BD101" s="7"/>
      <c r="BE101" s="7"/>
      <c r="BF101" s="7" t="n">
        <f aca="false">BF100*(1+AY101)*(1+BA101)*(1-BE101)</f>
        <v>136.012291298317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0.0128222518599392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131955298.601444</v>
      </c>
      <c r="E102" s="6"/>
      <c r="F102" s="8" t="n">
        <f aca="false">'Central pensions'!I102</f>
        <v>23984437.5053737</v>
      </c>
      <c r="G102" s="6" t="n">
        <f aca="false">'Central pensions'!K102</f>
        <v>3988242.04283837</v>
      </c>
      <c r="H102" s="6" t="n">
        <f aca="false">'Central pensions'!V102</f>
        <v>21942130.9980549</v>
      </c>
      <c r="I102" s="8" t="n">
        <f aca="false">'Central pensions'!M102</f>
        <v>123347.692046548</v>
      </c>
      <c r="J102" s="6" t="n">
        <f aca="false">'Central pensions'!W102</f>
        <v>678622.608187267</v>
      </c>
      <c r="K102" s="6"/>
      <c r="L102" s="8" t="n">
        <f aca="false">'Central pensions'!N102</f>
        <v>3015164.44971191</v>
      </c>
      <c r="M102" s="8"/>
      <c r="N102" s="8" t="n">
        <f aca="false">'Central pensions'!L102</f>
        <v>1127960.33971794</v>
      </c>
      <c r="O102" s="6"/>
      <c r="P102" s="6" t="n">
        <f aca="false">'Central pensions'!X102</f>
        <v>21851407.650068</v>
      </c>
      <c r="Q102" s="8"/>
      <c r="R102" s="8" t="n">
        <f aca="false">'Central SIPA income'!G97</f>
        <v>25689288.1876678</v>
      </c>
      <c r="S102" s="8"/>
      <c r="T102" s="6" t="n">
        <f aca="false">'Central SIPA income'!J97</f>
        <v>98225219.919827</v>
      </c>
      <c r="U102" s="6"/>
      <c r="V102" s="8" t="n">
        <f aca="false">'Central SIPA income'!F97</f>
        <v>151337.988807525</v>
      </c>
      <c r="W102" s="8"/>
      <c r="X102" s="8" t="n">
        <f aca="false">'Central SIPA income'!M97</f>
        <v>380117.395931625</v>
      </c>
      <c r="Y102" s="6"/>
      <c r="Z102" s="6" t="n">
        <f aca="false">R102+V102-N102-L102-F102</f>
        <v>-2286936.11832819</v>
      </c>
      <c r="AA102" s="6"/>
      <c r="AB102" s="6" t="n">
        <f aca="false">T102-P102-D102</f>
        <v>-55581486.3316854</v>
      </c>
      <c r="AC102" s="50"/>
      <c r="AD102" s="6"/>
      <c r="AE102" s="6"/>
      <c r="AF102" s="6"/>
      <c r="AG102" s="6" t="n">
        <f aca="false">BF102/100*$AG$53</f>
        <v>7755396123.33214</v>
      </c>
      <c r="AH102" s="61" t="n">
        <f aca="false">(AG102-AG101)/AG101</f>
        <v>0.00384972703341862</v>
      </c>
      <c r="AI102" s="61"/>
      <c r="AJ102" s="61" t="n">
        <f aca="false">AB102/AG102</f>
        <v>-0.00716681462143092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0.00472450003696767</v>
      </c>
      <c r="AV102" s="5"/>
      <c r="AW102" s="65" t="n">
        <f aca="false">workers_and_wage_central!C90</f>
        <v>13869427</v>
      </c>
      <c r="AX102" s="5"/>
      <c r="AY102" s="61" t="n">
        <f aca="false">(AW102-AW101)/AW101</f>
        <v>0.00235661101008837</v>
      </c>
      <c r="AZ102" s="66" t="n">
        <f aca="false">workers_and_wage_central!B90</f>
        <v>8290.56034081972</v>
      </c>
      <c r="BA102" s="61" t="n">
        <f aca="false">(AZ102-AZ101)/AZ101</f>
        <v>0.00148960560236702</v>
      </c>
      <c r="BB102" s="5"/>
      <c r="BC102" s="5"/>
      <c r="BD102" s="5"/>
      <c r="BE102" s="5"/>
      <c r="BF102" s="5" t="n">
        <f aca="false">BF101*(1+AY102)*(1+BA102)*(1-BE102)</f>
        <v>136.535901493005</v>
      </c>
      <c r="BG102" s="5"/>
      <c r="BH102" s="5" t="n">
        <f aca="false">BH101+1</f>
        <v>71</v>
      </c>
      <c r="BI102" s="61" t="n">
        <f aca="false">T109/AG109</f>
        <v>0.0150563726017543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132354801.380076</v>
      </c>
      <c r="E103" s="9"/>
      <c r="F103" s="67" t="n">
        <f aca="false">'Central pensions'!I103</f>
        <v>24057051.8643943</v>
      </c>
      <c r="G103" s="9" t="n">
        <f aca="false">'Central pensions'!K103</f>
        <v>4058672.98905415</v>
      </c>
      <c r="H103" s="9" t="n">
        <f aca="false">'Central pensions'!V103</f>
        <v>22329621.2836455</v>
      </c>
      <c r="I103" s="67" t="n">
        <f aca="false">'Central pensions'!M103</f>
        <v>125525.968733634</v>
      </c>
      <c r="J103" s="9" t="n">
        <f aca="false">'Central pensions'!W103</f>
        <v>690606.843824091</v>
      </c>
      <c r="K103" s="9"/>
      <c r="L103" s="67" t="n">
        <f aca="false">'Central pensions'!N103</f>
        <v>2433227.04178961</v>
      </c>
      <c r="M103" s="67"/>
      <c r="N103" s="67" t="n">
        <f aca="false">'Central pensions'!L103</f>
        <v>1133543.47926051</v>
      </c>
      <c r="O103" s="9"/>
      <c r="P103" s="9" t="n">
        <f aca="false">'Central pensions'!X103</f>
        <v>18862448.4604159</v>
      </c>
      <c r="Q103" s="67"/>
      <c r="R103" s="67" t="n">
        <f aca="false">'Central SIPA income'!G98</f>
        <v>30285834.0987068</v>
      </c>
      <c r="S103" s="67"/>
      <c r="T103" s="9" t="n">
        <f aca="false">'Central SIPA income'!J98</f>
        <v>115800511.601133</v>
      </c>
      <c r="U103" s="9"/>
      <c r="V103" s="67" t="n">
        <f aca="false">'Central SIPA income'!F98</f>
        <v>152935.958154828</v>
      </c>
      <c r="W103" s="67"/>
      <c r="X103" s="67" t="n">
        <f aca="false">'Central SIPA income'!M98</f>
        <v>384131.034224703</v>
      </c>
      <c r="Y103" s="9"/>
      <c r="Z103" s="9" t="n">
        <f aca="false">R103+V103-N103-L103-F103</f>
        <v>2814947.67141727</v>
      </c>
      <c r="AA103" s="9"/>
      <c r="AB103" s="9" t="n">
        <f aca="false">T103-P103-D103</f>
        <v>-35416738.239359</v>
      </c>
      <c r="AC103" s="50"/>
      <c r="AD103" s="9"/>
      <c r="AE103" s="9"/>
      <c r="AF103" s="9"/>
      <c r="AG103" s="9" t="n">
        <f aca="false">BF103/100*$AG$53</f>
        <v>7767709890.54968</v>
      </c>
      <c r="AH103" s="40" t="n">
        <f aca="false">(AG103-AG102)/AG102</f>
        <v>0.0015877676680498</v>
      </c>
      <c r="AI103" s="40"/>
      <c r="AJ103" s="40" t="n">
        <f aca="false">AB103/AG103</f>
        <v>-0.00455948261951023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13867825</v>
      </c>
      <c r="AX103" s="7"/>
      <c r="AY103" s="40" t="n">
        <f aca="false">(AW103-AW102)/AW102</f>
        <v>-0.00011550585326993</v>
      </c>
      <c r="AZ103" s="39" t="n">
        <f aca="false">workers_and_wage_central!B91</f>
        <v>8304.68306398233</v>
      </c>
      <c r="BA103" s="40" t="n">
        <f aca="false">(AZ103-AZ102)/AZ102</f>
        <v>0.00170347028210815</v>
      </c>
      <c r="BB103" s="7"/>
      <c r="BC103" s="7"/>
      <c r="BD103" s="7"/>
      <c r="BE103" s="7"/>
      <c r="BF103" s="7" t="n">
        <f aca="false">BF102*(1+AY103)*(1+BA103)*(1-BE103)</f>
        <v>136.752688782924</v>
      </c>
      <c r="BG103" s="7"/>
      <c r="BH103" s="7" t="n">
        <f aca="false">BH102+1</f>
        <v>72</v>
      </c>
      <c r="BI103" s="40" t="n">
        <f aca="false">T110/AG110</f>
        <v>0.0127884910169123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132087544.869767</v>
      </c>
      <c r="E104" s="9"/>
      <c r="F104" s="67" t="n">
        <f aca="false">'Central pensions'!I104</f>
        <v>24008474.8300702</v>
      </c>
      <c r="G104" s="9" t="n">
        <f aca="false">'Central pensions'!K104</f>
        <v>4177663.18410673</v>
      </c>
      <c r="H104" s="9" t="n">
        <f aca="false">'Central pensions'!V104</f>
        <v>22984270.2290414</v>
      </c>
      <c r="I104" s="67" t="n">
        <f aca="false">'Central pensions'!M104</f>
        <v>129206.077858971</v>
      </c>
      <c r="J104" s="9" t="n">
        <f aca="false">'Central pensions'!W104</f>
        <v>710853.718423962</v>
      </c>
      <c r="K104" s="9"/>
      <c r="L104" s="67" t="n">
        <f aca="false">'Central pensions'!N104</f>
        <v>2376397.6297177</v>
      </c>
      <c r="M104" s="67"/>
      <c r="N104" s="67" t="n">
        <f aca="false">'Central pensions'!L104</f>
        <v>1132821.03340722</v>
      </c>
      <c r="O104" s="9"/>
      <c r="P104" s="9" t="n">
        <f aca="false">'Central pensions'!X104</f>
        <v>18563585.6870903</v>
      </c>
      <c r="Q104" s="67"/>
      <c r="R104" s="67" t="n">
        <f aca="false">'Central SIPA income'!G99</f>
        <v>26168388.933921</v>
      </c>
      <c r="S104" s="67"/>
      <c r="T104" s="9" t="n">
        <f aca="false">'Central SIPA income'!J99</f>
        <v>100057103.147602</v>
      </c>
      <c r="U104" s="9"/>
      <c r="V104" s="67" t="n">
        <f aca="false">'Central SIPA income'!F99</f>
        <v>149506.948767544</v>
      </c>
      <c r="W104" s="67"/>
      <c r="X104" s="67" t="n">
        <f aca="false">'Central SIPA income'!M99</f>
        <v>375518.351254685</v>
      </c>
      <c r="Y104" s="9"/>
      <c r="Z104" s="9" t="n">
        <f aca="false">R104+V104-N104-L104-F104</f>
        <v>-1199797.61050649</v>
      </c>
      <c r="AA104" s="9"/>
      <c r="AB104" s="9" t="n">
        <f aca="false">T104-P104-D104</f>
        <v>-50594027.4092549</v>
      </c>
      <c r="AC104" s="50"/>
      <c r="AD104" s="9"/>
      <c r="AE104" s="9"/>
      <c r="AF104" s="9"/>
      <c r="AG104" s="9" t="n">
        <f aca="false">BF104/100*$AG$53</f>
        <v>7823796568.48046</v>
      </c>
      <c r="AH104" s="40" t="n">
        <f aca="false">(AG104-AG103)/AG103</f>
        <v>0.00722049081660614</v>
      </c>
      <c r="AI104" s="40"/>
      <c r="AJ104" s="40" t="n">
        <f aca="false">AB104/AG104</f>
        <v>-0.00646668493568479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13936632</v>
      </c>
      <c r="AY104" s="40" t="n">
        <f aca="false">(AW104-AW103)/AW103</f>
        <v>0.00496162880624756</v>
      </c>
      <c r="AZ104" s="39" t="n">
        <f aca="false">workers_and_wage_central!B92</f>
        <v>8323.34958073639</v>
      </c>
      <c r="BA104" s="40" t="n">
        <f aca="false">(AZ104-AZ103)/AZ103</f>
        <v>0.00224770970911762</v>
      </c>
      <c r="BB104" s="7"/>
      <c r="BC104" s="7"/>
      <c r="BD104" s="7"/>
      <c r="BE104" s="7"/>
      <c r="BF104" s="7" t="n">
        <f aca="false">BF103*(1+AY104)*(1+BA104)*(1-BE104)</f>
        <v>137.740110316427</v>
      </c>
      <c r="BG104" s="7"/>
      <c r="BH104" s="0" t="n">
        <f aca="false">BH103+1</f>
        <v>73</v>
      </c>
      <c r="BI104" s="40" t="n">
        <f aca="false">T111/AG111</f>
        <v>0.0150076404771671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133033652.543903</v>
      </c>
      <c r="E105" s="9"/>
      <c r="F105" s="67" t="n">
        <f aca="false">'Central pensions'!I105</f>
        <v>24180441.0991338</v>
      </c>
      <c r="G105" s="9" t="n">
        <f aca="false">'Central pensions'!K105</f>
        <v>4275172.88975322</v>
      </c>
      <c r="H105" s="9" t="n">
        <f aca="false">'Central pensions'!V105</f>
        <v>23520739.859494</v>
      </c>
      <c r="I105" s="67" t="n">
        <f aca="false">'Central pensions'!M105</f>
        <v>132221.841951131</v>
      </c>
      <c r="J105" s="9" t="n">
        <f aca="false">'Central pensions'!W105</f>
        <v>727445.562664765</v>
      </c>
      <c r="K105" s="9"/>
      <c r="L105" s="67" t="n">
        <f aca="false">'Central pensions'!N105</f>
        <v>2377380.77431642</v>
      </c>
      <c r="M105" s="67"/>
      <c r="N105" s="67" t="n">
        <f aca="false">'Central pensions'!L105</f>
        <v>1143222.27578826</v>
      </c>
      <c r="O105" s="9"/>
      <c r="P105" s="9" t="n">
        <f aca="false">'Central pensions'!X105</f>
        <v>18625911.7958046</v>
      </c>
      <c r="Q105" s="67"/>
      <c r="R105" s="67" t="n">
        <f aca="false">'Central SIPA income'!G100</f>
        <v>31007566.56142</v>
      </c>
      <c r="S105" s="67"/>
      <c r="T105" s="9" t="n">
        <f aca="false">'Central SIPA income'!J100</f>
        <v>118560118.226096</v>
      </c>
      <c r="U105" s="9"/>
      <c r="V105" s="67" t="n">
        <f aca="false">'Central SIPA income'!F100</f>
        <v>151356.506641798</v>
      </c>
      <c r="W105" s="67"/>
      <c r="X105" s="67" t="n">
        <f aca="false">'Central SIPA income'!M100</f>
        <v>380163.907392479</v>
      </c>
      <c r="Y105" s="9"/>
      <c r="Z105" s="9" t="n">
        <f aca="false">R105+V105-N105-L105-F105</f>
        <v>3457878.91882335</v>
      </c>
      <c r="AA105" s="9"/>
      <c r="AB105" s="9" t="n">
        <f aca="false">T105-P105-D105</f>
        <v>-33099446.1136112</v>
      </c>
      <c r="AC105" s="50"/>
      <c r="AD105" s="9"/>
      <c r="AE105" s="9"/>
      <c r="AF105" s="9"/>
      <c r="AG105" s="9" t="n">
        <f aca="false">BF105/100*$AG$53</f>
        <v>7872617173.52832</v>
      </c>
      <c r="AH105" s="40" t="n">
        <f aca="false">(AG105-AG104)/AG104</f>
        <v>0.00624001462979613</v>
      </c>
      <c r="AI105" s="40" t="n">
        <f aca="false">(AG105-AG101)/AG101</f>
        <v>0.0190226875593156</v>
      </c>
      <c r="AJ105" s="40" t="n">
        <f aca="false">AB105/AG105</f>
        <v>-0.00420437643340618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13979086</v>
      </c>
      <c r="AY105" s="40" t="n">
        <f aca="false">(AW105-AW104)/AW104</f>
        <v>0.00304621661819011</v>
      </c>
      <c r="AZ105" s="39" t="n">
        <f aca="false">workers_and_wage_central!B93</f>
        <v>8349.85194613136</v>
      </c>
      <c r="BA105" s="40" t="n">
        <f aca="false">(AZ105-AZ104)/AZ104</f>
        <v>0.0031840985576657</v>
      </c>
      <c r="BB105" s="7"/>
      <c r="BC105" s="7"/>
      <c r="BD105" s="7"/>
      <c r="BE105" s="7"/>
      <c r="BF105" s="7" t="n">
        <f aca="false">BF104*(1+AY105)*(1+BA105)*(1-BE105)</f>
        <v>138.599610619912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0.0128298842035237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133484999.901047</v>
      </c>
      <c r="E106" s="6"/>
      <c r="F106" s="8" t="n">
        <f aca="false">'Central pensions'!I106</f>
        <v>24262478.823995</v>
      </c>
      <c r="G106" s="6" t="n">
        <f aca="false">'Central pensions'!K106</f>
        <v>4299769.31912285</v>
      </c>
      <c r="H106" s="6" t="n">
        <f aca="false">'Central pensions'!V106</f>
        <v>23656062.1567658</v>
      </c>
      <c r="I106" s="8" t="n">
        <f aca="false">'Central pensions'!M106</f>
        <v>132982.556261531</v>
      </c>
      <c r="J106" s="6" t="n">
        <f aca="false">'Central pensions'!W106</f>
        <v>731630.788353579</v>
      </c>
      <c r="K106" s="6"/>
      <c r="L106" s="8" t="n">
        <f aca="false">'Central pensions'!N106</f>
        <v>3089318.40855342</v>
      </c>
      <c r="M106" s="8"/>
      <c r="N106" s="8" t="n">
        <f aca="false">'Central pensions'!L106</f>
        <v>1147677.6973011</v>
      </c>
      <c r="O106" s="6"/>
      <c r="P106" s="6" t="n">
        <f aca="false">'Central pensions'!X106</f>
        <v>22344671.9788713</v>
      </c>
      <c r="Q106" s="8"/>
      <c r="R106" s="8" t="n">
        <f aca="false">'Central SIPA income'!G101</f>
        <v>26449050.3920855</v>
      </c>
      <c r="S106" s="8"/>
      <c r="T106" s="6" t="n">
        <f aca="false">'Central SIPA income'!J101</f>
        <v>101130236.5583</v>
      </c>
      <c r="U106" s="6"/>
      <c r="V106" s="8" t="n">
        <f aca="false">'Central SIPA income'!F101</f>
        <v>147909.184836889</v>
      </c>
      <c r="W106" s="8"/>
      <c r="X106" s="8" t="n">
        <f aca="false">'Central SIPA income'!M101</f>
        <v>371505.228909004</v>
      </c>
      <c r="Y106" s="6"/>
      <c r="Z106" s="6" t="n">
        <f aca="false">R106+V106-N106-L106-F106</f>
        <v>-1902515.35292707</v>
      </c>
      <c r="AA106" s="6"/>
      <c r="AB106" s="6" t="n">
        <f aca="false">T106-P106-D106</f>
        <v>-54699435.3216184</v>
      </c>
      <c r="AC106" s="50"/>
      <c r="AD106" s="6"/>
      <c r="AE106" s="6"/>
      <c r="AF106" s="6"/>
      <c r="AG106" s="6" t="n">
        <f aca="false">BF106/100*$AG$53</f>
        <v>7912412655.1923</v>
      </c>
      <c r="AH106" s="61" t="n">
        <f aca="false">(AG106-AG105)/AG105</f>
        <v>0.0050549240216819</v>
      </c>
      <c r="AI106" s="61"/>
      <c r="AJ106" s="61" t="n">
        <f aca="false">AB106/AG106</f>
        <v>-0.00691311711172236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0.00449848700647522</v>
      </c>
      <c r="AV106" s="5"/>
      <c r="AW106" s="65" t="n">
        <f aca="false">workers_and_wage_central!C94</f>
        <v>13969936</v>
      </c>
      <c r="AX106" s="5"/>
      <c r="AY106" s="61" t="n">
        <f aca="false">(AW106-AW105)/AW105</f>
        <v>-0.00065454923161643</v>
      </c>
      <c r="AZ106" s="66" t="n">
        <f aca="false">workers_and_wage_central!B94</f>
        <v>8397.55642741837</v>
      </c>
      <c r="BA106" s="61" t="n">
        <f aca="false">(AZ106-AZ105)/AZ105</f>
        <v>0.00571321283236814</v>
      </c>
      <c r="BB106" s="5"/>
      <c r="BC106" s="5"/>
      <c r="BD106" s="5"/>
      <c r="BE106" s="5"/>
      <c r="BF106" s="5" t="n">
        <f aca="false">BF105*(1+AY106)*(1+BA106)*(1-BE106)</f>
        <v>139.30022112103</v>
      </c>
      <c r="BG106" s="5"/>
      <c r="BH106" s="5" t="n">
        <f aca="false">BH105+1</f>
        <v>75</v>
      </c>
      <c r="BI106" s="61" t="n">
        <f aca="false">T113/AG113</f>
        <v>0.0150534163487924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133349538.899889</v>
      </c>
      <c r="E107" s="9"/>
      <c r="F107" s="67" t="n">
        <f aca="false">'Central pensions'!I107</f>
        <v>24237857.1835521</v>
      </c>
      <c r="G107" s="9" t="n">
        <f aca="false">'Central pensions'!K107</f>
        <v>4404754.31713897</v>
      </c>
      <c r="H107" s="9" t="n">
        <f aca="false">'Central pensions'!V107</f>
        <v>24233658.6402683</v>
      </c>
      <c r="I107" s="67" t="n">
        <f aca="false">'Central pensions'!M107</f>
        <v>136229.51496306</v>
      </c>
      <c r="J107" s="9" t="n">
        <f aca="false">'Central pensions'!W107</f>
        <v>749494.597121692</v>
      </c>
      <c r="K107" s="9"/>
      <c r="L107" s="67" t="n">
        <f aca="false">'Central pensions'!N107</f>
        <v>2422973.83264954</v>
      </c>
      <c r="M107" s="67"/>
      <c r="N107" s="67" t="n">
        <f aca="false">'Central pensions'!L107</f>
        <v>1146985.10679344</v>
      </c>
      <c r="O107" s="9"/>
      <c r="P107" s="9" t="n">
        <f aca="false">'Central pensions'!X107</f>
        <v>18883196.3782113</v>
      </c>
      <c r="Q107" s="67"/>
      <c r="R107" s="67" t="n">
        <f aca="false">'Central SIPA income'!G102</f>
        <v>31129101.4833547</v>
      </c>
      <c r="S107" s="67"/>
      <c r="T107" s="9" t="n">
        <f aca="false">'Central SIPA income'!J102</f>
        <v>119024817.533752</v>
      </c>
      <c r="U107" s="9"/>
      <c r="V107" s="67" t="n">
        <f aca="false">'Central SIPA income'!F102</f>
        <v>150697.159128059</v>
      </c>
      <c r="W107" s="67"/>
      <c r="X107" s="67" t="n">
        <f aca="false">'Central SIPA income'!M102</f>
        <v>378507.81653313</v>
      </c>
      <c r="Y107" s="9"/>
      <c r="Z107" s="9" t="n">
        <f aca="false">R107+V107-N107-L107-F107</f>
        <v>3471982.51948765</v>
      </c>
      <c r="AA107" s="9"/>
      <c r="AB107" s="9" t="n">
        <f aca="false">T107-P107-D107</f>
        <v>-33207917.7443483</v>
      </c>
      <c r="AC107" s="50"/>
      <c r="AD107" s="9"/>
      <c r="AE107" s="9"/>
      <c r="AF107" s="9"/>
      <c r="AG107" s="9" t="n">
        <f aca="false">BF107/100*$AG$53</f>
        <v>7937519730.65819</v>
      </c>
      <c r="AH107" s="40" t="n">
        <f aca="false">(AG107-AG106)/AG106</f>
        <v>0.00317312513388885</v>
      </c>
      <c r="AI107" s="40"/>
      <c r="AJ107" s="40" t="n">
        <f aca="false">AB107/AG107</f>
        <v>-0.0041836642769006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13999566</v>
      </c>
      <c r="AX107" s="7"/>
      <c r="AY107" s="40" t="n">
        <f aca="false">(AW107-AW106)/AW106</f>
        <v>0.00212098323141924</v>
      </c>
      <c r="AZ107" s="39" t="n">
        <f aca="false">workers_and_wage_central!B95</f>
        <v>8406.37314829687</v>
      </c>
      <c r="BA107" s="40" t="n">
        <f aca="false">(AZ107-AZ106)/AZ106</f>
        <v>0.00104991505025353</v>
      </c>
      <c r="BB107" s="7"/>
      <c r="BC107" s="7"/>
      <c r="BD107" s="7"/>
      <c r="BE107" s="7"/>
      <c r="BF107" s="7" t="n">
        <f aca="false">BF106*(1+AY107)*(1+BA107)*(1-BE107)</f>
        <v>139.742238153825</v>
      </c>
      <c r="BG107" s="7"/>
      <c r="BH107" s="7" t="n">
        <f aca="false">BH106+1</f>
        <v>76</v>
      </c>
      <c r="BI107" s="40" t="n">
        <f aca="false">T114/AG114</f>
        <v>0.0127348545906039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133469537.895213</v>
      </c>
      <c r="E108" s="9"/>
      <c r="F108" s="67" t="n">
        <f aca="false">'Central pensions'!I108</f>
        <v>24259668.4214074</v>
      </c>
      <c r="G108" s="9" t="n">
        <f aca="false">'Central pensions'!K108</f>
        <v>4490846.80873853</v>
      </c>
      <c r="H108" s="9" t="n">
        <f aca="false">'Central pensions'!V108</f>
        <v>24707314.1276574</v>
      </c>
      <c r="I108" s="67" t="n">
        <f aca="false">'Central pensions'!M108</f>
        <v>138892.169342428</v>
      </c>
      <c r="J108" s="9" t="n">
        <f aca="false">'Central pensions'!W108</f>
        <v>764143.735906929</v>
      </c>
      <c r="K108" s="9"/>
      <c r="L108" s="67" t="n">
        <f aca="false">'Central pensions'!N108</f>
        <v>2463096.0485785</v>
      </c>
      <c r="M108" s="67"/>
      <c r="N108" s="67" t="n">
        <f aca="false">'Central pensions'!L108</f>
        <v>1149361.63157085</v>
      </c>
      <c r="O108" s="9"/>
      <c r="P108" s="9" t="n">
        <f aca="false">'Central pensions'!X108</f>
        <v>19104465.6855368</v>
      </c>
      <c r="Q108" s="67"/>
      <c r="R108" s="67" t="n">
        <f aca="false">'Central SIPA income'!G103</f>
        <v>26845564.2667725</v>
      </c>
      <c r="S108" s="67"/>
      <c r="T108" s="9" t="n">
        <f aca="false">'Central SIPA income'!J103</f>
        <v>102646341.724697</v>
      </c>
      <c r="U108" s="9"/>
      <c r="V108" s="67" t="n">
        <f aca="false">'Central SIPA income'!F103</f>
        <v>149835.055310517</v>
      </c>
      <c r="W108" s="67"/>
      <c r="X108" s="67" t="n">
        <f aca="false">'Central SIPA income'!M103</f>
        <v>376342.460294892</v>
      </c>
      <c r="Y108" s="9"/>
      <c r="Z108" s="9" t="n">
        <f aca="false">R108+V108-N108-L108-F108</f>
        <v>-876726.779473655</v>
      </c>
      <c r="AA108" s="9"/>
      <c r="AB108" s="9" t="n">
        <f aca="false">T108-P108-D108</f>
        <v>-49927661.8560523</v>
      </c>
      <c r="AC108" s="50"/>
      <c r="AD108" s="9"/>
      <c r="AE108" s="9"/>
      <c r="AF108" s="9"/>
      <c r="AG108" s="9" t="n">
        <f aca="false">BF108/100*$AG$53</f>
        <v>8005328771.10276</v>
      </c>
      <c r="AH108" s="40" t="n">
        <f aca="false">(AG108-AG107)/AG107</f>
        <v>0.00854285000170284</v>
      </c>
      <c r="AI108" s="40"/>
      <c r="AJ108" s="40" t="n">
        <f aca="false">AB108/AG108</f>
        <v>-0.00623680341977693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14063942</v>
      </c>
      <c r="AY108" s="40" t="n">
        <f aca="false">(AW108-AW107)/AW107</f>
        <v>0.00459842826556195</v>
      </c>
      <c r="AZ108" s="39" t="n">
        <f aca="false">workers_and_wage_central!B96</f>
        <v>8439.37965122909</v>
      </c>
      <c r="BA108" s="40" t="n">
        <f aca="false">(AZ108-AZ107)/AZ107</f>
        <v>0.00392636662089052</v>
      </c>
      <c r="BB108" s="7"/>
      <c r="BC108" s="7"/>
      <c r="BD108" s="7"/>
      <c r="BE108" s="7"/>
      <c r="BF108" s="7" t="n">
        <f aca="false">BF107*(1+AY108)*(1+BA108)*(1-BE108)</f>
        <v>140.936035133276</v>
      </c>
      <c r="BG108" s="7"/>
      <c r="BH108" s="0" t="n">
        <f aca="false">BH107+1</f>
        <v>77</v>
      </c>
      <c r="BI108" s="40" t="n">
        <f aca="false">T115/AG115</f>
        <v>0.0150460878964495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133667227.461348</v>
      </c>
      <c r="E109" s="9"/>
      <c r="F109" s="67" t="n">
        <f aca="false">'Central pensions'!I109</f>
        <v>24295600.8401482</v>
      </c>
      <c r="G109" s="9" t="n">
        <f aca="false">'Central pensions'!K109</f>
        <v>4565048.18662107</v>
      </c>
      <c r="H109" s="9" t="n">
        <f aca="false">'Central pensions'!V109</f>
        <v>25115548.2158213</v>
      </c>
      <c r="I109" s="67" t="n">
        <f aca="false">'Central pensions'!M109</f>
        <v>141187.057318177</v>
      </c>
      <c r="J109" s="9" t="n">
        <f aca="false">'Central pensions'!W109</f>
        <v>776769.532448079</v>
      </c>
      <c r="K109" s="9"/>
      <c r="L109" s="67" t="n">
        <f aca="false">'Central pensions'!N109</f>
        <v>2422414.30621563</v>
      </c>
      <c r="M109" s="67"/>
      <c r="N109" s="67" t="n">
        <f aca="false">'Central pensions'!L109</f>
        <v>1152091.92317077</v>
      </c>
      <c r="O109" s="9"/>
      <c r="P109" s="9" t="n">
        <f aca="false">'Central pensions'!X109</f>
        <v>18908389.1898395</v>
      </c>
      <c r="Q109" s="67"/>
      <c r="R109" s="67" t="n">
        <f aca="false">'Central SIPA income'!G104</f>
        <v>31561630.1400678</v>
      </c>
      <c r="S109" s="67"/>
      <c r="T109" s="9" t="n">
        <f aca="false">'Central SIPA income'!J104</f>
        <v>120678628.340688</v>
      </c>
      <c r="U109" s="9"/>
      <c r="V109" s="67" t="n">
        <f aca="false">'Central SIPA income'!F104</f>
        <v>150106.320498233</v>
      </c>
      <c r="W109" s="67"/>
      <c r="X109" s="67" t="n">
        <f aca="false">'Central SIPA income'!M104</f>
        <v>377023.800238512</v>
      </c>
      <c r="Y109" s="9"/>
      <c r="Z109" s="9" t="n">
        <f aca="false">R109+V109-N109-L109-F109</f>
        <v>3841629.39103141</v>
      </c>
      <c r="AA109" s="9"/>
      <c r="AB109" s="9" t="n">
        <f aca="false">T109-P109-D109</f>
        <v>-31896988.3104988</v>
      </c>
      <c r="AC109" s="50"/>
      <c r="AD109" s="9"/>
      <c r="AE109" s="9"/>
      <c r="AF109" s="9"/>
      <c r="AG109" s="9" t="n">
        <f aca="false">BF109/100*$AG$53</f>
        <v>8015119679.39924</v>
      </c>
      <c r="AH109" s="40" t="n">
        <f aca="false">(AG109-AG108)/AG108</f>
        <v>0.00122304886862731</v>
      </c>
      <c r="AI109" s="40" t="n">
        <f aca="false">(AG109-AG105)/AG105</f>
        <v>0.0181010333323568</v>
      </c>
      <c r="AJ109" s="40" t="n">
        <f aca="false">AB109/AG109</f>
        <v>-0.0039796022500427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14089011</v>
      </c>
      <c r="AY109" s="40" t="n">
        <f aca="false">(AW109-AW108)/AW108</f>
        <v>0.00178250166276283</v>
      </c>
      <c r="AZ109" s="39" t="n">
        <f aca="false">workers_and_wage_central!B97</f>
        <v>8434.66661769256</v>
      </c>
      <c r="BA109" s="40" t="n">
        <f aca="false">(AZ109-AZ108)/AZ108</f>
        <v>-0.000558457342992997</v>
      </c>
      <c r="BB109" s="7"/>
      <c r="BC109" s="7"/>
      <c r="BD109" s="7"/>
      <c r="BE109" s="7"/>
      <c r="BF109" s="7" t="n">
        <f aca="false">BF108*(1+AY109)*(1+BA109)*(1-BE109)</f>
        <v>141.108406791594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0.0129565904268666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134252110.700572</v>
      </c>
      <c r="E110" s="6"/>
      <c r="F110" s="8" t="n">
        <f aca="false">'Central pensions'!I110</f>
        <v>24401910.2922718</v>
      </c>
      <c r="G110" s="6" t="n">
        <f aca="false">'Central pensions'!K110</f>
        <v>4674489.07286604</v>
      </c>
      <c r="H110" s="6" t="n">
        <f aca="false">'Central pensions'!V110</f>
        <v>25717659.6816593</v>
      </c>
      <c r="I110" s="8" t="n">
        <f aca="false">'Central pensions'!M110</f>
        <v>144571.826995858</v>
      </c>
      <c r="J110" s="6" t="n">
        <f aca="false">'Central pensions'!W110</f>
        <v>795391.536546171</v>
      </c>
      <c r="K110" s="6"/>
      <c r="L110" s="8" t="n">
        <f aca="false">'Central pensions'!N110</f>
        <v>3060674.37900109</v>
      </c>
      <c r="M110" s="8"/>
      <c r="N110" s="8" t="n">
        <f aca="false">'Central pensions'!L110</f>
        <v>1158901.23199267</v>
      </c>
      <c r="O110" s="6"/>
      <c r="P110" s="6" t="n">
        <f aca="false">'Central pensions'!X110</f>
        <v>22257786.5497511</v>
      </c>
      <c r="Q110" s="8"/>
      <c r="R110" s="8" t="n">
        <f aca="false">'Central SIPA income'!G105</f>
        <v>26838031.0145531</v>
      </c>
      <c r="S110" s="8"/>
      <c r="T110" s="6" t="n">
        <f aca="false">'Central SIPA income'!J105</f>
        <v>102617537.681916</v>
      </c>
      <c r="U110" s="6"/>
      <c r="V110" s="8" t="n">
        <f aca="false">'Central SIPA income'!F105</f>
        <v>150386.253416181</v>
      </c>
      <c r="W110" s="8"/>
      <c r="X110" s="8" t="n">
        <f aca="false">'Central SIPA income'!M105</f>
        <v>377726.911021496</v>
      </c>
      <c r="Y110" s="6"/>
      <c r="Z110" s="6" t="n">
        <f aca="false">R110+V110-N110-L110-F110</f>
        <v>-1633068.63529628</v>
      </c>
      <c r="AA110" s="6"/>
      <c r="AB110" s="6" t="n">
        <f aca="false">T110-P110-D110</f>
        <v>-53892359.5684068</v>
      </c>
      <c r="AC110" s="50"/>
      <c r="AD110" s="6"/>
      <c r="AE110" s="6"/>
      <c r="AF110" s="6"/>
      <c r="AG110" s="6" t="n">
        <f aca="false">BF110/100*$AG$53</f>
        <v>8024210014.00468</v>
      </c>
      <c r="AH110" s="61" t="n">
        <f aca="false">(AG110-AG109)/AG109</f>
        <v>0.0011341483307857</v>
      </c>
      <c r="AI110" s="61"/>
      <c r="AJ110" s="61" t="n">
        <f aca="false">AB110/AG110</f>
        <v>-0.00671621997359843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0.00352426938510738</v>
      </c>
      <c r="AV110" s="5"/>
      <c r="AW110" s="65" t="n">
        <f aca="false">workers_and_wage_central!C98</f>
        <v>14048414</v>
      </c>
      <c r="AX110" s="5"/>
      <c r="AY110" s="61" t="n">
        <f aca="false">(AW110-AW109)/AW109</f>
        <v>-0.0028814655620611</v>
      </c>
      <c r="AZ110" s="66" t="n">
        <f aca="false">workers_and_wage_central!B98</f>
        <v>8468.63486046585</v>
      </c>
      <c r="BA110" s="61" t="n">
        <f aca="false">(AZ110-AZ109)/AZ109</f>
        <v>0.00402721818335293</v>
      </c>
      <c r="BB110" s="5"/>
      <c r="BC110" s="5"/>
      <c r="BD110" s="5"/>
      <c r="BE110" s="5"/>
      <c r="BF110" s="5" t="n">
        <f aca="false">BF109*(1+AY110)*(1+BA110)*(1-BE110)</f>
        <v>141.268444655617</v>
      </c>
      <c r="BG110" s="5"/>
      <c r="BH110" s="5" t="n">
        <f aca="false">BH109+1</f>
        <v>79</v>
      </c>
      <c r="BI110" s="61" t="n">
        <f aca="false">T117/AG117</f>
        <v>0.0152410540698407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135512904.848326</v>
      </c>
      <c r="E111" s="9"/>
      <c r="F111" s="67" t="n">
        <f aca="false">'Central pensions'!I111</f>
        <v>24631074.5529302</v>
      </c>
      <c r="G111" s="9" t="n">
        <f aca="false">'Central pensions'!K111</f>
        <v>4730476.23724343</v>
      </c>
      <c r="H111" s="9" t="n">
        <f aca="false">'Central pensions'!V111</f>
        <v>26025684.5411797</v>
      </c>
      <c r="I111" s="67" t="n">
        <f aca="false">'Central pensions'!M111</f>
        <v>146303.388780725</v>
      </c>
      <c r="J111" s="9" t="n">
        <f aca="false">'Central pensions'!W111</f>
        <v>804918.078593188</v>
      </c>
      <c r="K111" s="9"/>
      <c r="L111" s="67" t="n">
        <f aca="false">'Central pensions'!N111</f>
        <v>2430943.49597533</v>
      </c>
      <c r="M111" s="67"/>
      <c r="N111" s="67" t="n">
        <f aca="false">'Central pensions'!L111</f>
        <v>1169807.50539606</v>
      </c>
      <c r="O111" s="9"/>
      <c r="P111" s="9" t="n">
        <f aca="false">'Central pensions'!X111</f>
        <v>19050113.1025104</v>
      </c>
      <c r="Q111" s="67"/>
      <c r="R111" s="67" t="n">
        <f aca="false">'Central SIPA income'!G106</f>
        <v>31586107.2236246</v>
      </c>
      <c r="S111" s="67"/>
      <c r="T111" s="9" t="n">
        <f aca="false">'Central SIPA income'!J106</f>
        <v>120772218.591138</v>
      </c>
      <c r="U111" s="9"/>
      <c r="V111" s="67" t="n">
        <f aca="false">'Central SIPA income'!F106</f>
        <v>157478.002799075</v>
      </c>
      <c r="W111" s="67"/>
      <c r="X111" s="67" t="n">
        <f aca="false">'Central SIPA income'!M106</f>
        <v>395539.340863245</v>
      </c>
      <c r="Y111" s="9"/>
      <c r="Z111" s="9" t="n">
        <f aca="false">R111+V111-N111-L111-F111</f>
        <v>3511759.67212208</v>
      </c>
      <c r="AA111" s="9"/>
      <c r="AB111" s="9" t="n">
        <f aca="false">T111-P111-D111</f>
        <v>-33790799.3596989</v>
      </c>
      <c r="AC111" s="50"/>
      <c r="AD111" s="9"/>
      <c r="AE111" s="9"/>
      <c r="AF111" s="9"/>
      <c r="AG111" s="9" t="n">
        <f aca="false">BF111/100*$AG$53</f>
        <v>8047382183.4207</v>
      </c>
      <c r="AH111" s="40" t="n">
        <f aca="false">(AG111-AG110)/AG110</f>
        <v>0.00288778202160424</v>
      </c>
      <c r="AI111" s="40"/>
      <c r="AJ111" s="40" t="n">
        <f aca="false">AB111/AG111</f>
        <v>-0.00419898031304081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14084860</v>
      </c>
      <c r="AX111" s="7"/>
      <c r="AY111" s="40" t="n">
        <f aca="false">(AW111-AW110)/AW110</f>
        <v>0.002594314205148</v>
      </c>
      <c r="AZ111" s="39" t="n">
        <f aca="false">workers_and_wage_central!B99</f>
        <v>8471.11370135458</v>
      </c>
      <c r="BA111" s="40" t="n">
        <f aca="false">(AZ111-AZ110)/AZ110</f>
        <v>0.000292708438795291</v>
      </c>
      <c r="BB111" s="7"/>
      <c r="BC111" s="7"/>
      <c r="BD111" s="7"/>
      <c r="BE111" s="7"/>
      <c r="BF111" s="7" t="n">
        <f aca="false">BF110*(1+AY111)*(1+BA111)*(1-BE111)</f>
        <v>141.676397130313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136217567.317238</v>
      </c>
      <c r="E112" s="9"/>
      <c r="F112" s="67" t="n">
        <f aca="false">'Central pensions'!I112</f>
        <v>24759155.297903</v>
      </c>
      <c r="G112" s="9" t="n">
        <f aca="false">'Central pensions'!K112</f>
        <v>4709418.21674382</v>
      </c>
      <c r="H112" s="9" t="n">
        <f aca="false">'Central pensions'!V112</f>
        <v>25909829.5255113</v>
      </c>
      <c r="I112" s="67" t="n">
        <f aca="false">'Central pensions'!M112</f>
        <v>145652.109796201</v>
      </c>
      <c r="J112" s="9" t="n">
        <f aca="false">'Central pensions'!W112</f>
        <v>801334.933778702</v>
      </c>
      <c r="K112" s="9"/>
      <c r="L112" s="67" t="n">
        <f aca="false">'Central pensions'!N112</f>
        <v>2467111.52137864</v>
      </c>
      <c r="M112" s="67"/>
      <c r="N112" s="67" t="n">
        <f aca="false">'Central pensions'!L112</f>
        <v>1175922.83645055</v>
      </c>
      <c r="O112" s="9"/>
      <c r="P112" s="9" t="n">
        <f aca="false">'Central pensions'!X112</f>
        <v>19271433.9054112</v>
      </c>
      <c r="Q112" s="67"/>
      <c r="R112" s="67" t="n">
        <f aca="false">'Central SIPA income'!G107</f>
        <v>27242646.5902526</v>
      </c>
      <c r="S112" s="67"/>
      <c r="T112" s="9" t="n">
        <f aca="false">'Central SIPA income'!J107</f>
        <v>104164620.404323</v>
      </c>
      <c r="U112" s="9"/>
      <c r="V112" s="67" t="n">
        <f aca="false">'Central SIPA income'!F107</f>
        <v>159718.701378819</v>
      </c>
      <c r="W112" s="67"/>
      <c r="X112" s="67" t="n">
        <f aca="false">'Central SIPA income'!M107</f>
        <v>401167.329684237</v>
      </c>
      <c r="Y112" s="9"/>
      <c r="Z112" s="9" t="n">
        <f aca="false">R112+V112-N112-L112-F112</f>
        <v>-999824.364100807</v>
      </c>
      <c r="AA112" s="9"/>
      <c r="AB112" s="9" t="n">
        <f aca="false">T112-P112-D112</f>
        <v>-51324380.8183258</v>
      </c>
      <c r="AC112" s="50"/>
      <c r="AD112" s="9"/>
      <c r="AE112" s="9"/>
      <c r="AF112" s="9"/>
      <c r="AG112" s="9" t="n">
        <f aca="false">BF112/100*$AG$53</f>
        <v>8118905732.26798</v>
      </c>
      <c r="AH112" s="40" t="n">
        <f aca="false">(AG112-AG111)/AG111</f>
        <v>0.00888780316593255</v>
      </c>
      <c r="AI112" s="40"/>
      <c r="AJ112" s="40" t="n">
        <f aca="false">AB112/AG112</f>
        <v>-0.00632158846411295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14152004</v>
      </c>
      <c r="AY112" s="40" t="n">
        <f aca="false">(AW112-AW111)/AW111</f>
        <v>0.00476710453636032</v>
      </c>
      <c r="AZ112" s="39" t="n">
        <f aca="false">workers_and_wage_central!B100</f>
        <v>8505.85499260758</v>
      </c>
      <c r="BA112" s="40" t="n">
        <f aca="false">(AZ112-AZ111)/AZ111</f>
        <v>0.00410114802820265</v>
      </c>
      <c r="BB112" s="7"/>
      <c r="BC112" s="7"/>
      <c r="BD112" s="7"/>
      <c r="BE112" s="7"/>
      <c r="BF112" s="7" t="n">
        <f aca="false">BF111*(1+AY112)*(1+BA112)*(1-BE112)</f>
        <v>142.935589061266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135798487.055618</v>
      </c>
      <c r="E113" s="9"/>
      <c r="F113" s="67" t="n">
        <f aca="false">'Central pensions'!I113</f>
        <v>24682982.4996063</v>
      </c>
      <c r="G113" s="9" t="n">
        <f aca="false">'Central pensions'!K113</f>
        <v>4820530.39484204</v>
      </c>
      <c r="H113" s="9" t="n">
        <f aca="false">'Central pensions'!V113</f>
        <v>26521135.9460151</v>
      </c>
      <c r="I113" s="67" t="n">
        <f aca="false">'Central pensions'!M113</f>
        <v>149088.56891264</v>
      </c>
      <c r="J113" s="9" t="n">
        <f aca="false">'Central pensions'!W113</f>
        <v>820241.317917992</v>
      </c>
      <c r="K113" s="9"/>
      <c r="L113" s="67" t="n">
        <f aca="false">'Central pensions'!N113</f>
        <v>2411305.98541073</v>
      </c>
      <c r="M113" s="67"/>
      <c r="N113" s="67" t="n">
        <f aca="false">'Central pensions'!L113</f>
        <v>1173053.56915165</v>
      </c>
      <c r="O113" s="9"/>
      <c r="P113" s="9" t="n">
        <f aca="false">'Central pensions'!X113</f>
        <v>18966072.8518775</v>
      </c>
      <c r="Q113" s="67"/>
      <c r="R113" s="67" t="n">
        <f aca="false">'Central SIPA income'!G108</f>
        <v>32001989.9465021</v>
      </c>
      <c r="S113" s="67"/>
      <c r="T113" s="9" t="n">
        <f aca="false">'Central SIPA income'!J108</f>
        <v>122362382.227323</v>
      </c>
      <c r="U113" s="9"/>
      <c r="V113" s="67" t="n">
        <f aca="false">'Central SIPA income'!F108</f>
        <v>166372.867967445</v>
      </c>
      <c r="W113" s="67"/>
      <c r="X113" s="67" t="n">
        <f aca="false">'Central SIPA income'!M108</f>
        <v>417880.677705403</v>
      </c>
      <c r="Y113" s="9"/>
      <c r="Z113" s="9" t="n">
        <f aca="false">R113+V113-N113-L113-F113</f>
        <v>3901020.7603009</v>
      </c>
      <c r="AA113" s="9"/>
      <c r="AB113" s="9" t="n">
        <f aca="false">T113-P113-D113</f>
        <v>-32402177.6801727</v>
      </c>
      <c r="AC113" s="50"/>
      <c r="AD113" s="9"/>
      <c r="AE113" s="9"/>
      <c r="AF113" s="9"/>
      <c r="AG113" s="9" t="n">
        <f aca="false">BF113/100*$AG$53</f>
        <v>8128545666.45524</v>
      </c>
      <c r="AH113" s="40" t="n">
        <f aca="false">(AG113-AG112)/AG112</f>
        <v>0.00118734402210701</v>
      </c>
      <c r="AI113" s="40" t="n">
        <f aca="false">(AG113-AG109)/AG109</f>
        <v>0.0141515026091905</v>
      </c>
      <c r="AJ113" s="40" t="n">
        <f aca="false">AB113/AG113</f>
        <v>-0.00398622078410527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14122966</v>
      </c>
      <c r="AY113" s="40" t="n">
        <f aca="false">(AW113-AW112)/AW112</f>
        <v>-0.00205186488076176</v>
      </c>
      <c r="AZ113" s="39" t="n">
        <f aca="false">workers_and_wage_central!B101</f>
        <v>8533.46388353984</v>
      </c>
      <c r="BA113" s="40" t="n">
        <f aca="false">(AZ113-AZ112)/AZ112</f>
        <v>0.0032458689874517</v>
      </c>
      <c r="BB113" s="7"/>
      <c r="BC113" s="7"/>
      <c r="BD113" s="7"/>
      <c r="BE113" s="7"/>
      <c r="BF113" s="7" t="n">
        <f aca="false">BF112*(1+AY113)*(1+BA113)*(1-BE113)</f>
        <v>143.105302778484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136304003.079967</v>
      </c>
      <c r="E114" s="6"/>
      <c r="F114" s="8" t="n">
        <f aca="false">'Central pensions'!I114</f>
        <v>24774866.0209386</v>
      </c>
      <c r="G114" s="6" t="n">
        <f aca="false">'Central pensions'!K114</f>
        <v>4897887.30530809</v>
      </c>
      <c r="H114" s="6" t="n">
        <f aca="false">'Central pensions'!V114</f>
        <v>26946730.8434208</v>
      </c>
      <c r="I114" s="8" t="n">
        <f aca="false">'Central pensions'!M114</f>
        <v>151481.050679632</v>
      </c>
      <c r="J114" s="6" t="n">
        <f aca="false">'Central pensions'!W114</f>
        <v>833404.046703736</v>
      </c>
      <c r="K114" s="6"/>
      <c r="L114" s="8" t="n">
        <f aca="false">'Central pensions'!N114</f>
        <v>3014179.60517092</v>
      </c>
      <c r="M114" s="8"/>
      <c r="N114" s="8" t="n">
        <f aca="false">'Central pensions'!L114</f>
        <v>1178020.84625677</v>
      </c>
      <c r="O114" s="6"/>
      <c r="P114" s="6" t="n">
        <f aca="false">'Central pensions'!X114</f>
        <v>22121715.4238024</v>
      </c>
      <c r="Q114" s="8"/>
      <c r="R114" s="8" t="n">
        <f aca="false">'Central SIPA income'!G109</f>
        <v>27207255.8856474</v>
      </c>
      <c r="S114" s="8"/>
      <c r="T114" s="6" t="n">
        <f aca="false">'Central SIPA income'!J109</f>
        <v>104029300.977893</v>
      </c>
      <c r="U114" s="6"/>
      <c r="V114" s="8" t="n">
        <f aca="false">'Central SIPA income'!F109</f>
        <v>164570.619201337</v>
      </c>
      <c r="W114" s="8"/>
      <c r="X114" s="8" t="n">
        <f aca="false">'Central SIPA income'!M109</f>
        <v>413353.948407677</v>
      </c>
      <c r="Y114" s="6"/>
      <c r="Z114" s="6" t="n">
        <f aca="false">R114+V114-N114-L114-F114</f>
        <v>-1595239.96751754</v>
      </c>
      <c r="AA114" s="6"/>
      <c r="AB114" s="6" t="n">
        <f aca="false">T114-P114-D114</f>
        <v>-54396417.5258764</v>
      </c>
      <c r="AC114" s="50"/>
      <c r="AD114" s="6"/>
      <c r="AE114" s="6"/>
      <c r="AF114" s="6"/>
      <c r="AG114" s="6" t="n">
        <f aca="false">BF114/100*$AG$53</f>
        <v>8168864452.88884</v>
      </c>
      <c r="AH114" s="61" t="n">
        <f aca="false">(AG114-AG113)/AG113</f>
        <v>0.00496014761902492</v>
      </c>
      <c r="AI114" s="61"/>
      <c r="AJ114" s="61" t="n">
        <f aca="false">AB114/AG114</f>
        <v>-0.00665899377319692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0.00560710612925409</v>
      </c>
      <c r="AV114" s="5"/>
      <c r="AW114" s="65" t="n">
        <f aca="false">workers_and_wage_central!C102</f>
        <v>14197540</v>
      </c>
      <c r="AX114" s="5"/>
      <c r="AY114" s="61" t="n">
        <f aca="false">(AW114-AW113)/AW113</f>
        <v>0.00528033558956384</v>
      </c>
      <c r="AZ114" s="66" t="n">
        <f aca="false">workers_and_wage_central!B102</f>
        <v>8530.74592280212</v>
      </c>
      <c r="BA114" s="61" t="n">
        <f aca="false">(AZ114-AZ113)/AZ113</f>
        <v>-0.000318506151173228</v>
      </c>
      <c r="BB114" s="5"/>
      <c r="BC114" s="5"/>
      <c r="BD114" s="5"/>
      <c r="BE114" s="5"/>
      <c r="BF114" s="5" t="n">
        <f aca="false">BF113*(1+AY114)*(1+BA114)*(1-BE114)</f>
        <v>143.815126205331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137200472.110639</v>
      </c>
      <c r="E115" s="9"/>
      <c r="F115" s="67" t="n">
        <f aca="false">'Central pensions'!I115</f>
        <v>24937809.878969</v>
      </c>
      <c r="G115" s="9" t="n">
        <f aca="false">'Central pensions'!K115</f>
        <v>4912752.50521834</v>
      </c>
      <c r="H115" s="9" t="n">
        <f aca="false">'Central pensions'!V115</f>
        <v>27028514.787384</v>
      </c>
      <c r="I115" s="67" t="n">
        <f aca="false">'Central pensions'!M115</f>
        <v>151940.799130464</v>
      </c>
      <c r="J115" s="9" t="n">
        <f aca="false">'Central pensions'!W115</f>
        <v>835933.447032493</v>
      </c>
      <c r="K115" s="9"/>
      <c r="L115" s="67" t="n">
        <f aca="false">'Central pensions'!N115</f>
        <v>2450728.74472992</v>
      </c>
      <c r="M115" s="67"/>
      <c r="N115" s="67" t="n">
        <f aca="false">'Central pensions'!L115</f>
        <v>1187098.65955428</v>
      </c>
      <c r="O115" s="9"/>
      <c r="P115" s="9" t="n">
        <f aca="false">'Central pensions'!X115</f>
        <v>19247909.6808164</v>
      </c>
      <c r="Q115" s="67"/>
      <c r="R115" s="67" t="n">
        <f aca="false">'Central SIPA income'!G110</f>
        <v>32472899.5552712</v>
      </c>
      <c r="S115" s="67"/>
      <c r="T115" s="9" t="n">
        <f aca="false">'Central SIPA income'!J110</f>
        <v>124162945.930988</v>
      </c>
      <c r="U115" s="9"/>
      <c r="V115" s="67" t="n">
        <f aca="false">'Central SIPA income'!F110</f>
        <v>168270.894091122</v>
      </c>
      <c r="W115" s="67"/>
      <c r="X115" s="67" t="n">
        <f aca="false">'Central SIPA income'!M110</f>
        <v>422647.972111966</v>
      </c>
      <c r="Y115" s="9"/>
      <c r="Z115" s="9" t="n">
        <f aca="false">R115+V115-N115-L115-F115</f>
        <v>4065533.16610914</v>
      </c>
      <c r="AA115" s="9"/>
      <c r="AB115" s="9" t="n">
        <f aca="false">T115-P115-D115</f>
        <v>-32285435.860468</v>
      </c>
      <c r="AC115" s="50"/>
      <c r="AD115" s="9"/>
      <c r="AE115" s="9"/>
      <c r="AF115" s="9"/>
      <c r="AG115" s="9" t="n">
        <f aca="false">BF115/100*$AG$53</f>
        <v>8252174703.85022</v>
      </c>
      <c r="AH115" s="40" t="n">
        <f aca="false">(AG115-AG114)/AG114</f>
        <v>0.0101985106304365</v>
      </c>
      <c r="AI115" s="40"/>
      <c r="AJ115" s="40" t="n">
        <f aca="false">AB115/AG115</f>
        <v>-0.00391235486633658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14294460</v>
      </c>
      <c r="AX115" s="7"/>
      <c r="AY115" s="40" t="n">
        <f aca="false">(AW115-AW114)/AW114</f>
        <v>0.00682653473770808</v>
      </c>
      <c r="AZ115" s="39" t="n">
        <f aca="false">workers_and_wage_central!B103</f>
        <v>8559.31635535054</v>
      </c>
      <c r="BA115" s="40" t="n">
        <f aca="false">(AZ115-AZ114)/AZ114</f>
        <v>0.00334911305611034</v>
      </c>
      <c r="BB115" s="7"/>
      <c r="BC115" s="7"/>
      <c r="BD115" s="7"/>
      <c r="BE115" s="7"/>
      <c r="BF115" s="7" t="n">
        <f aca="false">BF114*(1+AY115)*(1+BA115)*(1-BE115)</f>
        <v>145.281826298753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137855303.285557</v>
      </c>
      <c r="E116" s="9"/>
      <c r="F116" s="67" t="n">
        <f aca="false">'Central pensions'!I116</f>
        <v>25056833.1963943</v>
      </c>
      <c r="G116" s="9" t="n">
        <f aca="false">'Central pensions'!K116</f>
        <v>4995322.7279487</v>
      </c>
      <c r="H116" s="9" t="n">
        <f aca="false">'Central pensions'!V116</f>
        <v>27482791.7906921</v>
      </c>
      <c r="I116" s="67" t="n">
        <f aca="false">'Central pensions'!M116</f>
        <v>154494.517359237</v>
      </c>
      <c r="J116" s="9" t="n">
        <f aca="false">'Central pensions'!W116</f>
        <v>849983.251258514</v>
      </c>
      <c r="K116" s="9"/>
      <c r="L116" s="67" t="n">
        <f aca="false">'Central pensions'!N116</f>
        <v>2421362.39126085</v>
      </c>
      <c r="M116" s="67"/>
      <c r="N116" s="67" t="n">
        <f aca="false">'Central pensions'!L116</f>
        <v>1194139.8221352</v>
      </c>
      <c r="O116" s="9"/>
      <c r="P116" s="9" t="n">
        <f aca="false">'Central pensions'!X116</f>
        <v>19134265.932105</v>
      </c>
      <c r="Q116" s="67"/>
      <c r="R116" s="67" t="n">
        <f aca="false">'Central SIPA income'!G111</f>
        <v>28046715.7178574</v>
      </c>
      <c r="S116" s="67"/>
      <c r="T116" s="9" t="n">
        <f aca="false">'Central SIPA income'!J111</f>
        <v>107239048.403758</v>
      </c>
      <c r="U116" s="9"/>
      <c r="V116" s="67" t="n">
        <f aca="false">'Central SIPA income'!F111</f>
        <v>158887.916035502</v>
      </c>
      <c r="W116" s="67"/>
      <c r="X116" s="67" t="n">
        <f aca="false">'Central SIPA income'!M111</f>
        <v>399080.636423884</v>
      </c>
      <c r="Y116" s="9"/>
      <c r="Z116" s="9" t="n">
        <f aca="false">R116+V116-N116-L116-F116</f>
        <v>-466731.775897477</v>
      </c>
      <c r="AA116" s="9"/>
      <c r="AB116" s="9" t="n">
        <f aca="false">T116-P116-D116</f>
        <v>-49750520.8139042</v>
      </c>
      <c r="AC116" s="50"/>
      <c r="AD116" s="9"/>
      <c r="AE116" s="9"/>
      <c r="AF116" s="9"/>
      <c r="AG116" s="9" t="n">
        <f aca="false">BF116/100*$AG$53</f>
        <v>8276795427.70673</v>
      </c>
      <c r="AH116" s="40" t="n">
        <f aca="false">(AG116-AG115)/AG115</f>
        <v>0.00298354370091305</v>
      </c>
      <c r="AI116" s="40"/>
      <c r="AJ116" s="40" t="n">
        <f aca="false">AB116/AG116</f>
        <v>-0.00601084335700304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14246413</v>
      </c>
      <c r="AY116" s="40" t="n">
        <f aca="false">(AW116-AW115)/AW115</f>
        <v>-0.00336123225361434</v>
      </c>
      <c r="AZ116" s="39" t="n">
        <f aca="false">workers_and_wage_central!B104</f>
        <v>8613.80645382566</v>
      </c>
      <c r="BA116" s="40" t="n">
        <f aca="false">(AZ116-AZ115)/AZ115</f>
        <v>0.00636617414439367</v>
      </c>
      <c r="BB116" s="7"/>
      <c r="BC116" s="7"/>
      <c r="BD116" s="7"/>
      <c r="BE116" s="7"/>
      <c r="BF116" s="7" t="n">
        <f aca="false">BF115*(1+AY116)*(1+BA116)*(1-BE116)</f>
        <v>145.715280976464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139041850.897946</v>
      </c>
      <c r="E117" s="9"/>
      <c r="F117" s="67" t="n">
        <f aca="false">'Central pensions'!I117</f>
        <v>25272502.2703769</v>
      </c>
      <c r="G117" s="9" t="n">
        <f aca="false">'Central pensions'!K117</f>
        <v>4997831.603085</v>
      </c>
      <c r="H117" s="9" t="n">
        <f aca="false">'Central pensions'!V117</f>
        <v>27496594.8814542</v>
      </c>
      <c r="I117" s="67" t="n">
        <f aca="false">'Central pensions'!M117</f>
        <v>154572.111435618</v>
      </c>
      <c r="J117" s="9" t="n">
        <f aca="false">'Central pensions'!W117</f>
        <v>850410.150972808</v>
      </c>
      <c r="K117" s="9"/>
      <c r="L117" s="67" t="n">
        <f aca="false">'Central pensions'!N117</f>
        <v>2365571.21821938</v>
      </c>
      <c r="M117" s="67"/>
      <c r="N117" s="67" t="n">
        <f aca="false">'Central pensions'!L117</f>
        <v>1203769.77327067</v>
      </c>
      <c r="O117" s="9"/>
      <c r="P117" s="9" t="n">
        <f aca="false">'Central pensions'!X117</f>
        <v>18897746.4198251</v>
      </c>
      <c r="Q117" s="67"/>
      <c r="R117" s="67" t="n">
        <f aca="false">'Central SIPA income'!G112</f>
        <v>33133231.1794646</v>
      </c>
      <c r="S117" s="67"/>
      <c r="T117" s="9" t="n">
        <f aca="false">'Central SIPA income'!J112</f>
        <v>126687781.128156</v>
      </c>
      <c r="U117" s="9"/>
      <c r="V117" s="67" t="n">
        <f aca="false">'Central SIPA income'!F112</f>
        <v>158038.489118957</v>
      </c>
      <c r="W117" s="67"/>
      <c r="X117" s="67" t="n">
        <f aca="false">'Central SIPA income'!M112</f>
        <v>396947.120906099</v>
      </c>
      <c r="Y117" s="9"/>
      <c r="Z117" s="9" t="n">
        <f aca="false">R117+V117-N117-L117-F117</f>
        <v>4449426.40671654</v>
      </c>
      <c r="AA117" s="9"/>
      <c r="AB117" s="9" t="n">
        <f aca="false">T117-P117-D117</f>
        <v>-31251816.1896153</v>
      </c>
      <c r="AC117" s="50"/>
      <c r="AD117" s="9"/>
      <c r="AE117" s="9"/>
      <c r="AF117" s="9"/>
      <c r="AG117" s="9" t="n">
        <f aca="false">BF117/100*$AG$53</f>
        <v>8312271615.04844</v>
      </c>
      <c r="AH117" s="40" t="n">
        <f aca="false">(AG117-AG116)/AG116</f>
        <v>0.00428622256664187</v>
      </c>
      <c r="AI117" s="40" t="n">
        <f aca="false">(AG117-AG113)/AG113</f>
        <v>0.0226025609170659</v>
      </c>
      <c r="AJ117" s="40" t="n">
        <f aca="false">AB117/AG117</f>
        <v>-0.00375972028308572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14284513</v>
      </c>
      <c r="AY117" s="40" t="n">
        <f aca="false">(AW117-AW116)/AW116</f>
        <v>0.00267435739789377</v>
      </c>
      <c r="AZ117" s="39" t="n">
        <f aca="false">workers_and_wage_central!B105</f>
        <v>8627.65371589117</v>
      </c>
      <c r="BA117" s="40" t="n">
        <f aca="false">(AZ117-AZ116)/AZ116</f>
        <v>0.00160756596282284</v>
      </c>
      <c r="BB117" s="7"/>
      <c r="BC117" s="7"/>
      <c r="BD117" s="7"/>
      <c r="BE117" s="7"/>
      <c r="BF117" s="7" t="n">
        <f aca="false">BF116*(1+AY117)*(1+BA117)*(1-BE117)</f>
        <v>146.33984910209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0.0229247107702193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0.0202159372181335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4966125494.3986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5035099459.59858</v>
      </c>
      <c r="AH149" s="32" t="n">
        <f aca="false">AVERAGE(AJ138:AJ158)</f>
        <v>0.0065469626746647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5080530512.39904</v>
      </c>
      <c r="AJ150" s="32" t="n">
        <f aca="false">(AG150-AG146)/AG146</f>
        <v>0.00849576611211683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5033375110.46858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5115109259.23056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5135801448.79055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5147672718.64343</v>
      </c>
      <c r="AJ154" s="32" t="n">
        <f aca="false">(AG154-AG150)/AG150</f>
        <v>0.0132155896083142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5234710114.88733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5268562537.00748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5289875492.25427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5353928941.78371</v>
      </c>
      <c r="AJ158" s="32" t="n">
        <f aca="false">(AG158-AG154)/AG154</f>
        <v>0.0400678587030765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5391751418.33395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5452962225.80274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5448571757.0219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5488203997.3522</v>
      </c>
      <c r="AJ162" s="32" t="n">
        <f aca="false">(AG162-AG158)/AG158</f>
        <v>0.025079723139499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5553503960.88396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5589286281.44781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5612028909.73256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5680114928.40177</v>
      </c>
      <c r="AJ166" s="32" t="n">
        <f aca="false">(AG166-AG162)/AG162</f>
        <v>0.0349678931654434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5730126654.06494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5776050046.02815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5834367267.82879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5881382581.5074</v>
      </c>
      <c r="AJ170" s="32" t="n">
        <f aca="false">(AG170-AG166)/AG166</f>
        <v>0.0354337290077082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5938845789.70181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5964883816.47142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6026396013.56198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6106735240.82567</v>
      </c>
      <c r="AJ174" s="32" t="n">
        <f aca="false">(AG174-AG170)/AG170</f>
        <v>0.0383162727802888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6132961454.84969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6148153572.52969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6194724404.33599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6199099110.47612</v>
      </c>
      <c r="AJ178" s="32" t="n">
        <f aca="false">(AG178-AG174)/AG174</f>
        <v>0.0151249179812098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6261794721.12616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6322534687.80855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6367084664.93609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6431257617.33462</v>
      </c>
      <c r="AJ182" s="32" t="n">
        <f aca="false">(AG182-AG178)/AG178</f>
        <v>0.0374503621770079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6483355305.31298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6528983095.48997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6576474214.39166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6609264596.82013</v>
      </c>
      <c r="AJ186" s="32" t="n">
        <f aca="false">(AG186-AG182)/AG182</f>
        <v>0.0276784091195029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6640119200.57351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6684417798.8851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6733093120.10119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6789713215.82941</v>
      </c>
      <c r="AJ190" s="32" t="n">
        <f aca="false">(AG190-AG186)/AG186</f>
        <v>0.0273023747749628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6834384680.56559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6891613379.47646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6927932690.18679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6973001433.94295</v>
      </c>
      <c r="AJ194" s="32" t="n">
        <f aca="false">(AG194-AG190)/AG190</f>
        <v>0.0269949867228893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7004105491.09087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7031497745.4233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7046596804.51687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7081321094.96214</v>
      </c>
      <c r="AJ198" s="32" t="n">
        <f aca="false">(AG198-AG194)/AG194</f>
        <v>0.0155341515479852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7096357412.33614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7150412895.46541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7164856849.94236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7182264310.14436</v>
      </c>
      <c r="AJ202" s="32" t="n">
        <f aca="false">(AG202-AG198)/AG198</f>
        <v>0.0142548563789939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7272498122.74955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7333420033.74258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7361946813.27213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7417213548.37873</v>
      </c>
      <c r="AJ206" s="32" t="n">
        <f aca="false">(AG206-AG202)/AG202</f>
        <v>0.0327124188262637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7441303687.82028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7514856987.31275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7519269629.10453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7595777545.58456</v>
      </c>
      <c r="AJ210" s="32" t="n">
        <f aca="false">(AG210-AG206)/AG206</f>
        <v>0.0240742694060446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7624545455.37404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7678297763.72414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7685302855.57137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7725654462.49701</v>
      </c>
      <c r="AJ214" s="32" t="n">
        <f aca="false">(AG214-AG210)/AG210</f>
        <v>0.0170985677414875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7755396123.33214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7767709890.54968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7823796568.48046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7872617173.52832</v>
      </c>
      <c r="AJ218" s="32" t="n">
        <f aca="false">(AG218-AG214)/AG214</f>
        <v>0.0190226875593156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7912412655.1923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7937519730.65819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8005328771.10276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8015119679.39924</v>
      </c>
      <c r="AJ222" s="32" t="n">
        <f aca="false">(AG222-AG218)/AG218</f>
        <v>0.0181010333323568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8024210014.00468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8047382183.4207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8118905732.26798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8128545666.45524</v>
      </c>
      <c r="AJ226" s="32" t="n">
        <f aca="false">(AG226-AG222)/AG222</f>
        <v>0.0141515026091905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8168864452.88884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8252174703.85022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8276795427.70673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8312271615.04844</v>
      </c>
      <c r="AJ230" s="32" t="n">
        <f aca="false">(AG230-AG226)/AG226</f>
        <v>0.0226025609170659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I1" colorId="64" zoomScale="85" zoomScaleNormal="85" zoomScalePageLayoutView="100" workbookViewId="0">
      <selection pane="topLeft" activeCell="N27" activeCellId="0" sqref="N27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7" activeCellId="0" sqref="C27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298771.16255</v>
      </c>
      <c r="C15" s="0" t="n">
        <v>245450.621683333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K1" colorId="64" zoomScale="85" zoomScaleNormal="85" zoomScalePageLayoutView="100" workbookViewId="0">
      <selection pane="topLeft" activeCell="R24" activeCellId="0" sqref="R24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34.0585055251909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35.8874388910338</v>
      </c>
      <c r="E5" s="25" t="n">
        <f aca="false">(D7/D6)^(1/3)-1</f>
        <v>0.0200745496556638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37.7241049798319</v>
      </c>
      <c r="E6" s="22" t="n">
        <f aca="false">(D8/D7)^(1/3)-1</f>
        <v>0.0217205625419925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40.0419004491814</v>
      </c>
      <c r="E7" s="25" t="n">
        <f aca="false">(D9/D8)^(1/3)-1</f>
        <v>0.0284809714113079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109.428893977399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42.7081818273117</v>
      </c>
      <c r="E8" s="22" t="n">
        <f aca="false">(D10/D9)^(1/3)-1</f>
        <v>0.0449818647633002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109.406976393827</v>
      </c>
      <c r="K8" s="13" t="n">
        <f aca="false">D8*100/$D$16</f>
        <v>43.5623454638579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46.4622102631329</v>
      </c>
      <c r="E9" s="25" t="n">
        <f aca="false">(D9/D8)^(1/3)-1</f>
        <v>0.0284809714113079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103.855457303891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53.0183400616044</v>
      </c>
      <c r="E10" s="22" t="n">
        <f aca="false">(D10/D9)^(1/3)-1</f>
        <v>0.0449818647633002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103.613848777573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59.1201001929876</v>
      </c>
      <c r="E11" s="25" t="n">
        <f aca="false">(D11/D10)^(1/3)-1</f>
        <v>0.0369783238304044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102.71086002812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66.0833690851448</v>
      </c>
      <c r="E12" s="22" t="n">
        <f aca="false">(D12/D11)^(1/3)-1</f>
        <v>0.0378127572782894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102.843142121543</v>
      </c>
      <c r="K12" s="13" t="n">
        <f aca="false">D12*100/$D$16</f>
        <v>67.4050364668477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72.365773325398</v>
      </c>
      <c r="E13" s="25" t="n">
        <f aca="false">(D13/D12)^(1/3)-1</f>
        <v>0.0307349693063799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102.234033871635</v>
      </c>
      <c r="K13" s="13" t="n">
        <f aca="false">D13*100/$D$16</f>
        <v>73.813088791906</v>
      </c>
      <c r="L13" s="13" t="n">
        <f aca="false">100*F13*100/D13/($F$16*100/$D$16)</f>
        <v>99.0580793711655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81.4054227179637</v>
      </c>
      <c r="E14" s="22" t="n">
        <f aca="false">(D14/D13)^(1/3)-1</f>
        <v>0.0400160528698506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103.189546778656</v>
      </c>
      <c r="K14" s="13" t="n">
        <f aca="false">D14*100/$D$16</f>
        <v>83.033531172323</v>
      </c>
      <c r="L14" s="13" t="n">
        <f aca="false">100*F14*100/D14/($F$16*100/$D$16)</f>
        <v>96.3189676339793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90.945870201336</v>
      </c>
      <c r="E15" s="25" t="n">
        <f aca="false">(D15/D14)^(1/3)-1</f>
        <v>0.0376316630457976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102.244951252829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139</v>
      </c>
      <c r="C16" s="22" t="n">
        <f aca="false">(B16/B15)^(1/3)-1</f>
        <v>-0.00737309479180681</v>
      </c>
      <c r="D16" s="21" t="n">
        <v>98.0392156862745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143</v>
      </c>
      <c r="C17" s="28" t="n">
        <f aca="false">(B17/B16)^(1/3)-1</f>
        <v>0.00950175680643239</v>
      </c>
      <c r="D17" s="27" t="n">
        <v>106.09</v>
      </c>
      <c r="E17" s="28" t="n">
        <f aca="false">(D17/D16)^(1/3)-1</f>
        <v>0.0266558206159151</v>
      </c>
      <c r="F17" s="27" t="n">
        <v>60624.6063777384</v>
      </c>
      <c r="G17" s="28" t="n">
        <f aca="false">(F17/F16)^(1/3)-1</f>
        <v>0.0215225415128355</v>
      </c>
      <c r="I17" s="27" t="s">
        <v>35</v>
      </c>
      <c r="J17" s="13" t="n">
        <f aca="false">B17*100/$B$16</f>
        <v>102.877697841727</v>
      </c>
      <c r="K17" s="13" t="n">
        <f aca="false">D17*100/$D$16</f>
        <v>108.2118</v>
      </c>
      <c r="L17" s="13" t="n">
        <f aca="false">100*F17*100/D17/($F$16*100/$D$16)</f>
        <v>98.5074874999999</v>
      </c>
    </row>
    <row r="18" customFormat="false" ht="12.8" hidden="false" customHeight="false" outlineLevel="0" collapsed="false">
      <c r="A18" s="29" t="s">
        <v>20</v>
      </c>
      <c r="B18" s="29" t="n">
        <v>145</v>
      </c>
      <c r="C18" s="30" t="n">
        <f aca="false">(B18/B17)^(1/3)-1</f>
        <v>0.00464043769149702</v>
      </c>
      <c r="D18" s="29" t="n">
        <v>115.92740743</v>
      </c>
      <c r="E18" s="30" t="n">
        <f aca="false">(D18/D17)^(1/3)-1</f>
        <v>0.03</v>
      </c>
      <c r="F18" s="29" t="n">
        <v>66312.3903975803</v>
      </c>
      <c r="G18" s="30" t="n">
        <f aca="false">(F18/F17)^(1/3)-1</f>
        <v>0.0303432189524269</v>
      </c>
      <c r="H18" s="32" t="n">
        <f aca="false">(F18*100/D18)/(F16*100/D16)-1</f>
        <v>-0.0139400501250001</v>
      </c>
      <c r="I18" s="29" t="s">
        <v>36</v>
      </c>
      <c r="J18" s="13" t="n">
        <f aca="false">B18*100/$B$16</f>
        <v>104.31654676259</v>
      </c>
      <c r="K18" s="13" t="n">
        <f aca="false">D18*100/$D$16</f>
        <v>118.2459555786</v>
      </c>
      <c r="L18" s="13" t="n">
        <f aca="false">100*F18*100/D18/($F$16*100/$D$16)</f>
        <v>98.6059949875</v>
      </c>
    </row>
    <row r="19" customFormat="false" ht="12.8" hidden="false" customHeight="false" outlineLevel="0" collapsed="false">
      <c r="A19" s="27" t="s">
        <v>24</v>
      </c>
      <c r="B19" s="27" t="n">
        <v>146.464283028754</v>
      </c>
      <c r="C19" s="28" t="n">
        <f aca="false">(B19/B18)^(1/3)-1</f>
        <v>0.00335489994171256</v>
      </c>
      <c r="D19" s="27" t="n">
        <v>126.08712242323</v>
      </c>
      <c r="E19" s="28" t="n">
        <f aca="false">(D19/D18)^(1/3)-1</f>
        <v>0.0283987417157952</v>
      </c>
      <c r="F19" s="27" t="n">
        <v>72651.7008729915</v>
      </c>
      <c r="G19" s="28" t="n">
        <f aca="false">(F19/F18)^(1/3)-1</f>
        <v>0.0309011740942029</v>
      </c>
      <c r="I19" s="27" t="s">
        <v>37</v>
      </c>
      <c r="J19" s="13" t="n">
        <f aca="false">B19*100/$B$16</f>
        <v>105.369987790471</v>
      </c>
      <c r="K19" s="13" t="n">
        <f aca="false">D19*100/$D$16</f>
        <v>128.608864871695</v>
      </c>
      <c r="L19" s="13" t="n">
        <f aca="false">100*F19*100/D19/($F$16*100/$D$16)</f>
        <v>99.3275704247812</v>
      </c>
    </row>
    <row r="20" customFormat="false" ht="12.8" hidden="false" customHeight="false" outlineLevel="0" collapsed="false">
      <c r="A20" s="29" t="s">
        <v>38</v>
      </c>
      <c r="B20" s="29" t="n">
        <v>145.95</v>
      </c>
      <c r="C20" s="30" t="n">
        <f aca="false">(B20/B19)^(1/3)-1</f>
        <v>-0.00117181275093925</v>
      </c>
      <c r="D20" s="29" t="n">
        <v>134.790934215107</v>
      </c>
      <c r="E20" s="30" t="n">
        <f aca="false">(D20/D19)^(1/3)-1</f>
        <v>0.0224999999999995</v>
      </c>
      <c r="F20" s="29" t="n">
        <v>78203.9873894644</v>
      </c>
      <c r="G20" s="30" t="n">
        <f aca="false">(F20/F19)^(1/3)-1</f>
        <v>0.0248517261943786</v>
      </c>
      <c r="I20" s="29" t="s">
        <v>38</v>
      </c>
      <c r="J20" s="13" t="n">
        <f aca="false">B20*100/$B$16</f>
        <v>105</v>
      </c>
      <c r="K20" s="13" t="n">
        <f aca="false">D20*100/$D$16</f>
        <v>137.486752899409</v>
      </c>
      <c r="L20" s="13" t="n">
        <f aca="false">100*F20*100/D20/($F$16*100/$D$16)</f>
        <v>100.014501228256</v>
      </c>
    </row>
    <row r="21" customFormat="false" ht="12.8" hidden="false" customHeight="false" outlineLevel="0" collapsed="false">
      <c r="A21" s="27" t="s">
        <v>18</v>
      </c>
      <c r="B21" s="27" t="n">
        <v>146.003</v>
      </c>
      <c r="C21" s="28" t="n">
        <f aca="false">(B21/B20)^(1/3)-1</f>
        <v>0.000121031371142832</v>
      </c>
      <c r="D21" s="27" t="n">
        <v>143.307790781742</v>
      </c>
      <c r="E21" s="28" t="n">
        <f aca="false">(D21/D20)^(1/3)-1</f>
        <v>0.0206332342464799</v>
      </c>
      <c r="F21" s="27" t="n">
        <v>83645.2299205762</v>
      </c>
      <c r="G21" s="28" t="n">
        <f aca="false">(F21/F20)^(1/3)-1</f>
        <v>0.0226745007149731</v>
      </c>
      <c r="I21" s="27" t="s">
        <v>39</v>
      </c>
      <c r="J21" s="13" t="n">
        <f aca="false">B21*100/$B$16</f>
        <v>105.038129496403</v>
      </c>
      <c r="K21" s="13" t="n">
        <f aca="false">D21*100/$D$16</f>
        <v>146.173946597377</v>
      </c>
      <c r="L21" s="13" t="n">
        <f aca="false">100*F21*100/D21/($F$16*100/$D$16)</f>
        <v>100.615789209756</v>
      </c>
    </row>
    <row r="22" customFormat="false" ht="12.8" hidden="false" customHeight="false" outlineLevel="0" collapsed="false">
      <c r="A22" s="29" t="s">
        <v>20</v>
      </c>
      <c r="B22" s="29" t="n">
        <v>146.16</v>
      </c>
      <c r="C22" s="30" t="n">
        <f aca="false">(B22/B21)^(1/3)-1</f>
        <v>0.000358311720753068</v>
      </c>
      <c r="D22" s="29" t="n">
        <v>152.079374039911</v>
      </c>
      <c r="E22" s="30" t="n">
        <f aca="false">(D22/D21)^(1/3)-1</f>
        <v>0.0200000000000002</v>
      </c>
      <c r="F22" s="29" t="n">
        <v>89298.6429664419</v>
      </c>
      <c r="G22" s="30" t="n">
        <f aca="false">(F22/F21)^(1/3)-1</f>
        <v>0.0220400000000001</v>
      </c>
      <c r="I22" s="29" t="s">
        <v>40</v>
      </c>
      <c r="J22" s="13" t="n">
        <f aca="false">B22*100/$B$16</f>
        <v>105.151079136691</v>
      </c>
      <c r="K22" s="13" t="n">
        <f aca="false">D22*100/$D$16</f>
        <v>155.120961520709</v>
      </c>
      <c r="L22" s="13" t="n">
        <f aca="false">100*F22*100/D22/($F$16*100/$D$16)</f>
        <v>101.220692139411</v>
      </c>
    </row>
    <row r="23" customFormat="false" ht="12.8" hidden="false" customHeight="false" outlineLevel="0" collapsed="false">
      <c r="A23" s="27" t="s">
        <v>24</v>
      </c>
      <c r="B23" s="27" t="n">
        <v>148.540961538416</v>
      </c>
      <c r="C23" s="28" t="n">
        <f aca="false">(B23/B22)^(1/3)-1</f>
        <v>0.00540081322950092</v>
      </c>
      <c r="D23" s="27" t="n">
        <v>161.387848366146</v>
      </c>
      <c r="E23" s="28" t="n">
        <f aca="false">(D23/D22)^(1/3)-1</f>
        <v>0.0200000000000002</v>
      </c>
      <c r="F23" s="27" t="n">
        <v>95334.1588422898</v>
      </c>
      <c r="G23" s="28" t="n">
        <f aca="false">(F23/F22)^(1/3)-1</f>
        <v>0.0220400000000001</v>
      </c>
      <c r="I23" s="27" t="s">
        <v>41</v>
      </c>
      <c r="J23" s="13" t="n">
        <f aca="false">B23*100/$B$16</f>
        <v>106.864001106774</v>
      </c>
      <c r="K23" s="13" t="n">
        <f aca="false">D23*100/$D$16</f>
        <v>164.615605333469</v>
      </c>
      <c r="L23" s="13" t="n">
        <f aca="false">100*F23*100/D23/($F$16*100/$D$16)</f>
        <v>101.829231750319</v>
      </c>
    </row>
    <row r="24" customFormat="false" ht="12.8" hidden="false" customHeight="false" outlineLevel="0" collapsed="false">
      <c r="A24" s="29" t="s">
        <v>42</v>
      </c>
      <c r="B24" s="29" t="n">
        <v>148.869</v>
      </c>
      <c r="C24" s="30" t="n">
        <f aca="false">(B24/B23)^(1/3)-1</f>
        <v>0.000735593454120664</v>
      </c>
      <c r="D24" s="29" t="n">
        <v>170.6676496472</v>
      </c>
      <c r="E24" s="30" t="n">
        <f aca="false">(D24/D23)^(1/3)-1</f>
        <v>0.0188106090128028</v>
      </c>
      <c r="F24" s="29" t="n">
        <v>101270.225251508</v>
      </c>
      <c r="G24" s="30" t="n">
        <f aca="false">(F24/F23)^(1/3)-1</f>
        <v>0.0203388249263197</v>
      </c>
      <c r="I24" s="29" t="s">
        <v>42</v>
      </c>
      <c r="J24" s="13" t="n">
        <f aca="false">B24*100/$B$16</f>
        <v>107.1</v>
      </c>
      <c r="K24" s="13" t="n">
        <f aca="false">D24*100/$D$16</f>
        <v>174.081002640144</v>
      </c>
      <c r="L24" s="13" t="n">
        <f aca="false">100*F24*100/D24/($F$16*100/$D$16)</f>
        <v>102.288150984183</v>
      </c>
    </row>
    <row r="25" customFormat="false" ht="12.8" hidden="false" customHeight="false" outlineLevel="0" collapsed="false">
      <c r="A25" s="27" t="s">
        <v>18</v>
      </c>
      <c r="B25" s="27" t="n">
        <v>149.653075</v>
      </c>
      <c r="C25" s="28" t="n">
        <f aca="false">(B25/B24)^(1/3)-1</f>
        <v>0.00175255307470779</v>
      </c>
      <c r="D25" s="27" t="n">
        <v>179.947450928253</v>
      </c>
      <c r="E25" s="28" t="n">
        <f aca="false">(D25/D24)^(1/3)-1</f>
        <v>0.0178055868742386</v>
      </c>
      <c r="F25" s="27" t="n">
        <v>107236.440677005</v>
      </c>
      <c r="G25" s="28" t="n">
        <f aca="false">(F25/F24)^(1/3)-1</f>
        <v>0.0192644370314548</v>
      </c>
      <c r="I25" s="27" t="s">
        <v>43</v>
      </c>
      <c r="J25" s="13" t="n">
        <f aca="false">B25*100/$B$16</f>
        <v>107.664082733813</v>
      </c>
      <c r="K25" s="13" t="n">
        <f aca="false">D25*100/$D$16</f>
        <v>183.546399946818</v>
      </c>
      <c r="L25" s="13" t="n">
        <f aca="false">100*F25*100/D25/($F$16*100/$D$16)</f>
        <v>102.728619404737</v>
      </c>
    </row>
    <row r="26" customFormat="false" ht="12.8" hidden="false" customHeight="false" outlineLevel="0" collapsed="false">
      <c r="A26" s="29" t="s">
        <v>20</v>
      </c>
      <c r="B26" s="29" t="n">
        <v>151.86024</v>
      </c>
      <c r="C26" s="30" t="n">
        <f aca="false">(B26/B25)^(1/3)-1</f>
        <v>0.00489220868400153</v>
      </c>
      <c r="D26" s="29" t="n">
        <v>189.227252209306</v>
      </c>
      <c r="E26" s="30" t="n">
        <f aca="false">(D26/D25)^(1/3)-1</f>
        <v>0.0169025303829928</v>
      </c>
      <c r="F26" s="29" t="n">
        <v>113105.209151376</v>
      </c>
      <c r="G26" s="30" t="n">
        <f aca="false">(F26/F25)^(1/3)-1</f>
        <v>0.0179194329133758</v>
      </c>
      <c r="I26" s="29" t="s">
        <v>44</v>
      </c>
      <c r="J26" s="13" t="n">
        <f aca="false">B26*100/$B$16</f>
        <v>109.251971223022</v>
      </c>
      <c r="K26" s="13" t="n">
        <f aca="false">D26*100/$D$16</f>
        <v>193.011797253492</v>
      </c>
      <c r="L26" s="13" t="n">
        <f aca="false">100*F26*100/D26/($F$16*100/$D$16)</f>
        <v>103.037113551538</v>
      </c>
    </row>
    <row r="27" customFormat="false" ht="12.8" hidden="false" customHeight="false" outlineLevel="0" collapsed="false">
      <c r="A27" s="27" t="s">
        <v>24</v>
      </c>
      <c r="B27" s="27" t="n">
        <v>153.871265384568</v>
      </c>
      <c r="C27" s="28" t="n">
        <f aca="false">(B27/B26)^(1/3)-1</f>
        <v>0.00439485904859471</v>
      </c>
      <c r="D27" s="27" t="n">
        <v>198.50705349036</v>
      </c>
      <c r="E27" s="28" t="n">
        <f aca="false">(D27/D26)^(1/3)-1</f>
        <v>0.0160866686918408</v>
      </c>
      <c r="F27" s="27" t="n">
        <v>119008.258401111</v>
      </c>
      <c r="G27" s="28" t="n">
        <f aca="false">(F27/F26)^(1/3)-1</f>
        <v>0.0171027553605327</v>
      </c>
      <c r="I27" s="27" t="s">
        <v>45</v>
      </c>
      <c r="J27" s="13" t="n">
        <f aca="false">B27*100/$B$16</f>
        <v>110.698752075229</v>
      </c>
      <c r="K27" s="13" t="n">
        <f aca="false">D27*100/$D$16</f>
        <v>202.477194560167</v>
      </c>
      <c r="L27" s="13" t="n">
        <f aca="false">100*F27*100/D27/($F$16*100/$D$16)</f>
        <v>103.34653410657</v>
      </c>
    </row>
    <row r="28" customFormat="false" ht="12.8" hidden="false" customHeight="false" outlineLevel="0" collapsed="false">
      <c r="A28" s="29" t="s">
        <v>46</v>
      </c>
      <c r="B28" s="29" t="n">
        <v>154.079415</v>
      </c>
      <c r="C28" s="30" t="n">
        <f aca="false">(B28/B27)^(1/3)-1</f>
        <v>0.00045071405878816</v>
      </c>
      <c r="D28" s="29" t="n">
        <v>207.936138531152</v>
      </c>
      <c r="E28" s="30" t="n">
        <f aca="false">(D28/D27)^(1/3)-1</f>
        <v>0.0155890519820736</v>
      </c>
      <c r="F28" s="29" t="n">
        <v>125630.402287576</v>
      </c>
      <c r="G28" s="30" t="n">
        <f aca="false">(F28/F27)^(1/3)-1</f>
        <v>0.0182143583104355</v>
      </c>
      <c r="I28" s="29" t="s">
        <v>46</v>
      </c>
      <c r="J28" s="13" t="n">
        <f aca="false">B28*100/$B$16</f>
        <v>110.8485</v>
      </c>
      <c r="K28" s="13" t="n">
        <f aca="false">D28*100/$D$16</f>
        <v>212.094861301775</v>
      </c>
      <c r="L28" s="13" t="n">
        <f aca="false">100*F28*100/D28/($F$16*100/$D$16)</f>
        <v>104.150062666009</v>
      </c>
    </row>
    <row r="29" customFormat="false" ht="12.8" hidden="false" customHeight="false" outlineLevel="0" collapsed="false">
      <c r="A29" s="27" t="s">
        <v>18</v>
      </c>
      <c r="B29" s="27" t="n">
        <v>154.14266725</v>
      </c>
      <c r="C29" s="28" t="n">
        <f aca="false">(B29/B28)^(1/3)-1</f>
        <v>0.00013682034595508</v>
      </c>
      <c r="D29" s="27" t="n">
        <v>217.365223571944</v>
      </c>
      <c r="E29" s="28" t="n">
        <f aca="false">(D29/D28)^(1/3)-1</f>
        <v>0.014892467452468</v>
      </c>
      <c r="F29" s="27" t="n">
        <v>132051.596081029</v>
      </c>
      <c r="G29" s="28" t="n">
        <f aca="false">(F29/F28)^(1/3)-1</f>
        <v>0.0167549641333977</v>
      </c>
      <c r="I29" s="27" t="s">
        <v>47</v>
      </c>
      <c r="J29" s="13" t="n">
        <f aca="false">B29*100/$B$16</f>
        <v>110.894005215827</v>
      </c>
      <c r="K29" s="13" t="n">
        <f aca="false">D29*100/$D$16</f>
        <v>221.712528043383</v>
      </c>
      <c r="L29" s="13" t="n">
        <f aca="false">100*F29*100/D29/($F$16*100/$D$16)</f>
        <v>104.724513715942</v>
      </c>
    </row>
    <row r="30" customFormat="false" ht="12.8" hidden="false" customHeight="false" outlineLevel="0" collapsed="false">
      <c r="A30" s="29" t="s">
        <v>20</v>
      </c>
      <c r="B30" s="29" t="n">
        <v>154.8974448</v>
      </c>
      <c r="C30" s="30" t="n">
        <f aca="false">(B30/B29)^(1/3)-1</f>
        <v>0.00162954867671172</v>
      </c>
      <c r="D30" s="29" t="n">
        <v>226.794308612736</v>
      </c>
      <c r="E30" s="30" t="n">
        <f aca="false">(D30/D29)^(1/3)-1</f>
        <v>0.0142554807528628</v>
      </c>
      <c r="F30" s="29" t="n">
        <v>138472.844722642</v>
      </c>
      <c r="G30" s="30" t="n">
        <f aca="false">(F30/F29)^(1/3)-1</f>
        <v>0.0159530843489284</v>
      </c>
      <c r="I30" s="29" t="s">
        <v>48</v>
      </c>
      <c r="J30" s="13" t="n">
        <f aca="false">B30*100/$B$16</f>
        <v>111.437010647482</v>
      </c>
      <c r="K30" s="13" t="n">
        <f aca="false">D30*100/$D$16</f>
        <v>231.330194784991</v>
      </c>
      <c r="L30" s="13" t="n">
        <f aca="false">100*F30*100/D30/($F$16*100/$D$16)</f>
        <v>105.251240284728</v>
      </c>
    </row>
    <row r="31" customFormat="false" ht="12.8" hidden="false" customHeight="false" outlineLevel="0" collapsed="false">
      <c r="A31" s="27" t="s">
        <v>24</v>
      </c>
      <c r="B31" s="27" t="n">
        <v>156.240392844182</v>
      </c>
      <c r="C31" s="28" t="n">
        <f aca="false">(B31/B30)^(1/3)-1</f>
        <v>0.00288166050640659</v>
      </c>
      <c r="D31" s="27" t="n">
        <v>236.223393653528</v>
      </c>
      <c r="E31" s="28" t="n">
        <f aca="false">(D31/D30)^(1/3)-1</f>
        <v>0.0136707562305911</v>
      </c>
      <c r="F31" s="27" t="n">
        <v>144951.715587912</v>
      </c>
      <c r="G31" s="28" t="n">
        <f aca="false">(F31/F30)^(1/3)-1</f>
        <v>0.0153589045498006</v>
      </c>
      <c r="I31" s="27" t="s">
        <v>49</v>
      </c>
      <c r="J31" s="13" t="n">
        <f aca="false">B31*100/$B$16</f>
        <v>112.403160319555</v>
      </c>
      <c r="K31" s="13" t="n">
        <f aca="false">D31*100/$D$16</f>
        <v>240.947861526599</v>
      </c>
      <c r="L31" s="13" t="n">
        <f aca="false">100*F31*100/D31/($F$16*100/$D$16)</f>
        <v>105.777966853514</v>
      </c>
    </row>
    <row r="32" customFormat="false" ht="12.8" hidden="false" customHeight="false" outlineLevel="0" collapsed="false">
      <c r="A32" s="29" t="s">
        <v>50</v>
      </c>
      <c r="B32" s="29" t="n">
        <v>157.1610033</v>
      </c>
      <c r="C32" s="30" t="n">
        <f aca="false">(B32/B31)^(1/3)-1</f>
        <v>0.00196024466609868</v>
      </c>
      <c r="D32" s="29" t="n">
        <v>245.081770915536</v>
      </c>
      <c r="E32" s="30" t="n">
        <f aca="false">(D32/D31)^(1/3)-1</f>
        <v>0.0123469260027296</v>
      </c>
      <c r="F32" s="29" t="n">
        <v>151136.266373852</v>
      </c>
      <c r="G32" s="30" t="n">
        <f aca="false">(F32/F31)^(1/3)-1</f>
        <v>0.0140244882819052</v>
      </c>
      <c r="I32" s="29" t="s">
        <v>50</v>
      </c>
      <c r="J32" s="13" t="n">
        <f aca="false">B32*100/$B$16</f>
        <v>113.06547</v>
      </c>
      <c r="K32" s="13" t="n">
        <f aca="false">D32*100/$D$16</f>
        <v>249.983406333847</v>
      </c>
      <c r="L32" s="13" t="n">
        <f aca="false">100*F32*100/D32/($F$16*100/$D$16)</f>
        <v>106.304693422299</v>
      </c>
    </row>
    <row r="33" customFormat="false" ht="12.8" hidden="false" customHeight="false" outlineLevel="0" collapsed="false">
      <c r="A33" s="27" t="s">
        <v>18</v>
      </c>
      <c r="B33" s="27" t="n">
        <v>157.225520595</v>
      </c>
      <c r="C33" s="28" t="n">
        <f aca="false">(B33/B32)^(1/3)-1</f>
        <v>0.00013682034595508</v>
      </c>
      <c r="D33" s="27" t="n">
        <v>253.940148177543</v>
      </c>
      <c r="E33" s="28" t="n">
        <f aca="false">(D33/D32)^(1/3)-1</f>
        <v>0.0119058802341556</v>
      </c>
      <c r="F33" s="27" t="n">
        <v>157374.951722543</v>
      </c>
      <c r="G33" s="28" t="n">
        <f aca="false">(F33/F32)^(1/3)-1</f>
        <v>0.013574416833535</v>
      </c>
      <c r="I33" s="27" t="s">
        <v>51</v>
      </c>
      <c r="J33" s="13" t="n">
        <f aca="false">B33*100/$B$16</f>
        <v>113.111885320144</v>
      </c>
      <c r="K33" s="13" t="n">
        <f aca="false">D33*100/$D$16</f>
        <v>259.018951141094</v>
      </c>
      <c r="L33" s="13" t="n">
        <f aca="false">100*F33*100/D33/($F$16*100/$D$16)</f>
        <v>106.831419991084</v>
      </c>
    </row>
    <row r="34" customFormat="false" ht="12.8" hidden="false" customHeight="false" outlineLevel="0" collapsed="false">
      <c r="A34" s="29" t="s">
        <v>20</v>
      </c>
      <c r="B34" s="29" t="n">
        <v>157.995393696</v>
      </c>
      <c r="C34" s="30" t="n">
        <f aca="false">(B34/B33)^(1/3)-1</f>
        <v>0.00162954867671172</v>
      </c>
      <c r="D34" s="29" t="n">
        <v>262.79852543955</v>
      </c>
      <c r="E34" s="30" t="n">
        <f aca="false">(D34/D33)^(1/3)-1</f>
        <v>0.0114952596506279</v>
      </c>
      <c r="F34" s="29" t="n">
        <v>163667.771633986</v>
      </c>
      <c r="G34" s="30" t="n">
        <f aca="false">(F34/F33)^(1/3)-1</f>
        <v>0.013154909347195</v>
      </c>
      <c r="I34" s="29" t="s">
        <v>52</v>
      </c>
      <c r="J34" s="13" t="n">
        <f aca="false">B34*100/$B$16</f>
        <v>113.665750860432</v>
      </c>
      <c r="K34" s="13" t="n">
        <f aca="false">D34*100/$D$16</f>
        <v>268.054495948341</v>
      </c>
      <c r="L34" s="13" t="n">
        <f aca="false">100*F34*100/D34/($F$16*100/$D$16)</f>
        <v>107.35814655987</v>
      </c>
    </row>
    <row r="35" customFormat="false" ht="12.8" hidden="false" customHeight="false" outlineLevel="0" collapsed="false">
      <c r="A35" s="27" t="s">
        <v>24</v>
      </c>
      <c r="B35" s="27" t="n">
        <v>159.365200701066</v>
      </c>
      <c r="C35" s="28" t="n">
        <f aca="false">(B35/B34)^(1/3)-1</f>
        <v>0.00288166050640726</v>
      </c>
      <c r="D35" s="27" t="n">
        <v>271.656902701557</v>
      </c>
      <c r="E35" s="28" t="n">
        <f aca="false">(D35/D34)^(1/3)-1</f>
        <v>0.0111120206926318</v>
      </c>
      <c r="F35" s="27" t="n">
        <v>170014.72610818</v>
      </c>
      <c r="G35" s="28" t="n">
        <f aca="false">(F35/F34)^(1/3)-1</f>
        <v>0.0127629152546891</v>
      </c>
      <c r="I35" s="27" t="s">
        <v>53</v>
      </c>
      <c r="J35" s="13" t="n">
        <f aca="false">B35*100/$B$16</f>
        <v>114.651223525947</v>
      </c>
      <c r="K35" s="13" t="n">
        <f aca="false">D35*100/$D$16</f>
        <v>277.090040755588</v>
      </c>
      <c r="L35" s="13" t="n">
        <f aca="false">100*F35*100/D35/($F$16*100/$D$16)</f>
        <v>107.884873128656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0.00499999999999945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0.0230000000000012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0.0299999999999991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4843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-0.0365104009407959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0.0188667520745889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-0.0370532229927498</v>
      </c>
      <c r="BP6" s="32" t="n">
        <f aca="false">BN6+BM6</f>
        <v>0.0813979688237894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-0.0368194514270904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0.0175879285849099</v>
      </c>
      <c r="BM7" s="51" t="n">
        <f aca="false">SUM(D26:D29)/AVERAGE(AG26:AG29)</f>
        <v>0.0778840772304986</v>
      </c>
      <c r="BN7" s="51" t="n">
        <f aca="false">(SUM(H26:H29)+SUM(J26:J29))/AVERAGE(AG26:AG29)</f>
        <v>0.000951174085141824</v>
      </c>
      <c r="BO7" s="52" t="n">
        <f aca="false">AL7-BN7</f>
        <v>-0.0377706255122322</v>
      </c>
      <c r="BP7" s="32" t="n">
        <f aca="false">BN7+BM7</f>
        <v>0.0788352513156404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-0.0378367159943401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0.0515943449406066</v>
      </c>
      <c r="BL8" s="51" t="n">
        <f aca="false">SUM(P30:P33)/AVERAGE(AG30:AG33)</f>
        <v>0.0166593318097623</v>
      </c>
      <c r="BM8" s="51" t="n">
        <f aca="false">SUM(D30:D33)/AVERAGE(AG30:AG33)</f>
        <v>0.0727717291251845</v>
      </c>
      <c r="BN8" s="51" t="n">
        <f aca="false">(SUM(H30:H33)+SUM(J30:J33))/AVERAGE(AG30:AG33)</f>
        <v>0.000865165033393563</v>
      </c>
      <c r="BO8" s="52" t="n">
        <f aca="false">AL8-BN8</f>
        <v>-0.0387018810277337</v>
      </c>
      <c r="BP8" s="32" t="n">
        <f aca="false">BN8+BM8</f>
        <v>0.073636894158578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-0.0452321818508512</v>
      </c>
      <c r="AM9" s="4" t="n">
        <f aca="false">'Central scenario'!AM8</f>
        <v>19740259.6575456</v>
      </c>
      <c r="AN9" s="52" t="n">
        <f aca="false">AM9/AVERAGE(AG34:AG37)</f>
        <v>0.00399255842749735</v>
      </c>
      <c r="AO9" s="52" t="n">
        <f aca="false">AVERAGE(AG34:AG37)/AVERAGE(AG30:AG33)-1</f>
        <v>-0.0221689488347933</v>
      </c>
      <c r="AP9" s="55" t="n">
        <f aca="false">'Central scenario'!AP9</f>
        <v>-710465.894688302</v>
      </c>
      <c r="AQ9" s="4" t="n">
        <f aca="false">AQ8*(1+AO9)</f>
        <v>407989586.937708</v>
      </c>
      <c r="AR9" s="4" t="n">
        <f aca="false">((((((AQ8*((1+AO9)^(6/12)))*((1+AO9)^(1/12))+AP9)*((1+AO9)^(1/12))-AM9/12)*((1+AO9)^(1/12))-AM9/12)*((1+AO9)^(1/12))-AM9/12)*((1+AO9)^(1/12))-AM9/12)*((1+AO9)^(1/12))-AM9/12</f>
        <v>399091264.722186</v>
      </c>
      <c r="AS9" s="53" t="n">
        <f aca="false">AQ9/AG37</f>
        <v>0.0807722444372796</v>
      </c>
      <c r="AT9" s="53" t="n">
        <f aca="false">AR9/AG37</f>
        <v>0.0790105880615164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0.0508750715049743</v>
      </c>
      <c r="BL9" s="51" t="n">
        <f aca="false">SUM(P34:P37)/AVERAGE(AG34:AG37)</f>
        <v>0.0167759082215821</v>
      </c>
      <c r="BM9" s="51" t="n">
        <f aca="false">SUM(D34:D37)/AVERAGE(AG34:AG37)</f>
        <v>0.0793313451342435</v>
      </c>
      <c r="BN9" s="51" t="n">
        <f aca="false">(SUM(H34:H37)+SUM(J34:J37))/AVERAGE(AG34:AG37)</f>
        <v>0.00124012804910945</v>
      </c>
      <c r="BO9" s="52" t="n">
        <f aca="false">AL9-BN9</f>
        <v>-0.0464723098999607</v>
      </c>
      <c r="BP9" s="32" t="n">
        <f aca="false">BN9+BM9</f>
        <v>0.0805714731833529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-0.0476715362751327</v>
      </c>
      <c r="AM10" s="4" t="n">
        <f aca="false">'Central scenario'!AM9</f>
        <v>18862810.403066</v>
      </c>
      <c r="AN10" s="52" t="n">
        <f aca="false">AM10/AVERAGE(AG38:AG41)</f>
        <v>0.00372931600662319</v>
      </c>
      <c r="AO10" s="52" t="n">
        <f aca="false">AVERAGE(AG38:AG41)/AVERAGE(AG34:AG37)-1</f>
        <v>0.0230000000000015</v>
      </c>
      <c r="AP10" s="52"/>
      <c r="AQ10" s="4" t="n">
        <f aca="false">AQ9*(1+AO10)</f>
        <v>417373347.437276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389209524.348879</v>
      </c>
      <c r="AS10" s="53" t="n">
        <f aca="false">AQ10/AG41</f>
        <v>0.0814747963713193</v>
      </c>
      <c r="AT10" s="53" t="n">
        <f aca="false">AR10/AG41</f>
        <v>0.0759769806500845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0.050250748489342</v>
      </c>
      <c r="BL10" s="51" t="n">
        <f aca="false">SUM(P38:P41)/AVERAGE(AG38:AG41)</f>
        <v>0.0166915912698011</v>
      </c>
      <c r="BM10" s="51" t="n">
        <f aca="false">SUM(D38:D41)/AVERAGE(AG38:AG41)</f>
        <v>0.0812306934946736</v>
      </c>
      <c r="BN10" s="51" t="n">
        <f aca="false">(SUM(H38:H41)+SUM(J38:J41))/AVERAGE(AG38:AG41)</f>
        <v>0.0016574276520231</v>
      </c>
      <c r="BO10" s="52" t="n">
        <f aca="false">AL10-BN10</f>
        <v>-0.0493289639271558</v>
      </c>
      <c r="BP10" s="32" t="n">
        <f aca="false">BN10+BM10</f>
        <v>0.0828881211466967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-0.0497772962004054</v>
      </c>
      <c r="AM11" s="4" t="n">
        <f aca="false">'Central scenario'!AM10</f>
        <v>17835539.214349</v>
      </c>
      <c r="AN11" s="52" t="n">
        <f aca="false">AM11/AVERAGE(AG42:AG45)</f>
        <v>0.00342351160764978</v>
      </c>
      <c r="AO11" s="52" t="n">
        <f aca="false">AVERAGE(AG42:AG45)/AVERAGE(AG38:AG41)-1</f>
        <v>0.0299999999999994</v>
      </c>
      <c r="AP11" s="52"/>
      <c r="AQ11" s="4" t="n">
        <f aca="false">AQ10*(1+AO11)</f>
        <v>429894547.860394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382806341.02182</v>
      </c>
      <c r="AS11" s="53" t="n">
        <f aca="false">AQ11/AG45</f>
        <v>0.0810119738783721</v>
      </c>
      <c r="AT11" s="53" t="n">
        <f aca="false">AR11/AG45</f>
        <v>0.0721383824328141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0.0487477609365324</v>
      </c>
      <c r="BL11" s="51" t="n">
        <f aca="false">SUM(P42:P45)/AVERAGE(AG42:AG45)</f>
        <v>0.016670778604029</v>
      </c>
      <c r="BM11" s="51" t="n">
        <f aca="false">SUM(D42:D45)/AVERAGE(AG42:AG45)</f>
        <v>0.0818542785329088</v>
      </c>
      <c r="BN11" s="51" t="n">
        <f aca="false">(SUM(H42:H45)+SUM(J42:J45))/AVERAGE(AG42:AG45)</f>
        <v>0.0020061915637765</v>
      </c>
      <c r="BO11" s="52" t="n">
        <f aca="false">AL11-BN11</f>
        <v>-0.0517834877641819</v>
      </c>
      <c r="BP11" s="32" t="n">
        <f aca="false">BN11+BM11</f>
        <v>0.0838604700966853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-0.0487763216369696</v>
      </c>
      <c r="AM12" s="4" t="n">
        <f aca="false">'Central scenario'!AM11</f>
        <v>16827143.6015023</v>
      </c>
      <c r="AN12" s="52" t="n">
        <f aca="false">AM12/AVERAGE(AG46:AG49)</f>
        <v>0.00315117191093394</v>
      </c>
      <c r="AO12" s="52" t="n">
        <f aca="false">AVERAGE(AG46:AG49)/AVERAGE(AG42:AG45)-1</f>
        <v>0.0249999999999997</v>
      </c>
      <c r="AP12" s="52"/>
      <c r="AQ12" s="4" t="n">
        <f aca="false">AQ11*(1+AO12)</f>
        <v>440641911.556904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375357404.543046</v>
      </c>
      <c r="AS12" s="53" t="n">
        <f aca="false">AQ12/AG49</f>
        <v>0.0817781501484597</v>
      </c>
      <c r="AT12" s="53" t="n">
        <f aca="false">AR12/AG49</f>
        <v>0.0696620847517663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0.048746401726999</v>
      </c>
      <c r="BL12" s="51" t="n">
        <f aca="false">SUM(P46:P49)/AVERAGE(AG46:AG49)</f>
        <v>0.0162225094477199</v>
      </c>
      <c r="BM12" s="51" t="n">
        <f aca="false">SUM(D46:D49)/AVERAGE(AG46:AG49)</f>
        <v>0.0813002139162488</v>
      </c>
      <c r="BN12" s="51" t="n">
        <f aca="false">(SUM(H46:H49)+SUM(J46:J49))/AVERAGE(AG46:AG49)</f>
        <v>0.0022595330156119</v>
      </c>
      <c r="BO12" s="52" t="n">
        <f aca="false">AL12-BN12</f>
        <v>-0.0510358546525815</v>
      </c>
      <c r="BP12" s="32" t="n">
        <f aca="false">BN12+BM12</f>
        <v>0.0835597469318607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-0.0479485629329391</v>
      </c>
      <c r="AM13" s="13" t="n">
        <f aca="false">'Central scenario'!AM12</f>
        <v>15842663.6881786</v>
      </c>
      <c r="AN13" s="59" t="n">
        <f aca="false">AM13/AVERAGE(AG50:AG53)</f>
        <v>0.00290863835607498</v>
      </c>
      <c r="AO13" s="59" t="n">
        <f aca="false">'GDP evolution by scenario'!G49</f>
        <v>0.0299999999999996</v>
      </c>
      <c r="AP13" s="59"/>
      <c r="AQ13" s="13" t="n">
        <f aca="false">AQ12*(1+AO13)</f>
        <v>453861168.903611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370558788.943769</v>
      </c>
      <c r="AS13" s="60" t="n">
        <f aca="false">AQ13/AG53</f>
        <v>0.0825798967185424</v>
      </c>
      <c r="AT13" s="60" t="n">
        <f aca="false">AR13/AG53</f>
        <v>0.0674230549245852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0.0494512725168622</v>
      </c>
      <c r="BL13" s="32" t="n">
        <f aca="false">SUM(P50:P53)/AVERAGE(AG50:AG53)</f>
        <v>0.0160507803940719</v>
      </c>
      <c r="BM13" s="32" t="n">
        <f aca="false">SUM(D50:D53)/AVERAGE(AG50:AG53)</f>
        <v>0.0813490550557294</v>
      </c>
      <c r="BN13" s="32" t="n">
        <f aca="false">(SUM(H50:H53)+SUM(J50:J53))/AVERAGE(AG50:AG53)</f>
        <v>0.00266539007666657</v>
      </c>
      <c r="BO13" s="59" t="n">
        <f aca="false">AL13-BN13</f>
        <v>-0.0506139530096057</v>
      </c>
      <c r="BP13" s="32" t="n">
        <f aca="false">BN13+BM13</f>
        <v>0.084014445132396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17909219.7770895</v>
      </c>
      <c r="S14" s="8"/>
      <c r="T14" s="80" t="n">
        <f aca="false">'Low SIPA income'!J9</f>
        <v>68477454.0402253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-0.0466698839540932</v>
      </c>
      <c r="AM14" s="6" t="n">
        <f aca="false">'Central scenario'!AM13</f>
        <v>14900507.1403892</v>
      </c>
      <c r="AN14" s="63" t="n">
        <f aca="false">AM14/AVERAGE(AG54:AG57)</f>
        <v>0.00264900630113485</v>
      </c>
      <c r="AO14" s="63" t="n">
        <f aca="false">'GDP evolution by scenario'!G53</f>
        <v>0.035078884838285</v>
      </c>
      <c r="AP14" s="63"/>
      <c r="AQ14" s="6" t="n">
        <f aca="false">AQ13*(1+AO14)</f>
        <v>469782112.58015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368418994.492065</v>
      </c>
      <c r="AS14" s="64" t="n">
        <f aca="false">AQ14/AG57</f>
        <v>0.0825406549231433</v>
      </c>
      <c r="AT14" s="64" t="n">
        <f aca="false">AR14/AG57</f>
        <v>0.0647311685080661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0.0497956799943071</v>
      </c>
      <c r="BL14" s="61" t="n">
        <f aca="false">SUM(P54:P57)/AVERAGE(AG54:AG57)</f>
        <v>0.0157551702979837</v>
      </c>
      <c r="BM14" s="61" t="n">
        <f aca="false">SUM(D54:D57)/AVERAGE(AG54:AG57)</f>
        <v>0.0807103936504166</v>
      </c>
      <c r="BN14" s="61" t="n">
        <f aca="false">(SUM(H54:H57)+SUM(J54:J57))/AVERAGE(AG54:AG57)</f>
        <v>0.00352559750071334</v>
      </c>
      <c r="BO14" s="63" t="n">
        <f aca="false">AL14-BN14</f>
        <v>-0.0501954814548066</v>
      </c>
      <c r="BP14" s="32" t="n">
        <f aca="false">BN14+BM14</f>
        <v>0.0842359911511299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22054908.218739</v>
      </c>
      <c r="S15" s="67"/>
      <c r="T15" s="81" t="n">
        <f aca="false">'Low SIPA income'!J10</f>
        <v>84328853.1107371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-0.0469878306930947</v>
      </c>
      <c r="AM15" s="9" t="n">
        <f aca="false">'Central scenario'!AM14</f>
        <v>13946867.9480024</v>
      </c>
      <c r="AN15" s="69" t="n">
        <f aca="false">AM15/AVERAGE(AG58:AG61)</f>
        <v>0.00242323334745426</v>
      </c>
      <c r="AO15" s="69" t="n">
        <f aca="false">'GDP evolution by scenario'!G57</f>
        <v>0.0350933118919725</v>
      </c>
      <c r="AP15" s="69"/>
      <c r="AQ15" s="9" t="n">
        <f aca="false">AQ14*(1+AO15)</f>
        <v>486268322.778195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367178238.743402</v>
      </c>
      <c r="AS15" s="70" t="n">
        <f aca="false">AQ15/AG61</f>
        <v>0.083926867771202</v>
      </c>
      <c r="AT15" s="70" t="n">
        <f aca="false">AR15/AG61</f>
        <v>0.0633726649423074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0.049726642872308</v>
      </c>
      <c r="BL15" s="40" t="n">
        <f aca="false">SUM(P58:P61)/AVERAGE(AG58:AG61)</f>
        <v>0.0155359814427581</v>
      </c>
      <c r="BM15" s="40" t="n">
        <f aca="false">SUM(D58:D61)/AVERAGE(AG58:AG61)</f>
        <v>0.0811784921226446</v>
      </c>
      <c r="BN15" s="40" t="n">
        <f aca="false">(SUM(H58:H61)+SUM(J58:J61))/AVERAGE(AG58:AG61)</f>
        <v>0.00465322624153251</v>
      </c>
      <c r="BO15" s="69" t="n">
        <f aca="false">AL15-BN15</f>
        <v>-0.0516410569346273</v>
      </c>
      <c r="BP15" s="32" t="n">
        <f aca="false">BN15+BM15</f>
        <v>0.0858317183641771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104676876.044301</v>
      </c>
      <c r="E16" s="9"/>
      <c r="F16" s="67" t="n">
        <f aca="false">'Low pensions'!I16</f>
        <v>19026261.3047871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777485.531692129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20136935.0845649</v>
      </c>
      <c r="S16" s="67"/>
      <c r="T16" s="81" t="n">
        <f aca="false">'Low SIPA income'!J11</f>
        <v>76995316.5982305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-0.0459209907572751</v>
      </c>
      <c r="AM16" s="9" t="n">
        <f aca="false">'Central scenario'!AM15</f>
        <v>13032040.9288315</v>
      </c>
      <c r="AN16" s="69" t="n">
        <f aca="false">AM16/AVERAGE(AG62:AG65)</f>
        <v>0.00221694349383351</v>
      </c>
      <c r="AO16" s="69" t="n">
        <f aca="false">'GDP evolution by scenario'!G61</f>
        <v>0.0265457991928375</v>
      </c>
      <c r="AP16" s="69"/>
      <c r="AQ16" s="9" t="n">
        <f aca="false">AQ15*(1+AO16)</f>
        <v>499176704.028503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363735429.100885</v>
      </c>
      <c r="AS16" s="70" t="n">
        <f aca="false">AQ16/AG65</f>
        <v>0.0841941592863104</v>
      </c>
      <c r="AT16" s="70" t="n">
        <f aca="false">AR16/AG65</f>
        <v>0.0613498154233691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0.0498732476495238</v>
      </c>
      <c r="BL16" s="40" t="n">
        <f aca="false">SUM(P62:P65)/AVERAGE(AG62:AG65)</f>
        <v>0.015158926523129</v>
      </c>
      <c r="BM16" s="40" t="n">
        <f aca="false">SUM(D62:D65)/AVERAGE(AG62:AG65)</f>
        <v>0.0806353118836699</v>
      </c>
      <c r="BN16" s="40" t="n">
        <f aca="false">(SUM(H62:H65)+SUM(J62:J65))/AVERAGE(AG62:AG65)</f>
        <v>0.0055960398340813</v>
      </c>
      <c r="BO16" s="69" t="n">
        <f aca="false">AL16-BN16</f>
        <v>-0.0515170305913564</v>
      </c>
      <c r="BP16" s="32" t="n">
        <f aca="false">BN16+BM16</f>
        <v>0.0862313517177512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113223147.986281</v>
      </c>
      <c r="E17" s="9"/>
      <c r="F17" s="67" t="n">
        <f aca="false">'Low pensions'!I17</f>
        <v>20579647.3943859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842157.000662804</v>
      </c>
      <c r="O17" s="9"/>
      <c r="P17" s="81" t="n">
        <f aca="false">'Low pensions'!X17</f>
        <v>18939710.1228511</v>
      </c>
      <c r="Q17" s="67"/>
      <c r="R17" s="81" t="n">
        <f aca="false">'Low SIPA income'!G12</f>
        <v>23620050.0418994</v>
      </c>
      <c r="S17" s="67"/>
      <c r="T17" s="81" t="n">
        <f aca="false">'Low SIPA income'!J12</f>
        <v>90313308.5250934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-0.0435807622816694</v>
      </c>
      <c r="AM17" s="9" t="n">
        <f aca="false">'Central scenario'!AM16</f>
        <v>12139889.4651339</v>
      </c>
      <c r="AN17" s="69" t="n">
        <f aca="false">AM17/AVERAGE(AG66:AG69)</f>
        <v>0.00200492317203216</v>
      </c>
      <c r="AO17" s="69" t="n">
        <f aca="false">'GDP evolution by scenario'!G65</f>
        <v>0.0286822659275832</v>
      </c>
      <c r="AP17" s="69"/>
      <c r="AQ17" s="9" t="n">
        <f aca="false">AQ16*(1+AO17)</f>
        <v>513494222.998303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361869519.326883</v>
      </c>
      <c r="AS17" s="70" t="n">
        <f aca="false">AQ17/AG69</f>
        <v>0.0838201100862073</v>
      </c>
      <c r="AT17" s="70" t="n">
        <f aca="false">AR17/AG69</f>
        <v>0.0590696868403182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0.0501272121898137</v>
      </c>
      <c r="BL17" s="40" t="n">
        <f aca="false">SUM(P66:P69)/AVERAGE(AG66:AG69)</f>
        <v>0.0144799345039349</v>
      </c>
      <c r="BM17" s="40" t="n">
        <f aca="false">SUM(D66:D69)/AVERAGE(AG66:AG69)</f>
        <v>0.0792280399675482</v>
      </c>
      <c r="BN17" s="40" t="n">
        <f aca="false">(SUM(H66:H69)+SUM(J66:J69))/AVERAGE(AG66:AG69)</f>
        <v>0.00647588273000306</v>
      </c>
      <c r="BO17" s="69" t="n">
        <f aca="false">AL17-BN17</f>
        <v>-0.0500566450116725</v>
      </c>
      <c r="BP17" s="32" t="n">
        <f aca="false">BN17+BM17</f>
        <v>0.0857039226975512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99367076.7664315</v>
      </c>
      <c r="E18" s="6"/>
      <c r="F18" s="8" t="n">
        <f aca="false">'Low pensions'!I18</f>
        <v>18061142.4327455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737510.400040284</v>
      </c>
      <c r="O18" s="6"/>
      <c r="P18" s="80" t="n">
        <f aca="false">'Low pensions'!X18</f>
        <v>18564252.3430878</v>
      </c>
      <c r="Q18" s="8"/>
      <c r="R18" s="80" t="n">
        <f aca="false">'Low SIPA income'!G13</f>
        <v>19233054.6593063</v>
      </c>
      <c r="S18" s="8"/>
      <c r="T18" s="80" t="n">
        <f aca="false">'Low SIPA income'!J13</f>
        <v>73539251.4514011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-0.0423097040244139</v>
      </c>
      <c r="AM18" s="6" t="n">
        <f aca="false">'Central scenario'!AM17</f>
        <v>11273018.6820578</v>
      </c>
      <c r="AN18" s="63" t="n">
        <f aca="false">AM18/AVERAGE(AG70:AG73)</f>
        <v>0.00183109350970419</v>
      </c>
      <c r="AO18" s="63" t="n">
        <f aca="false">'GDP evolution by scenario'!G69</f>
        <v>0.0321244954325217</v>
      </c>
      <c r="AP18" s="63"/>
      <c r="AQ18" s="6" t="n">
        <f aca="false">AQ17*(1+AO18)</f>
        <v>529989965.819638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362056343.090553</v>
      </c>
      <c r="AS18" s="64" t="n">
        <f aca="false">AQ18/AG73</f>
        <v>0.0853759246808728</v>
      </c>
      <c r="AT18" s="64" t="n">
        <f aca="false">AR18/AG73</f>
        <v>0.0583235477489221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0.0505088899406114</v>
      </c>
      <c r="BL18" s="61" t="n">
        <f aca="false">SUM(P70:P73)/AVERAGE(AG70:AG73)</f>
        <v>0.0142774820574716</v>
      </c>
      <c r="BM18" s="61" t="n">
        <f aca="false">SUM(D70:D73)/AVERAGE(AG70:AG73)</f>
        <v>0.0785411119075537</v>
      </c>
      <c r="BN18" s="61" t="n">
        <f aca="false">(SUM(H70:H73)+SUM(J70:J73))/AVERAGE(AG70:AG73)</f>
        <v>0.00728903307980942</v>
      </c>
      <c r="BO18" s="63" t="n">
        <f aca="false">AL18-BN18</f>
        <v>-0.0495987371042233</v>
      </c>
      <c r="BP18" s="32" t="n">
        <f aca="false">BN18+BM18</f>
        <v>0.0858301449873631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102439962.15979</v>
      </c>
      <c r="E19" s="9"/>
      <c r="F19" s="67" t="n">
        <f aca="false">'Low pensions'!I19</f>
        <v>18619675.7274242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762298.459394895</v>
      </c>
      <c r="O19" s="9"/>
      <c r="P19" s="81" t="n">
        <f aca="false">'Low pensions'!X19</f>
        <v>18869399.8021861</v>
      </c>
      <c r="Q19" s="67"/>
      <c r="R19" s="81" t="n">
        <f aca="false">'Low SIPA income'!G14</f>
        <v>21943117.5095875</v>
      </c>
      <c r="S19" s="67"/>
      <c r="T19" s="81" t="n">
        <f aca="false">'Low SIPA income'!J14</f>
        <v>83901411.6452056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-0.0413719029427194</v>
      </c>
      <c r="AM19" s="9" t="n">
        <f aca="false">'Central scenario'!AM18</f>
        <v>10452476.7322336</v>
      </c>
      <c r="AN19" s="69" t="n">
        <f aca="false">AM19/AVERAGE(AG74:AG77)</f>
        <v>0.00167345057277736</v>
      </c>
      <c r="AO19" s="69" t="n">
        <f aca="false">'GDP evolution by scenario'!G73</f>
        <v>0.0247829685407865</v>
      </c>
      <c r="AP19" s="69"/>
      <c r="AQ19" s="9" t="n">
        <f aca="false">AQ18*(1+AO19)</f>
        <v>543124690.469479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360458493.884943</v>
      </c>
      <c r="AS19" s="70" t="n">
        <f aca="false">AQ19/AG77</f>
        <v>0.0868217922636508</v>
      </c>
      <c r="AT19" s="70" t="n">
        <f aca="false">AR19/AG77</f>
        <v>0.0576214873396659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0.0507496887543649</v>
      </c>
      <c r="BL19" s="40" t="n">
        <f aca="false">SUM(P74:P77)/AVERAGE(AG74:AG77)</f>
        <v>0.014058713459643</v>
      </c>
      <c r="BM19" s="40" t="n">
        <f aca="false">SUM(D74:D77)/AVERAGE(AG74:AG77)</f>
        <v>0.0780628782374413</v>
      </c>
      <c r="BN19" s="40" t="n">
        <f aca="false">(SUM(H74:H77)+SUM(J74:J77))/AVERAGE(AG74:AG77)</f>
        <v>0.00793530629432877</v>
      </c>
      <c r="BO19" s="69" t="n">
        <f aca="false">AL19-BN19</f>
        <v>-0.0493072092370482</v>
      </c>
      <c r="BP19" s="32" t="n">
        <f aca="false">BN19+BM19</f>
        <v>0.0859981845317701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97784354.1565611</v>
      </c>
      <c r="E20" s="9"/>
      <c r="F20" s="67" t="n">
        <f aca="false">'Low pensions'!I20</f>
        <v>17773463.8633579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730249.346840963</v>
      </c>
      <c r="O20" s="9"/>
      <c r="P20" s="81" t="n">
        <f aca="false">'Low pensions'!X20</f>
        <v>16874999.9051822</v>
      </c>
      <c r="Q20" s="67"/>
      <c r="R20" s="81" t="n">
        <f aca="false">'Low SIPA income'!G15</f>
        <v>19131719.0897983</v>
      </c>
      <c r="S20" s="67"/>
      <c r="T20" s="81" t="n">
        <f aca="false">'Low SIPA income'!J15</f>
        <v>73151786.1184611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-0.00808704175609568</v>
      </c>
      <c r="AK20" s="68" t="n">
        <f aca="false">AK19+1</f>
        <v>2031</v>
      </c>
      <c r="AL20" s="69" t="n">
        <f aca="false">SUM(AB78:AB81)/AVERAGE(AG78:AG81)</f>
        <v>-0.0414866335250034</v>
      </c>
      <c r="AM20" s="9" t="n">
        <f aca="false">'Central scenario'!AM19</f>
        <v>9649081.86791266</v>
      </c>
      <c r="AN20" s="69" t="n">
        <f aca="false">AM20/AVERAGE(AG78:AG81)</f>
        <v>0.00153229551702246</v>
      </c>
      <c r="AO20" s="69" t="n">
        <f aca="false">'GDP evolution by scenario'!G77</f>
        <v>0.0290378395747992</v>
      </c>
      <c r="AP20" s="69"/>
      <c r="AQ20" s="9" t="n">
        <f aca="false">AQ19*(1+AO20)</f>
        <v>558895858.100444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361148591.908514</v>
      </c>
      <c r="AS20" s="70" t="n">
        <f aca="false">AQ20/AG81</f>
        <v>0.0884836065079243</v>
      </c>
      <c r="AT20" s="70" t="n">
        <f aca="false">AR20/AG81</f>
        <v>0.0571765373354776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0.0508674762931157</v>
      </c>
      <c r="BL20" s="40" t="n">
        <f aca="false">SUM(P78:P81)/AVERAGE(AG78:AG81)</f>
        <v>0.0138632559744182</v>
      </c>
      <c r="BM20" s="40" t="n">
        <f aca="false">SUM(D78:D81)/AVERAGE(AG78:AG81)</f>
        <v>0.0784908538437009</v>
      </c>
      <c r="BN20" s="40" t="n">
        <f aca="false">(SUM(H78:H81)+SUM(J78:J81))/AVERAGE(AG78:AG81)</f>
        <v>0.00851156199865479</v>
      </c>
      <c r="BO20" s="69" t="n">
        <f aca="false">AL20-BN20</f>
        <v>-0.0499981955236582</v>
      </c>
      <c r="BP20" s="32" t="n">
        <f aca="false">BN20+BM20</f>
        <v>0.0870024158423557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106824539.398651</v>
      </c>
      <c r="E21" s="9"/>
      <c r="F21" s="67" t="n">
        <f aca="false">'Low pensions'!I21</f>
        <v>19416624.5418146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800543.016671553</v>
      </c>
      <c r="O21" s="9"/>
      <c r="P21" s="81" t="n">
        <f aca="false">'Low pensions'!X21</f>
        <v>24695168.1228016</v>
      </c>
      <c r="Q21" s="67"/>
      <c r="R21" s="81" t="n">
        <f aca="false">'Low SIPA income'!G16</f>
        <v>22467624.3804735</v>
      </c>
      <c r="S21" s="67"/>
      <c r="T21" s="81" t="n">
        <f aca="false">'Low SIPA income'!J16</f>
        <v>85906909.1259406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-0.00882681291346413</v>
      </c>
      <c r="AK21" s="68" t="n">
        <f aca="false">AK20+1</f>
        <v>2032</v>
      </c>
      <c r="AL21" s="69" t="n">
        <f aca="false">SUM(AB82:AB85)/AVERAGE(AG82:AG85)</f>
        <v>-0.0400457147203359</v>
      </c>
      <c r="AM21" s="9" t="n">
        <f aca="false">'Central scenario'!AM20</f>
        <v>8873587.4679367</v>
      </c>
      <c r="AN21" s="69" t="n">
        <f aca="false">AM21/AVERAGE(AG82:AG85)</f>
        <v>0.00138641435268067</v>
      </c>
      <c r="AO21" s="69" t="n">
        <f aca="false">'GDP evolution by scenario'!G81</f>
        <v>0.0194226759686629</v>
      </c>
      <c r="AP21" s="69"/>
      <c r="AQ21" s="9" t="n">
        <f aca="false">AQ20*(1+AO21)</f>
        <v>569751111.252557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359210757.672779</v>
      </c>
      <c r="AS21" s="70" t="n">
        <f aca="false">AQ21/AG85</f>
        <v>0.0883062802608886</v>
      </c>
      <c r="AT21" s="70" t="n">
        <f aca="false">AR21/AG85</f>
        <v>0.0556744255751309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0.0511117030602949</v>
      </c>
      <c r="BL21" s="40" t="n">
        <f aca="false">SUM(P82:P85)/AVERAGE(AG82:AG85)</f>
        <v>0.013248834293251</v>
      </c>
      <c r="BM21" s="40" t="n">
        <f aca="false">SUM(D82:D85)/AVERAGE(AG82:AG85)</f>
        <v>0.0779085834873798</v>
      </c>
      <c r="BN21" s="40" t="n">
        <f aca="false">(SUM(H82:H85)+SUM(J82:J85))/AVERAGE(AG82:AG85)</f>
        <v>0.00917100721683999</v>
      </c>
      <c r="BO21" s="69" t="n">
        <f aca="false">AL21-BN21</f>
        <v>-0.0492167219371758</v>
      </c>
      <c r="BP21" s="32" t="n">
        <f aca="false">BN21+BM21</f>
        <v>0.0870795907042198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102020428.177735</v>
      </c>
      <c r="E22" s="6"/>
      <c r="F22" s="8" t="n">
        <f aca="false">'Low pensions'!I22</f>
        <v>18543420.4600676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765007.806871563</v>
      </c>
      <c r="O22" s="6"/>
      <c r="P22" s="80" t="n">
        <f aca="false">'Low pensions'!X22</f>
        <v>26519447.2846624</v>
      </c>
      <c r="Q22" s="8"/>
      <c r="R22" s="80" t="n">
        <f aca="false">'Low SIPA income'!G17</f>
        <v>19431210.5031188</v>
      </c>
      <c r="S22" s="8"/>
      <c r="T22" s="80" t="n">
        <f aca="false">'Low SIPA income'!J17</f>
        <v>74296917.4947223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-0.0393849716655535</v>
      </c>
      <c r="AM22" s="6" t="n">
        <f aca="false">'Central scenario'!AM21</f>
        <v>8126011.66426731</v>
      </c>
      <c r="AN22" s="63" t="n">
        <f aca="false">AM22/AVERAGE(AG86:AG89)</f>
        <v>0.0012547020344425</v>
      </c>
      <c r="AO22" s="63" t="n">
        <f aca="false">'GDP evolution by scenario'!G85</f>
        <v>0.0152811265969541</v>
      </c>
      <c r="AP22" s="63"/>
      <c r="AQ22" s="6" t="n">
        <f aca="false">AQ21*(1+AO22)</f>
        <v>578457550.112362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356517133.548136</v>
      </c>
      <c r="AS22" s="64" t="n">
        <f aca="false">AQ22/AG89</f>
        <v>0.0890408682577217</v>
      </c>
      <c r="AT22" s="64" t="n">
        <f aca="false">AR22/AG89</f>
        <v>0.0548780029125973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0.0511093222086479</v>
      </c>
      <c r="BL22" s="61" t="n">
        <f aca="false">SUM(P86:P89)/AVERAGE(AG86:AG89)</f>
        <v>0.0131248970394928</v>
      </c>
      <c r="BM22" s="61" t="n">
        <f aca="false">SUM(D86:D89)/AVERAGE(AG86:AG89)</f>
        <v>0.0773693968347086</v>
      </c>
      <c r="BN22" s="61" t="n">
        <f aca="false">(SUM(H86:H89)+SUM(J86:J89))/AVERAGE(AG86:AG89)</f>
        <v>0.0100458998395348</v>
      </c>
      <c r="BO22" s="63" t="n">
        <f aca="false">AL22-BN22</f>
        <v>-0.0494308715050884</v>
      </c>
      <c r="BP22" s="32" t="n">
        <f aca="false">BN22+BM22</f>
        <v>0.0874152966742434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108855914.208479</v>
      </c>
      <c r="E23" s="9"/>
      <c r="F23" s="67" t="n">
        <f aca="false">'Low pensions'!I23</f>
        <v>19785850.9593415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818497.026508227</v>
      </c>
      <c r="O23" s="9"/>
      <c r="P23" s="81" t="n">
        <f aca="false">'Low pensions'!X23</f>
        <v>24944720.3351922</v>
      </c>
      <c r="Q23" s="67"/>
      <c r="R23" s="81" t="n">
        <f aca="false">'Low SIPA income'!G18</f>
        <v>23254020.5835422</v>
      </c>
      <c r="S23" s="67"/>
      <c r="T23" s="81" t="n">
        <f aca="false">'Low SIPA income'!J18</f>
        <v>88913763.1666696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-0.0386061519565399</v>
      </c>
      <c r="AM23" s="9" t="n">
        <f aca="false">'Central scenario'!AM22</f>
        <v>7406781.38079157</v>
      </c>
      <c r="AN23" s="69" t="n">
        <f aca="false">AM23/AVERAGE(AG90:AG93)</f>
        <v>0.00112906171258289</v>
      </c>
      <c r="AO23" s="69" t="n">
        <f aca="false">'GDP evolution by scenario'!G89</f>
        <v>0.0276697927297942</v>
      </c>
      <c r="AP23" s="69"/>
      <c r="AQ23" s="9" t="n">
        <f aca="false">AQ22*(1+AO23)</f>
        <v>594463350.626956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358881637.542975</v>
      </c>
      <c r="AS23" s="70" t="n">
        <f aca="false">AQ23/AG93</f>
        <v>0.0903795959376855</v>
      </c>
      <c r="AT23" s="70" t="n">
        <f aca="false">AR23/AG93</f>
        <v>0.0545627873549825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0.0512882846123297</v>
      </c>
      <c r="BL23" s="40" t="n">
        <f aca="false">SUM(P90:P93)/AVERAGE(AG90:AG93)</f>
        <v>0.0127454853456234</v>
      </c>
      <c r="BM23" s="40" t="n">
        <f aca="false">SUM(D90:D93)/AVERAGE(AG90:AG93)</f>
        <v>0.0771489512232462</v>
      </c>
      <c r="BN23" s="40" t="n">
        <f aca="false">(SUM(H90:H93)+SUM(J90:J93))/AVERAGE(AG90:AG93)</f>
        <v>0.0106057483916531</v>
      </c>
      <c r="BO23" s="69" t="n">
        <f aca="false">AL23-BN23</f>
        <v>-0.049211900348193</v>
      </c>
      <c r="BP23" s="32" t="n">
        <f aca="false">BN23+BM23</f>
        <v>0.0877546996148993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104302964.88111</v>
      </c>
      <c r="E24" s="9"/>
      <c r="F24" s="67" t="n">
        <f aca="false">'Low pensions'!I24</f>
        <v>18958298.5248066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785462.557474628</v>
      </c>
      <c r="O24" s="9"/>
      <c r="P24" s="81" t="n">
        <f aca="false">'Low pensions'!X24</f>
        <v>22999800.2662074</v>
      </c>
      <c r="Q24" s="67"/>
      <c r="R24" s="81" t="n">
        <f aca="false">'Low SIPA income'!G19</f>
        <v>20589537.4390246</v>
      </c>
      <c r="S24" s="67"/>
      <c r="T24" s="81" t="n">
        <f aca="false">'Low SIPA income'!J19</f>
        <v>78725880.9283224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-2616379.16893459</v>
      </c>
      <c r="AA24" s="9"/>
      <c r="AB24" s="9" t="n">
        <f aca="false">T24-P24-D24</f>
        <v>-48576884.2189954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-0.0091153227281406</v>
      </c>
      <c r="AK24" s="68" t="n">
        <f aca="false">AK23+1</f>
        <v>2035</v>
      </c>
      <c r="AL24" s="69" t="n">
        <f aca="false">SUM(AB94:AB97)/AVERAGE(AG94:AG97)</f>
        <v>-0.0375988329523435</v>
      </c>
      <c r="AM24" s="9" t="n">
        <f aca="false">'Central scenario'!AM23</f>
        <v>6738583.40306814</v>
      </c>
      <c r="AN24" s="69" t="n">
        <f aca="false">AM24/AVERAGE(AG94:AG97)</f>
        <v>0.00101745285916342</v>
      </c>
      <c r="AO24" s="69" t="n">
        <f aca="false">'GDP evolution by scenario'!G93</f>
        <v>0.023349583063238</v>
      </c>
      <c r="AP24" s="69"/>
      <c r="AQ24" s="9" t="n">
        <f aca="false">AQ23*(1+AO24)</f>
        <v>608343822.010471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360450975.686192</v>
      </c>
      <c r="AS24" s="70" t="n">
        <f aca="false">AQ24/AG97</f>
        <v>0.0914208441729006</v>
      </c>
      <c r="AT24" s="70" t="n">
        <f aca="false">AR24/AG97</f>
        <v>0.0541679413645959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0.0515959965772999</v>
      </c>
      <c r="BL24" s="40" t="n">
        <f aca="false">SUM(P94:P97)/AVERAGE(AG94:AG97)</f>
        <v>0.0123757501130745</v>
      </c>
      <c r="BM24" s="40" t="n">
        <f aca="false">SUM(D94:D97)/AVERAGE(AG94:AG97)</f>
        <v>0.0768190794165689</v>
      </c>
      <c r="BN24" s="40" t="n">
        <f aca="false">(SUM(H94:H97)+SUM(J94:J97))/AVERAGE(AG94:AG97)</f>
        <v>0.0113235518469505</v>
      </c>
      <c r="BO24" s="69" t="n">
        <f aca="false">AL24-BN24</f>
        <v>-0.048922384799294</v>
      </c>
      <c r="BP24" s="32" t="n">
        <f aca="false">BN24+BM24</f>
        <v>0.0881426312635193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113365412.769487</v>
      </c>
      <c r="E25" s="9"/>
      <c r="F25" s="67" t="n">
        <f aca="false">'Low pensions'!I25</f>
        <v>20605505.7027539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856425.707030401</v>
      </c>
      <c r="O25" s="9"/>
      <c r="P25" s="81" t="n">
        <f aca="false">'Low pensions'!X25</f>
        <v>25532721.3614925</v>
      </c>
      <c r="Q25" s="67"/>
      <c r="R25" s="81" t="n">
        <f aca="false">'Low SIPA income'!G20</f>
        <v>24347324.2300166</v>
      </c>
      <c r="S25" s="67"/>
      <c r="T25" s="81" t="n">
        <f aca="false">'Low SIPA income'!J20</f>
        <v>93094104.4174501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-983416.453331202</v>
      </c>
      <c r="AA25" s="9"/>
      <c r="AB25" s="9" t="n">
        <f aca="false">T25-P25-D25</f>
        <v>-45804029.7135295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-0.00849682370842821</v>
      </c>
      <c r="AK25" s="68" t="n">
        <f aca="false">AK24+1</f>
        <v>2036</v>
      </c>
      <c r="AL25" s="69" t="n">
        <f aca="false">SUM(AB98:AB101)/AVERAGE(AG98:AG101)</f>
        <v>-0.0353935886538736</v>
      </c>
      <c r="AM25" s="9" t="n">
        <f aca="false">'Central scenario'!AM24</f>
        <v>6098422.29766839</v>
      </c>
      <c r="AN25" s="69" t="n">
        <f aca="false">AM25/AVERAGE(AG98:AG101)</f>
        <v>0.000902899806546062</v>
      </c>
      <c r="AO25" s="69" t="n">
        <f aca="false">'GDP evolution by scenario'!G97</f>
        <v>0.0213690348107596</v>
      </c>
      <c r="AP25" s="69"/>
      <c r="AQ25" s="9" t="n">
        <f aca="false">AQ24*(1+AO25)</f>
        <v>621343542.319923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361995542.050034</v>
      </c>
      <c r="AS25" s="70" t="n">
        <f aca="false">AQ25/AG101</f>
        <v>0.0914282910534544</v>
      </c>
      <c r="AT25" s="70" t="n">
        <f aca="false">AR25/AG101</f>
        <v>0.0532662392450881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0.0520069319023984</v>
      </c>
      <c r="BL25" s="40" t="n">
        <f aca="false">SUM(P98:P101)/AVERAGE(AG98:AG101)</f>
        <v>0.0120938153818094</v>
      </c>
      <c r="BM25" s="40" t="n">
        <f aca="false">SUM(D98:D101)/AVERAGE(AG98:AG101)</f>
        <v>0.0753067051744627</v>
      </c>
      <c r="BN25" s="40" t="n">
        <f aca="false">(SUM(H98:H101)+SUM(J98:J101))/AVERAGE(AG98:AG101)</f>
        <v>0.0120303577943238</v>
      </c>
      <c r="BO25" s="69" t="n">
        <f aca="false">AL25-BN25</f>
        <v>-0.0474239464481974</v>
      </c>
      <c r="BP25" s="32" t="n">
        <f aca="false">BN25+BM25</f>
        <v>0.0873370629687865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80" t="n">
        <f aca="false">'Low pensions'!Q26</f>
        <v>105500956.911478</v>
      </c>
      <c r="E26" s="6"/>
      <c r="F26" s="8" t="n">
        <f aca="false">'Low pensions'!I26</f>
        <v>19176047.7572272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797212.366434828</v>
      </c>
      <c r="O26" s="6"/>
      <c r="P26" s="80" t="n">
        <f aca="false">'Low pensions'!X26</f>
        <v>26523509.7841774</v>
      </c>
      <c r="Q26" s="8"/>
      <c r="R26" s="80" t="n">
        <f aca="false">'Low SIPA income'!G21</f>
        <v>19338422.1606107</v>
      </c>
      <c r="S26" s="8"/>
      <c r="T26" s="80" t="n">
        <f aca="false">'Low SIPA income'!J21</f>
        <v>73942133.2250191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-4771616.50076664</v>
      </c>
      <c r="AA26" s="6"/>
      <c r="AB26" s="6" t="n">
        <f aca="false">T26-P26-D26</f>
        <v>-58082333.4706363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-0.0107870922996314</v>
      </c>
      <c r="AK26" s="62" t="n">
        <f aca="false">AK25+1</f>
        <v>2037</v>
      </c>
      <c r="AL26" s="63" t="n">
        <f aca="false">SUM(AB102:AB105)/AVERAGE(AG102:AG105)</f>
        <v>-0.0343570411630345</v>
      </c>
      <c r="AM26" s="6" t="n">
        <f aca="false">'Central scenario'!AM25</f>
        <v>5493111.4769607</v>
      </c>
      <c r="AN26" s="63" t="n">
        <f aca="false">AM26/AVERAGE(AG102:AG105)</f>
        <v>0.000800954023816647</v>
      </c>
      <c r="AO26" s="63" t="n">
        <f aca="false">'GDP evolution by scenario'!G101</f>
        <v>0.0164655369859572</v>
      </c>
      <c r="AP26" s="63"/>
      <c r="AQ26" s="6" t="n">
        <f aca="false">AQ25*(1+AO26)</f>
        <v>631574297.396977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362421548.909506</v>
      </c>
      <c r="AS26" s="64" t="n">
        <f aca="false">AQ26/AG105</f>
        <v>0.0915300356223139</v>
      </c>
      <c r="AT26" s="64" t="n">
        <f aca="false">AR26/AG105</f>
        <v>0.0525234440646191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0.0136327215773866</v>
      </c>
      <c r="BJ26" s="5" t="n">
        <f aca="false">BJ25+1</f>
        <v>2037</v>
      </c>
      <c r="BK26" s="61" t="n">
        <f aca="false">SUM(T102:T105)/AVERAGE(AG102:AG105)</f>
        <v>0.0520558434176414</v>
      </c>
      <c r="BL26" s="61" t="n">
        <f aca="false">SUM(P102:P105)/AVERAGE(AG102:AG105)</f>
        <v>0.0119930967447645</v>
      </c>
      <c r="BM26" s="61" t="n">
        <f aca="false">SUM(D102:D105)/AVERAGE(AG102:AG105)</f>
        <v>0.0744197878359114</v>
      </c>
      <c r="BN26" s="61" t="n">
        <f aca="false">(SUM(H102:H105)+SUM(J102:J105))/AVERAGE(AG102:AG105)</f>
        <v>0.0129110226998418</v>
      </c>
      <c r="BO26" s="63" t="n">
        <f aca="false">AL26-BN26</f>
        <v>-0.0472680638628763</v>
      </c>
      <c r="BP26" s="32" t="n">
        <f aca="false">BN26+BM26</f>
        <v>0.0873308105357532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8602554.88860668</v>
      </c>
      <c r="D27" s="81" t="n">
        <f aca="false">'Low pensions'!Q27</f>
        <v>106204381.340823</v>
      </c>
      <c r="E27" s="9"/>
      <c r="F27" s="67" t="n">
        <f aca="false">'Low pensions'!I27</f>
        <v>19303903.4738539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790911.274880998</v>
      </c>
      <c r="O27" s="9"/>
      <c r="P27" s="81" t="n">
        <f aca="false">'Low pensions'!X27</f>
        <v>23393640.7982209</v>
      </c>
      <c r="Q27" s="67"/>
      <c r="R27" s="81" t="n">
        <f aca="false">'Low SIPA income'!G22</f>
        <v>22045222.3710629</v>
      </c>
      <c r="S27" s="67"/>
      <c r="T27" s="81" t="n">
        <f aca="false">'Low SIPA income'!J22</f>
        <v>84291818.432659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-1595087.19534658</v>
      </c>
      <c r="AA27" s="9"/>
      <c r="AB27" s="9" t="n">
        <f aca="false">T27-P27-D27</f>
        <v>-45306203.7063851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-0.00886520318181764</v>
      </c>
      <c r="AK27" s="68" t="n">
        <f aca="false">AK26+1</f>
        <v>2038</v>
      </c>
      <c r="AL27" s="69" t="n">
        <f aca="false">SUM(AB106:AB109)/AVERAGE(AG106:AG109)</f>
        <v>-0.0346222583252449</v>
      </c>
      <c r="AM27" s="9" t="n">
        <f aca="false">'Central scenario'!AM26</f>
        <v>4920541.96276278</v>
      </c>
      <c r="AN27" s="69" t="n">
        <f aca="false">AM27/AVERAGE(AG106:AG109)</f>
        <v>0.000709278741999652</v>
      </c>
      <c r="AO27" s="69" t="n">
        <f aca="false">'GDP evolution by scenario'!G105</f>
        <v>0.0208478889345851</v>
      </c>
      <c r="AP27" s="69"/>
      <c r="AQ27" s="9" t="n">
        <f aca="false">AQ26*(1+AO27)</f>
        <v>644741288.203048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365009889.139023</v>
      </c>
      <c r="AS27" s="70" t="n">
        <f aca="false">AQ27/AG109</f>
        <v>0.0926224566901474</v>
      </c>
      <c r="AT27" s="70" t="n">
        <f aca="false">AR27/AG109</f>
        <v>0.0524367110759743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0.0118420939895756</v>
      </c>
      <c r="BJ27" s="7" t="n">
        <f aca="false">BJ26+1</f>
        <v>2038</v>
      </c>
      <c r="BK27" s="40" t="n">
        <f aca="false">SUM(T106:T109)/AVERAGE(AG106:AG109)</f>
        <v>0.0519825859646495</v>
      </c>
      <c r="BL27" s="40" t="n">
        <f aca="false">SUM(P106:P109)/AVERAGE(AG106:AG109)</f>
        <v>0.0120452635617361</v>
      </c>
      <c r="BM27" s="40" t="n">
        <f aca="false">SUM(D106:D109)/AVERAGE(AG106:AG109)</f>
        <v>0.0745595807281583</v>
      </c>
      <c r="BN27" s="40" t="n">
        <f aca="false">(SUM(H106:H109)+SUM(J106:J109))/AVERAGE(AG106:AG109)</f>
        <v>0.0136631302070141</v>
      </c>
      <c r="BO27" s="69" t="n">
        <f aca="false">AL27-BN27</f>
        <v>-0.048285388532259</v>
      </c>
      <c r="BP27" s="32" t="n">
        <f aca="false">BN27+BM27</f>
        <v>0.0882227109351724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81" t="n">
        <f aca="false">'Low pensions'!Q28</f>
        <v>99381764.8257622</v>
      </c>
      <c r="E28" s="9"/>
      <c r="F28" s="67" t="n">
        <f aca="false">'Low pensions'!I28</f>
        <v>18063812.1613947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750904.13754778</v>
      </c>
      <c r="O28" s="9"/>
      <c r="P28" s="81" t="n">
        <f aca="false">'Low pensions'!X28</f>
        <v>21297928.7050268</v>
      </c>
      <c r="Q28" s="67"/>
      <c r="R28" s="81" t="n">
        <f aca="false">'Low SIPA income'!G23</f>
        <v>18070307.0576541</v>
      </c>
      <c r="S28" s="67"/>
      <c r="T28" s="81" t="n">
        <f aca="false">'Low SIPA income'!J23</f>
        <v>69093385.2191728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-3940202.3660989</v>
      </c>
      <c r="AA28" s="9"/>
      <c r="AB28" s="9" t="n">
        <f aca="false">T28-P28-D28</f>
        <v>-51586308.3116163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-0.0101007904719079</v>
      </c>
      <c r="AK28" s="68" t="n">
        <f aca="false">AK27+1</f>
        <v>2039</v>
      </c>
      <c r="AL28" s="69" t="n">
        <f aca="false">SUM(AB110:AB113)/AVERAGE(AG110:AG113)</f>
        <v>-0.0339980171231797</v>
      </c>
      <c r="AM28" s="9" t="n">
        <f aca="false">'Central scenario'!AM27</f>
        <v>4379286.21321994</v>
      </c>
      <c r="AN28" s="69" t="n">
        <f aca="false">AM28/AVERAGE(AG110:AG113)</f>
        <v>0.000622830407575456</v>
      </c>
      <c r="AO28" s="69" t="n">
        <f aca="false">'GDP evolution by scenario'!G109</f>
        <v>0.0140777344989975</v>
      </c>
      <c r="AP28" s="69"/>
      <c r="AQ28" s="9" t="n">
        <f aca="false">AQ27*(1+AO28)</f>
        <v>653817784.878912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365740930.109687</v>
      </c>
      <c r="AS28" s="70" t="n">
        <f aca="false">AQ28/AG113</f>
        <v>0.0926279872014633</v>
      </c>
      <c r="AT28" s="70" t="n">
        <f aca="false">AR28/AG113</f>
        <v>0.0518154246898095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0.0134819232631698</v>
      </c>
      <c r="BJ28" s="7" t="n">
        <f aca="false">BJ27+1</f>
        <v>2039</v>
      </c>
      <c r="BK28" s="40" t="n">
        <f aca="false">SUM(T110:T113)/AVERAGE(AG110:AG113)</f>
        <v>0.052054214958665</v>
      </c>
      <c r="BL28" s="40" t="n">
        <f aca="false">SUM(P110:P113)/AVERAGE(AG110:AG113)</f>
        <v>0.0118765664442229</v>
      </c>
      <c r="BM28" s="40" t="n">
        <f aca="false">SUM(D110:D113)/AVERAGE(AG110:AG113)</f>
        <v>0.0741756656376218</v>
      </c>
      <c r="BN28" s="40" t="n">
        <f aca="false">(SUM(H110:H113)+SUM(J110:J113))/AVERAGE(AG110:AG113)</f>
        <v>0.0143753793775154</v>
      </c>
      <c r="BO28" s="69" t="n">
        <f aca="false">AL28-BN28</f>
        <v>-0.0483733965006951</v>
      </c>
      <c r="BP28" s="32" t="n">
        <f aca="false">BN28+BM28</f>
        <v>0.0885510450151372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81" t="n">
        <f aca="false">'Low pensions'!Q29</f>
        <v>91120780.3628841</v>
      </c>
      <c r="E29" s="9"/>
      <c r="F29" s="67" t="n">
        <f aca="false">'Low pensions'!I29</f>
        <v>16562280.4481347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686795.876935104</v>
      </c>
      <c r="O29" s="9"/>
      <c r="P29" s="81" t="n">
        <f aca="false">'Low pensions'!X29</f>
        <v>19612260.2894639</v>
      </c>
      <c r="Q29" s="67"/>
      <c r="R29" s="81" t="n">
        <f aca="false">'Low SIPA income'!G24</f>
        <v>19762957.2843909</v>
      </c>
      <c r="S29" s="67"/>
      <c r="T29" s="81" t="n">
        <f aca="false">'Low SIPA income'!J24</f>
        <v>75565380.0659735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-425412.919951998</v>
      </c>
      <c r="AA29" s="9"/>
      <c r="AB29" s="9" t="n">
        <f aca="false">T29-P29-D29</f>
        <v>-35167660.5863745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-0.00695756284412173</v>
      </c>
      <c r="AK29" s="68" t="n">
        <f aca="false">AK28+1</f>
        <v>2040</v>
      </c>
      <c r="AL29" s="69" t="n">
        <f aca="false">SUM(AB114:AB117)/AVERAGE(AG114:AG117)</f>
        <v>-0.0337353223742918</v>
      </c>
      <c r="AM29" s="9" t="n">
        <f aca="false">'Central scenario'!AM28</f>
        <v>3887732.69163583</v>
      </c>
      <c r="AN29" s="69" t="n">
        <f aca="false">AM29/AVERAGE(AG114:AG117)</f>
        <v>0.000550040388664385</v>
      </c>
      <c r="AO29" s="69" t="n">
        <f aca="false">'GDP evolution by scenario'!G113</f>
        <v>0.0213825202249482</v>
      </c>
      <c r="AP29" s="69"/>
      <c r="AQ29" s="9" t="n">
        <f aca="false">AQ28*(1+AO29)</f>
        <v>667798056.887516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369635704.768091</v>
      </c>
      <c r="AS29" s="70" t="n">
        <f aca="false">AQ29/AG117</f>
        <v>0.094129014960986</v>
      </c>
      <c r="AT29" s="70" t="n">
        <f aca="false">AR29/AG117</f>
        <v>0.0521017460673607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0.0116638192332739</v>
      </c>
      <c r="BJ29" s="7" t="n">
        <f aca="false">BJ28+1</f>
        <v>2040</v>
      </c>
      <c r="BK29" s="40" t="n">
        <f aca="false">SUM(T114:T117)/AVERAGE(AG114:AG117)</f>
        <v>0.0522141234937564</v>
      </c>
      <c r="BL29" s="40" t="n">
        <f aca="false">SUM(P114:P117)/AVERAGE(AG114:AG117)</f>
        <v>0.0117286345413489</v>
      </c>
      <c r="BM29" s="40" t="n">
        <f aca="false">SUM(D114:D117)/AVERAGE(AG114:AG117)</f>
        <v>0.0742208113266993</v>
      </c>
      <c r="BN29" s="40" t="n">
        <f aca="false">(SUM(H114:H117)+SUM(J114:J117))/AVERAGE(AG114:AG117)</f>
        <v>0.0153530085599494</v>
      </c>
      <c r="BO29" s="69" t="n">
        <f aca="false">AL29-BN29</f>
        <v>-0.0490883309342412</v>
      </c>
      <c r="BP29" s="32" t="n">
        <f aca="false">BN29+BM29</f>
        <v>0.0895738198866487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90608611.3271754</v>
      </c>
      <c r="E30" s="6"/>
      <c r="F30" s="8" t="n">
        <f aca="false">'Low pensions'!I30</f>
        <v>16469187.6632345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683418.499914089</v>
      </c>
      <c r="O30" s="6"/>
      <c r="P30" s="80" t="n">
        <f aca="false">'Low pensions'!X30</f>
        <v>22308155.3843738</v>
      </c>
      <c r="Q30" s="8"/>
      <c r="R30" s="80" t="n">
        <f aca="false">'Low SIPA income'!G25</f>
        <v>15767130.7039439</v>
      </c>
      <c r="S30" s="8"/>
      <c r="T30" s="80" t="n">
        <f aca="false">'Low SIPA income'!J25</f>
        <v>60286990.8105519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-4849004.9112959</v>
      </c>
      <c r="AA30" s="6"/>
      <c r="AB30" s="6" t="n">
        <f aca="false">T30-P30-D30</f>
        <v>-52629775.9009973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-0.0103979007412154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-0.363438457388231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0.0138500607738742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91482958.2975088</v>
      </c>
      <c r="E31" s="9"/>
      <c r="F31" s="67" t="n">
        <f aca="false">'Low pensions'!I31</f>
        <v>16628110.5749344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691075.304259859</v>
      </c>
      <c r="O31" s="9"/>
      <c r="P31" s="81" t="n">
        <f aca="false">'Low pensions'!X31</f>
        <v>20667851.1577539</v>
      </c>
      <c r="Q31" s="67"/>
      <c r="R31" s="81" t="n">
        <f aca="false">'Low SIPA income'!G26</f>
        <v>18711992.8362506</v>
      </c>
      <c r="S31" s="67"/>
      <c r="T31" s="81" t="n">
        <f aca="false">'Low SIPA income'!J26</f>
        <v>71546926.4096338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-1749994.54773754</v>
      </c>
      <c r="AA31" s="9"/>
      <c r="AB31" s="9" t="n">
        <f aca="false">T31-P31-D31</f>
        <v>-40603883.0456288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-0.00805234704531493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0.0110999834651562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32578838.5587167</v>
      </c>
      <c r="D32" s="81" t="n">
        <f aca="false">'Low pensions'!Q32</f>
        <v>93546837.9191075</v>
      </c>
      <c r="E32" s="9"/>
      <c r="F32" s="67" t="n">
        <f aca="false">'Low pensions'!I32</f>
        <v>17003245.1267675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708145.578684598</v>
      </c>
      <c r="O32" s="9"/>
      <c r="P32" s="81" t="n">
        <f aca="false">'Low pensions'!X32</f>
        <v>20384696.6223329</v>
      </c>
      <c r="Q32" s="67"/>
      <c r="R32" s="81" t="n">
        <f aca="false">'Low SIPA income'!G27</f>
        <v>15788197.1927793</v>
      </c>
      <c r="S32" s="67"/>
      <c r="T32" s="81" t="n">
        <f aca="false">'Low SIPA income'!J27</f>
        <v>60367540.3564824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-4991461.82707356</v>
      </c>
      <c r="AA32" s="9"/>
      <c r="AB32" s="9" t="n">
        <f aca="false">T32-P32-D32</f>
        <v>-53563994.184958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-0.0105365629778958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0.0134161155324866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92321457.2868839</v>
      </c>
      <c r="E33" s="9"/>
      <c r="F33" s="67" t="n">
        <f aca="false">'Low pensions'!I33</f>
        <v>16780517.6917546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699939.784923017</v>
      </c>
      <c r="O33" s="9"/>
      <c r="P33" s="81" t="n">
        <f aca="false">'Low pensions'!X33</f>
        <v>20874831.0818746</v>
      </c>
      <c r="Q33" s="67"/>
      <c r="R33" s="81" t="n">
        <f aca="false">'Low SIPA income'!G28</f>
        <v>17961665.7690939</v>
      </c>
      <c r="S33" s="67"/>
      <c r="T33" s="81" t="n">
        <f aca="false">'Low SIPA income'!J28</f>
        <v>68677985.8362375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-2689725.11110031</v>
      </c>
      <c r="AA33" s="9"/>
      <c r="AB33" s="9" t="n">
        <f aca="false">T33-P33-D33</f>
        <v>-44518302.5325209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-0.00883697470352273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0.0117360815506492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94440157.9676959</v>
      </c>
      <c r="E34" s="6"/>
      <c r="F34" s="8" t="n">
        <f aca="false">'Low pensions'!I34</f>
        <v>17165616.6200288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3557927.96491551</v>
      </c>
      <c r="M34" s="8"/>
      <c r="N34" s="80" t="n">
        <f aca="false">'Low pensions'!L34</f>
        <v>716524.263313185</v>
      </c>
      <c r="O34" s="6"/>
      <c r="P34" s="80" t="n">
        <f aca="false">'Low pensions'!X34</f>
        <v>22404210.2115378</v>
      </c>
      <c r="Q34" s="8"/>
      <c r="R34" s="80" t="n">
        <f aca="false">'Low SIPA income'!G29</f>
        <v>14846618.972188</v>
      </c>
      <c r="S34" s="8"/>
      <c r="T34" s="80" t="n">
        <f aca="false">'Low SIPA income'!J29</f>
        <v>56767334.4218663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-6482251.42519076</v>
      </c>
      <c r="AA34" s="6"/>
      <c r="AB34" s="6" t="n">
        <f aca="false">T34-P34-D34</f>
        <v>-60077033.7573675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-0.0125325222262966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0.00110473633366679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0.0139743863518538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96573243.9592369</v>
      </c>
      <c r="E35" s="9"/>
      <c r="F35" s="67" t="n">
        <f aca="false">'Low pensions'!I35</f>
        <v>17553330.2488103</v>
      </c>
      <c r="G35" s="81" t="n">
        <f aca="false">'Low pensions'!K35</f>
        <v>255568.54262698</v>
      </c>
      <c r="H35" s="81" t="n">
        <f aca="false">'Low pensions'!V35</f>
        <v>1406062.71662295</v>
      </c>
      <c r="I35" s="81" t="n">
        <f aca="false">'Low pensions'!M35</f>
        <v>7904.18173073133</v>
      </c>
      <c r="J35" s="81" t="n">
        <f aca="false">'Low pensions'!W35</f>
        <v>43486.4757718438</v>
      </c>
      <c r="K35" s="9"/>
      <c r="L35" s="81" t="n">
        <f aca="false">'Low pensions'!N35</f>
        <v>3039159.68372713</v>
      </c>
      <c r="M35" s="67"/>
      <c r="N35" s="81" t="n">
        <f aca="false">'Low pensions'!L35</f>
        <v>734348.108921729</v>
      </c>
      <c r="O35" s="9"/>
      <c r="P35" s="81" t="n">
        <f aca="false">'Low pensions'!X35</f>
        <v>19810380.6739842</v>
      </c>
      <c r="Q35" s="67"/>
      <c r="R35" s="81" t="n">
        <f aca="false">'Low SIPA income'!G30</f>
        <v>17388901.4913322</v>
      </c>
      <c r="S35" s="67"/>
      <c r="T35" s="81" t="n">
        <f aca="false">'Low SIPA income'!J30</f>
        <v>66487971.977762</v>
      </c>
      <c r="U35" s="9"/>
      <c r="V35" s="81" t="n">
        <f aca="false">'Low SIPA income'!F30</f>
        <v>102599.406217364</v>
      </c>
      <c r="W35" s="67"/>
      <c r="X35" s="81" t="n">
        <f aca="false">'Low SIPA income'!M30</f>
        <v>257700.128188411</v>
      </c>
      <c r="Y35" s="9"/>
      <c r="Z35" s="9" t="n">
        <f aca="false">R35+V35-N35-L35-F35</f>
        <v>-3835337.14390959</v>
      </c>
      <c r="AA35" s="9"/>
      <c r="AB35" s="9" t="n">
        <f aca="false">T35-P35-D35</f>
        <v>-49895652.6554591</v>
      </c>
      <c r="AC35" s="50"/>
      <c r="AD35" s="9"/>
      <c r="AE35" s="9"/>
      <c r="AF35" s="9"/>
      <c r="AG35" s="9" t="n">
        <f aca="false">AG34*'Pessimist macro hypothesis'!B17/'Pessimist macro hypothesis'!B16</f>
        <v>4931638511.79861</v>
      </c>
      <c r="AH35" s="40" t="n">
        <f aca="false">(AG35-AG34)/AG34</f>
        <v>0.0287769784172663</v>
      </c>
      <c r="AI35" s="40"/>
      <c r="AJ35" s="40" t="n">
        <f aca="false">AB35/AG35</f>
        <v>-0.0101174594480287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11441818</v>
      </c>
      <c r="AX35" s="7"/>
      <c r="AY35" s="40" t="n">
        <f aca="false">(AW35-AW34)/AW34</f>
        <v>0.000932538943123697</v>
      </c>
      <c r="AZ35" s="39" t="n">
        <f aca="false">workers_and_wage_low!B23</f>
        <v>5864.48545654583</v>
      </c>
      <c r="BA35" s="40" t="n">
        <f aca="false">(AZ35-AZ34)/AZ34</f>
        <v>-0.0208431701094478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0.0111218346607386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101298177.622866</v>
      </c>
      <c r="E36" s="9"/>
      <c r="F36" s="67" t="n">
        <f aca="false">'Low pensions'!I36</f>
        <v>18412142.8722778</v>
      </c>
      <c r="G36" s="81" t="n">
        <f aca="false">'Low pensions'!K36</f>
        <v>288293.785694509</v>
      </c>
      <c r="H36" s="81" t="n">
        <f aca="false">'Low pensions'!V36</f>
        <v>1586107.3484728</v>
      </c>
      <c r="I36" s="81" t="n">
        <f aca="false">'Low pensions'!M36</f>
        <v>8916.30265034561</v>
      </c>
      <c r="J36" s="81" t="n">
        <f aca="false">'Low pensions'!W36</f>
        <v>49054.866447612</v>
      </c>
      <c r="K36" s="9"/>
      <c r="L36" s="81" t="n">
        <f aca="false">'Low pensions'!N36</f>
        <v>3157357.80929716</v>
      </c>
      <c r="M36" s="67"/>
      <c r="N36" s="81" t="n">
        <f aca="false">'Low pensions'!L36</f>
        <v>772878.661425483</v>
      </c>
      <c r="O36" s="9"/>
      <c r="P36" s="81" t="n">
        <f aca="false">'Low pensions'!X36</f>
        <v>20635695.0409821</v>
      </c>
      <c r="Q36" s="67"/>
      <c r="R36" s="81" t="n">
        <f aca="false">'Low SIPA income'!G31</f>
        <v>15254326.6297749</v>
      </c>
      <c r="S36" s="67"/>
      <c r="T36" s="81" t="n">
        <f aca="false">'Low SIPA income'!J31</f>
        <v>58326239.9873657</v>
      </c>
      <c r="U36" s="9"/>
      <c r="V36" s="81" t="n">
        <f aca="false">'Low SIPA income'!F31</f>
        <v>104809.586775917</v>
      </c>
      <c r="W36" s="67"/>
      <c r="X36" s="81" t="n">
        <f aca="false">'Low SIPA income'!M31</f>
        <v>263251.464538758</v>
      </c>
      <c r="Y36" s="9"/>
      <c r="Z36" s="9" t="n">
        <f aca="false">R36+V36-N36-L36-F36</f>
        <v>-6983243.12644965</v>
      </c>
      <c r="AA36" s="9"/>
      <c r="AB36" s="9" t="n">
        <f aca="false">T36-P36-D36</f>
        <v>-63607632.6764825</v>
      </c>
      <c r="AC36" s="50"/>
      <c r="AD36" s="9"/>
      <c r="AE36" s="9"/>
      <c r="AF36" s="9"/>
      <c r="AG36" s="9" t="n">
        <f aca="false">AG35*'Pessimist macro hypothesis'!B18/'Pessimist macro hypothesis'!B17</f>
        <v>5000612476.99859</v>
      </c>
      <c r="AH36" s="40" t="n">
        <f aca="false">(AG36-AG35)/AG35</f>
        <v>0.013986013986014</v>
      </c>
      <c r="AI36" s="40"/>
      <c r="AJ36" s="40" t="n">
        <f aca="false">AB36/AG36</f>
        <v>-0.0127199683976832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11502021</v>
      </c>
      <c r="AX36" s="7"/>
      <c r="AY36" s="40" t="n">
        <f aca="false">(AW36-AW35)/AW35</f>
        <v>0.00526166383698814</v>
      </c>
      <c r="AZ36" s="39" t="n">
        <f aca="false">workers_and_wage_low!B24</f>
        <v>5896.3127355502</v>
      </c>
      <c r="BA36" s="40" t="n">
        <f aca="false">(AZ36-AZ35)/AZ35</f>
        <v>0.0054271221644595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0.0131246331739031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99923469.822781</v>
      </c>
      <c r="E37" s="9"/>
      <c r="F37" s="67" t="n">
        <f aca="false">'Low pensions'!I37</f>
        <v>18162273.4568868</v>
      </c>
      <c r="G37" s="81" t="n">
        <f aca="false">'Low pensions'!K37</f>
        <v>304045.652000219</v>
      </c>
      <c r="H37" s="81" t="n">
        <f aca="false">'Low pensions'!V37</f>
        <v>1672769.46933489</v>
      </c>
      <c r="I37" s="81" t="n">
        <f aca="false">'Low pensions'!M37</f>
        <v>9403.47377320263</v>
      </c>
      <c r="J37" s="81" t="n">
        <f aca="false">'Low pensions'!W37</f>
        <v>51735.1382268521</v>
      </c>
      <c r="K37" s="9"/>
      <c r="L37" s="81" t="n">
        <f aca="false">'Low pensions'!N37</f>
        <v>3061464.19488561</v>
      </c>
      <c r="M37" s="67"/>
      <c r="N37" s="81" t="n">
        <f aca="false">'Low pensions'!L37</f>
        <v>764902.3908398</v>
      </c>
      <c r="O37" s="9"/>
      <c r="P37" s="81" t="n">
        <f aca="false">'Low pensions'!X37</f>
        <v>20094219.5325594</v>
      </c>
      <c r="Q37" s="67"/>
      <c r="R37" s="81" t="n">
        <f aca="false">'Low SIPA income'!G32</f>
        <v>18296485.1669229</v>
      </c>
      <c r="S37" s="67"/>
      <c r="T37" s="81" t="n">
        <f aca="false">'Low SIPA income'!J32</f>
        <v>69958196.8232033</v>
      </c>
      <c r="U37" s="9"/>
      <c r="V37" s="81" t="n">
        <f aca="false">'Low SIPA income'!F32</f>
        <v>107259.400340601</v>
      </c>
      <c r="W37" s="67"/>
      <c r="X37" s="81" t="n">
        <f aca="false">'Low SIPA income'!M32</f>
        <v>269404.689912396</v>
      </c>
      <c r="Y37" s="9"/>
      <c r="Z37" s="9" t="n">
        <f aca="false">R37+V37-N37-L37-F37</f>
        <v>-3584895.47534868</v>
      </c>
      <c r="AA37" s="9"/>
      <c r="AB37" s="9" t="n">
        <f aca="false">T37-P37-D37</f>
        <v>-50059492.5321371</v>
      </c>
      <c r="AC37" s="50"/>
      <c r="AD37" s="9"/>
      <c r="AE37" s="9"/>
      <c r="AF37" s="9"/>
      <c r="AG37" s="9" t="n">
        <f aca="false">AG36*'Pessimist macro hypothesis'!B19/'Pessimist macro hypothesis'!B18</f>
        <v>5051111180.33269</v>
      </c>
      <c r="AH37" s="40" t="n">
        <f aca="false">(AG37-AG36)/AG36</f>
        <v>0.0100985036465794</v>
      </c>
      <c r="AI37" s="40" t="n">
        <f aca="false">(AG37-AG33)/AG33</f>
        <v>0.0026559681307146</v>
      </c>
      <c r="AJ37" s="40" t="n">
        <f aca="false">AB37/AG37</f>
        <v>-0.00991059011471608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11601193</v>
      </c>
      <c r="AX37" s="7"/>
      <c r="AY37" s="40" t="n">
        <f aca="false">(AW37-AW36)/AW36</f>
        <v>0.00862213692706699</v>
      </c>
      <c r="AZ37" s="39" t="n">
        <f aca="false">workers_and_wage_low!B25</f>
        <v>5929.1123905012</v>
      </c>
      <c r="BA37" s="40" t="n">
        <f aca="false">(AZ37-AZ36)/AZ36</f>
        <v>0.00556274004145887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0.0111995987673914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100173413.294324</v>
      </c>
      <c r="E38" s="6"/>
      <c r="F38" s="8" t="n">
        <f aca="false">'Low pensions'!I38</f>
        <v>18207703.6414768</v>
      </c>
      <c r="G38" s="80" t="n">
        <f aca="false">'Low pensions'!K38</f>
        <v>330315.260421286</v>
      </c>
      <c r="H38" s="80" t="n">
        <f aca="false">'Low pensions'!V38</f>
        <v>1817297.10408005</v>
      </c>
      <c r="I38" s="80" t="n">
        <f aca="false">'Low pensions'!M38</f>
        <v>10215.9358893181</v>
      </c>
      <c r="J38" s="80" t="n">
        <f aca="false">'Low pensions'!W38</f>
        <v>56205.0650746408</v>
      </c>
      <c r="K38" s="6"/>
      <c r="L38" s="80" t="n">
        <f aca="false">'Low pensions'!N38</f>
        <v>3642887.5222115</v>
      </c>
      <c r="M38" s="8"/>
      <c r="N38" s="80" t="n">
        <f aca="false">'Low pensions'!L38</f>
        <v>769644.978325613</v>
      </c>
      <c r="O38" s="6"/>
      <c r="P38" s="80" t="n">
        <f aca="false">'Low pensions'!X38</f>
        <v>23137320.259081</v>
      </c>
      <c r="Q38" s="8"/>
      <c r="R38" s="80" t="n">
        <f aca="false">'Low SIPA income'!G33</f>
        <v>14612034.5364865</v>
      </c>
      <c r="S38" s="8"/>
      <c r="T38" s="80" t="n">
        <f aca="false">'Low SIPA income'!J33</f>
        <v>55870380.5001301</v>
      </c>
      <c r="U38" s="6"/>
      <c r="V38" s="80" t="n">
        <f aca="false">'Low SIPA income'!F33</f>
        <v>108137.487562757</v>
      </c>
      <c r="W38" s="8"/>
      <c r="X38" s="80" t="n">
        <f aca="false">'Low SIPA income'!M33</f>
        <v>271610.191854882</v>
      </c>
      <c r="Y38" s="6"/>
      <c r="Z38" s="6" t="n">
        <f aca="false">R38+V38-N38-L38-F38</f>
        <v>-7900064.11796461</v>
      </c>
      <c r="AA38" s="6"/>
      <c r="AB38" s="6" t="n">
        <f aca="false">T38-P38-D38</f>
        <v>-67440353.0532746</v>
      </c>
      <c r="AC38" s="50"/>
      <c r="AD38" s="6"/>
      <c r="AE38" s="6"/>
      <c r="AF38" s="6"/>
      <c r="AG38" s="6" t="n">
        <f aca="false">AG37*'Pessimist macro hypothesis'!B20/'Pessimist macro hypothesis'!B19</f>
        <v>5033375110.46858</v>
      </c>
      <c r="AH38" s="61" t="n">
        <f aca="false">(AG38-AG37)/AG37</f>
        <v>-0.00351132042651688</v>
      </c>
      <c r="AI38" s="61"/>
      <c r="AJ38" s="61" t="n">
        <f aca="false">AB38/AG38</f>
        <v>-0.0133986344298103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0.00355431039471685</v>
      </c>
      <c r="AV38" s="5"/>
      <c r="AW38" s="65" t="n">
        <f aca="false">workers_and_wage_low!C26</f>
        <v>11791605</v>
      </c>
      <c r="AX38" s="5"/>
      <c r="AY38" s="61" t="n">
        <f aca="false">(AW38-AW37)/AW37</f>
        <v>0.0164131395796967</v>
      </c>
      <c r="AZ38" s="66" t="n">
        <f aca="false">workers_and_wage_low!B26</f>
        <v>5953.31350559699</v>
      </c>
      <c r="BA38" s="61" t="n">
        <f aca="false">(AZ38-AZ37)/AZ37</f>
        <v>0.00408174335412474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0.0132798699727969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101809633.722357</v>
      </c>
      <c r="E39" s="9"/>
      <c r="F39" s="67" t="n">
        <f aca="false">'Low pensions'!I39</f>
        <v>18505106.0725813</v>
      </c>
      <c r="G39" s="81" t="n">
        <f aca="false">'Low pensions'!K39</f>
        <v>351123.830692063</v>
      </c>
      <c r="H39" s="81" t="n">
        <f aca="false">'Low pensions'!V39</f>
        <v>1931779.71818907</v>
      </c>
      <c r="I39" s="81" t="n">
        <f aca="false">'Low pensions'!M39</f>
        <v>10859.4999183112</v>
      </c>
      <c r="J39" s="81" t="n">
        <f aca="false">'Low pensions'!W39</f>
        <v>59745.7644800741</v>
      </c>
      <c r="K39" s="9"/>
      <c r="L39" s="81" t="n">
        <f aca="false">'Low pensions'!N39</f>
        <v>3036921.87012856</v>
      </c>
      <c r="M39" s="67"/>
      <c r="N39" s="81" t="n">
        <f aca="false">'Low pensions'!L39</f>
        <v>784038.330725063</v>
      </c>
      <c r="O39" s="9"/>
      <c r="P39" s="81" t="n">
        <f aca="false">'Low pensions'!X39</f>
        <v>20072149.5879594</v>
      </c>
      <c r="Q39" s="67"/>
      <c r="R39" s="81" t="n">
        <f aca="false">'Low SIPA income'!G34</f>
        <v>17667407.5708946</v>
      </c>
      <c r="S39" s="67"/>
      <c r="T39" s="81" t="n">
        <f aca="false">'Low SIPA income'!J34</f>
        <v>67552864.1115644</v>
      </c>
      <c r="U39" s="9"/>
      <c r="V39" s="81" t="n">
        <f aca="false">'Low SIPA income'!F34</f>
        <v>107413.239919494</v>
      </c>
      <c r="W39" s="67"/>
      <c r="X39" s="81" t="n">
        <f aca="false">'Low SIPA income'!M34</f>
        <v>269791.090581394</v>
      </c>
      <c r="Y39" s="9"/>
      <c r="Z39" s="9" t="n">
        <f aca="false">R39+V39-N39-L39-F39</f>
        <v>-4551245.46262078</v>
      </c>
      <c r="AA39" s="9"/>
      <c r="AB39" s="9" t="n">
        <f aca="false">T39-P39-D39</f>
        <v>-54328919.1987522</v>
      </c>
      <c r="AC39" s="50"/>
      <c r="AD39" s="9"/>
      <c r="AE39" s="9"/>
      <c r="AF39" s="9"/>
      <c r="AG39" s="9" t="n">
        <f aca="false">AG38*'Pessimist macro hypothesis'!B21/'Pessimist macro hypothesis'!B20</f>
        <v>5035202920.54638</v>
      </c>
      <c r="AH39" s="40" t="n">
        <f aca="false">(AG39-AG38)/AG38</f>
        <v>0.000363138060979849</v>
      </c>
      <c r="AI39" s="40"/>
      <c r="AJ39" s="40" t="n">
        <f aca="false">AB39/AG39</f>
        <v>-0.0107898172240607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11852540</v>
      </c>
      <c r="AX39" s="7"/>
      <c r="AY39" s="40" t="n">
        <f aca="false">(AW39-AW38)/AW38</f>
        <v>0.00516765953404986</v>
      </c>
      <c r="AZ39" s="39" t="n">
        <f aca="false">workers_and_wage_low!B27</f>
        <v>6010.8640094138</v>
      </c>
      <c r="BA39" s="40" t="n">
        <f aca="false">(AZ39-AZ38)/AZ38</f>
        <v>0.00966697012725874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0.0109715814492053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103766079.984018</v>
      </c>
      <c r="E40" s="9"/>
      <c r="F40" s="67" t="n">
        <f aca="false">'Low pensions'!I40</f>
        <v>18860713.3395328</v>
      </c>
      <c r="G40" s="81" t="n">
        <f aca="false">'Low pensions'!K40</f>
        <v>382087.310333774</v>
      </c>
      <c r="H40" s="81" t="n">
        <f aca="false">'Low pensions'!V40</f>
        <v>2102131.64747431</v>
      </c>
      <c r="I40" s="81" t="n">
        <f aca="false">'Low pensions'!M40</f>
        <v>11817.1333092919</v>
      </c>
      <c r="J40" s="81" t="n">
        <f aca="false">'Low pensions'!W40</f>
        <v>65014.3808497203</v>
      </c>
      <c r="K40" s="9"/>
      <c r="L40" s="81" t="n">
        <f aca="false">'Low pensions'!N40</f>
        <v>3093926.81890093</v>
      </c>
      <c r="M40" s="67"/>
      <c r="N40" s="81" t="n">
        <f aca="false">'Low pensions'!L40</f>
        <v>801458.643595789</v>
      </c>
      <c r="O40" s="9"/>
      <c r="P40" s="81" t="n">
        <f aca="false">'Low pensions'!X40</f>
        <v>20463789.9597208</v>
      </c>
      <c r="Q40" s="67"/>
      <c r="R40" s="81" t="n">
        <f aca="false">'Low SIPA income'!G35</f>
        <v>15471624.3358003</v>
      </c>
      <c r="S40" s="67"/>
      <c r="T40" s="81" t="n">
        <f aca="false">'Low SIPA income'!J35</f>
        <v>59157096.5999152</v>
      </c>
      <c r="U40" s="9"/>
      <c r="V40" s="81" t="n">
        <f aca="false">'Low SIPA income'!F35</f>
        <v>104935.260221268</v>
      </c>
      <c r="W40" s="67"/>
      <c r="X40" s="81" t="n">
        <f aca="false">'Low SIPA income'!M35</f>
        <v>263567.120000822</v>
      </c>
      <c r="Y40" s="9"/>
      <c r="Z40" s="9" t="n">
        <f aca="false">R40+V40-N40-L40-F40</f>
        <v>-7179539.20600801</v>
      </c>
      <c r="AA40" s="9"/>
      <c r="AB40" s="9" t="n">
        <f aca="false">T40-P40-D40</f>
        <v>-65072773.343824</v>
      </c>
      <c r="AC40" s="50"/>
      <c r="AD40" s="9"/>
      <c r="AE40" s="9"/>
      <c r="AF40" s="9"/>
      <c r="AG40" s="9" t="n">
        <f aca="false">AG39*'Pessimist macro hypothesis'!B22/'Pessimist macro hypothesis'!B21</f>
        <v>5040617376.81458</v>
      </c>
      <c r="AH40" s="40" t="n">
        <f aca="false">(AG40-AG39)/AG39</f>
        <v>0.00107532037012948</v>
      </c>
      <c r="AI40" s="40"/>
      <c r="AJ40" s="40" t="n">
        <f aca="false">AB40/AG40</f>
        <v>-0.0129096831755452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11974355</v>
      </c>
      <c r="AX40" s="7"/>
      <c r="AY40" s="40" t="n">
        <f aca="false">(AW40-AW39)/AW39</f>
        <v>0.0102775438851082</v>
      </c>
      <c r="AZ40" s="39" t="n">
        <f aca="false">workers_and_wage_low!B28</f>
        <v>6010.10063309108</v>
      </c>
      <c r="BA40" s="40" t="n">
        <f aca="false">(AZ40-AZ39)/AZ39</f>
        <v>-0.000126999433281347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0.0129946274720382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105114196.884531</v>
      </c>
      <c r="E41" s="9"/>
      <c r="F41" s="67" t="n">
        <f aca="false">'Low pensions'!I41</f>
        <v>19105749.544164</v>
      </c>
      <c r="G41" s="81" t="n">
        <f aca="false">'Low pensions'!K41</f>
        <v>414513.752195887</v>
      </c>
      <c r="H41" s="81" t="n">
        <f aca="false">'Low pensions'!V41</f>
        <v>2280532.36325257</v>
      </c>
      <c r="I41" s="81" t="n">
        <f aca="false">'Low pensions'!M41</f>
        <v>12820.012954512</v>
      </c>
      <c r="J41" s="81" t="n">
        <f aca="false">'Low pensions'!W41</f>
        <v>70531.928760389</v>
      </c>
      <c r="K41" s="9"/>
      <c r="L41" s="81" t="n">
        <f aca="false">'Low pensions'!N41</f>
        <v>3135605.48342006</v>
      </c>
      <c r="M41" s="67"/>
      <c r="N41" s="81" t="n">
        <f aca="false">'Low pensions'!L41</f>
        <v>814624.556716241</v>
      </c>
      <c r="O41" s="9"/>
      <c r="P41" s="81" t="n">
        <f aca="false">'Low pensions'!X41</f>
        <v>20752495.717459</v>
      </c>
      <c r="Q41" s="67"/>
      <c r="R41" s="81" t="n">
        <f aca="false">'Low SIPA income'!G36</f>
        <v>18722473.9852004</v>
      </c>
      <c r="S41" s="67"/>
      <c r="T41" s="81" t="n">
        <f aca="false">'Low SIPA income'!J36</f>
        <v>71587001.9910622</v>
      </c>
      <c r="U41" s="9"/>
      <c r="V41" s="81" t="n">
        <f aca="false">'Low SIPA income'!F36</f>
        <v>104107.863700731</v>
      </c>
      <c r="W41" s="67"/>
      <c r="X41" s="81" t="n">
        <f aca="false">'Low SIPA income'!M36</f>
        <v>261488.938486269</v>
      </c>
      <c r="Y41" s="9"/>
      <c r="Z41" s="9" t="n">
        <f aca="false">R41+V41-N41-L41-F41</f>
        <v>-4229397.73539923</v>
      </c>
      <c r="AA41" s="9"/>
      <c r="AB41" s="9" t="n">
        <f aca="false">T41-P41-D41</f>
        <v>-54279690.6109276</v>
      </c>
      <c r="AC41" s="50"/>
      <c r="AD41" s="9"/>
      <c r="AE41" s="9"/>
      <c r="AF41" s="9"/>
      <c r="AG41" s="9" t="n">
        <f aca="false">AG40*'Pessimist macro hypothesis'!B23/'Pessimist macro hypothesis'!B22</f>
        <v>5122729555.96118</v>
      </c>
      <c r="AH41" s="40" t="n">
        <f aca="false">(AG41-AG40)/AG40</f>
        <v>0.016290103574275</v>
      </c>
      <c r="AI41" s="40" t="n">
        <f aca="false">(AG41-AG37)/AG37</f>
        <v>0.014178736731701</v>
      </c>
      <c r="AJ41" s="40" t="n">
        <f aca="false">AB41/AG41</f>
        <v>-0.0105958532493217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12017189</v>
      </c>
      <c r="AX41" s="7"/>
      <c r="AY41" s="40" t="n">
        <f aca="false">(AW41-AW40)/AW40</f>
        <v>0.00357714465622574</v>
      </c>
      <c r="AZ41" s="39" t="n">
        <f aca="false">workers_and_wage_low!B29</f>
        <v>6098.63907157706</v>
      </c>
      <c r="BA41" s="40" t="n">
        <f aca="false">(AZ41-AZ40)/AZ40</f>
        <v>0.014731606655385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0.0113141181681047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105867810.753944</v>
      </c>
      <c r="E42" s="6"/>
      <c r="F42" s="8" t="n">
        <f aca="false">'Low pensions'!I42</f>
        <v>19242727.7856268</v>
      </c>
      <c r="G42" s="80" t="n">
        <f aca="false">'Low pensions'!K42</f>
        <v>415903.10950995</v>
      </c>
      <c r="H42" s="80" t="n">
        <f aca="false">'Low pensions'!V42</f>
        <v>2288176.19726786</v>
      </c>
      <c r="I42" s="80" t="n">
        <f aca="false">'Low pensions'!M42</f>
        <v>12862.982768349</v>
      </c>
      <c r="J42" s="80" t="n">
        <f aca="false">'Low pensions'!W42</f>
        <v>70768.3359979753</v>
      </c>
      <c r="K42" s="6"/>
      <c r="L42" s="80" t="n">
        <f aca="false">'Low pensions'!N42</f>
        <v>3805173.33283455</v>
      </c>
      <c r="M42" s="8"/>
      <c r="N42" s="80" t="n">
        <f aca="false">'Low pensions'!L42</f>
        <v>822707.00844587</v>
      </c>
      <c r="O42" s="6"/>
      <c r="P42" s="80" t="n">
        <f aca="false">'Low pensions'!X42</f>
        <v>24271353.73577</v>
      </c>
      <c r="Q42" s="8"/>
      <c r="R42" s="80" t="n">
        <f aca="false">'Low SIPA income'!G37</f>
        <v>14933615.4720938</v>
      </c>
      <c r="S42" s="8"/>
      <c r="T42" s="80" t="n">
        <f aca="false">'Low SIPA income'!J37</f>
        <v>57099973.0793909</v>
      </c>
      <c r="U42" s="6"/>
      <c r="V42" s="80" t="n">
        <f aca="false">'Low SIPA income'!F37</f>
        <v>106678.227213591</v>
      </c>
      <c r="W42" s="8"/>
      <c r="X42" s="80" t="n">
        <f aca="false">'Low SIPA income'!M37</f>
        <v>267944.95057421</v>
      </c>
      <c r="Y42" s="6"/>
      <c r="Z42" s="6" t="n">
        <f aca="false">R42+V42-N42-L42-F42</f>
        <v>-8830314.42759977</v>
      </c>
      <c r="AA42" s="6"/>
      <c r="AB42" s="6" t="n">
        <f aca="false">T42-P42-D42</f>
        <v>-73039191.4103228</v>
      </c>
      <c r="AC42" s="50"/>
      <c r="AD42" s="6"/>
      <c r="AE42" s="6"/>
      <c r="AF42" s="6"/>
      <c r="AG42" s="6" t="n">
        <f aca="false">AG41*'Pessimist macro hypothesis'!B24/'Pessimist macro hypothesis'!B23</f>
        <v>5134042612.67796</v>
      </c>
      <c r="AH42" s="61" t="n">
        <f aca="false">(AG42-AG41)/AG41</f>
        <v>0.00220840405357907</v>
      </c>
      <c r="AI42" s="61"/>
      <c r="AJ42" s="61" t="n">
        <f aca="false">AB42/AG42</f>
        <v>-0.0142264482242435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0.00886660840880898</v>
      </c>
      <c r="AV42" s="5"/>
      <c r="AW42" s="65" t="n">
        <f aca="false">workers_and_wage_low!C30</f>
        <v>12059675</v>
      </c>
      <c r="AX42" s="5"/>
      <c r="AY42" s="61" t="n">
        <f aca="false">(AW42-AW41)/AW41</f>
        <v>0.0035354357828607</v>
      </c>
      <c r="AZ42" s="66" t="n">
        <f aca="false">workers_and_wage_low!B30</f>
        <v>6126.16702747357</v>
      </c>
      <c r="BA42" s="61" t="n">
        <f aca="false">(AZ42-AZ41)/AZ41</f>
        <v>0.00451378669460953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0.013452619036256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106088961.124101</v>
      </c>
      <c r="E43" s="9"/>
      <c r="F43" s="67" t="n">
        <f aca="false">'Low pensions'!I43</f>
        <v>19282924.4832096</v>
      </c>
      <c r="G43" s="81" t="n">
        <f aca="false">'Low pensions'!K43</f>
        <v>452878.921907568</v>
      </c>
      <c r="H43" s="81" t="n">
        <f aca="false">'Low pensions'!V43</f>
        <v>2491606.20745115</v>
      </c>
      <c r="I43" s="81" t="n">
        <f aca="false">'Low pensions'!M43</f>
        <v>14006.5645950793</v>
      </c>
      <c r="J43" s="81" t="n">
        <f aca="false">'Low pensions'!W43</f>
        <v>77059.9857974579</v>
      </c>
      <c r="K43" s="9"/>
      <c r="L43" s="81" t="n">
        <f aca="false">'Low pensions'!N43</f>
        <v>3165269.19841625</v>
      </c>
      <c r="M43" s="67"/>
      <c r="N43" s="81" t="n">
        <f aca="false">'Low pensions'!L43</f>
        <v>825028.846717306</v>
      </c>
      <c r="O43" s="9"/>
      <c r="P43" s="81" t="n">
        <f aca="false">'Low pensions'!X43</f>
        <v>20963662.2094136</v>
      </c>
      <c r="Q43" s="67"/>
      <c r="R43" s="81" t="n">
        <f aca="false">'Low SIPA income'!G38</f>
        <v>17715649.437712</v>
      </c>
      <c r="S43" s="67"/>
      <c r="T43" s="81" t="n">
        <f aca="false">'Low SIPA income'!J38</f>
        <v>67737321.0705452</v>
      </c>
      <c r="U43" s="9"/>
      <c r="V43" s="81" t="n">
        <f aca="false">'Low SIPA income'!F38</f>
        <v>111327.350198855</v>
      </c>
      <c r="W43" s="67"/>
      <c r="X43" s="81" t="n">
        <f aca="false">'Low SIPA income'!M38</f>
        <v>279622.207133843</v>
      </c>
      <c r="Y43" s="9"/>
      <c r="Z43" s="9" t="n">
        <f aca="false">R43+V43-N43-L43-F43</f>
        <v>-5446245.74043227</v>
      </c>
      <c r="AA43" s="9"/>
      <c r="AB43" s="9" t="n">
        <f aca="false">T43-P43-D43</f>
        <v>-59315302.2629694</v>
      </c>
      <c r="AC43" s="50"/>
      <c r="AD43" s="9"/>
      <c r="AE43" s="9"/>
      <c r="AF43" s="9"/>
      <c r="AG43" s="9" t="n">
        <f aca="false">AG42*'Pessimist macro hypothesis'!B25/'Pessimist macro hypothesis'!B24</f>
        <v>5161082993.56004</v>
      </c>
      <c r="AH43" s="40" t="n">
        <f aca="false">(AG43-AG42)/AG42</f>
        <v>0.00526687893382779</v>
      </c>
      <c r="AI43" s="40"/>
      <c r="AJ43" s="40" t="n">
        <f aca="false">AB43/AG43</f>
        <v>-0.0114928014792598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12064938</v>
      </c>
      <c r="AX43" s="7"/>
      <c r="AY43" s="40" t="n">
        <f aca="false">(AW43-AW42)/AW42</f>
        <v>0.000436413087417364</v>
      </c>
      <c r="AZ43" s="39" t="n">
        <f aca="false">workers_and_wage_low!B31</f>
        <v>6160.54201911272</v>
      </c>
      <c r="BA43" s="40" t="n">
        <f aca="false">(AZ43-AZ42)/AZ42</f>
        <v>0.00561117440725957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0.0111938558455124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106976857.151426</v>
      </c>
      <c r="E44" s="9"/>
      <c r="F44" s="67" t="n">
        <f aca="false">'Low pensions'!I44</f>
        <v>19444310.0964009</v>
      </c>
      <c r="G44" s="81" t="n">
        <f aca="false">'Low pensions'!K44</f>
        <v>481347.223912505</v>
      </c>
      <c r="H44" s="81" t="n">
        <f aca="false">'Low pensions'!V44</f>
        <v>2648230.40557529</v>
      </c>
      <c r="I44" s="81" t="n">
        <f aca="false">'Low pensions'!M44</f>
        <v>14887.0275436859</v>
      </c>
      <c r="J44" s="81" t="n">
        <f aca="false">'Low pensions'!W44</f>
        <v>81904.033162123</v>
      </c>
      <c r="K44" s="9"/>
      <c r="L44" s="81" t="n">
        <f aca="false">'Low pensions'!N44</f>
        <v>3102331.62002144</v>
      </c>
      <c r="M44" s="67"/>
      <c r="N44" s="81" t="n">
        <f aca="false">'Low pensions'!L44</f>
        <v>833749.971717942</v>
      </c>
      <c r="O44" s="9"/>
      <c r="P44" s="81" t="n">
        <f aca="false">'Low pensions'!X44</f>
        <v>20685059.8725359</v>
      </c>
      <c r="Q44" s="67"/>
      <c r="R44" s="81" t="n">
        <f aca="false">'Low SIPA income'!G39</f>
        <v>15340192.3352862</v>
      </c>
      <c r="S44" s="67"/>
      <c r="T44" s="81" t="n">
        <f aca="false">'Low SIPA income'!J39</f>
        <v>58654554.9545148</v>
      </c>
      <c r="U44" s="9"/>
      <c r="V44" s="81" t="n">
        <f aca="false">'Low SIPA income'!F39</f>
        <v>112930.994594769</v>
      </c>
      <c r="W44" s="67"/>
      <c r="X44" s="81" t="n">
        <f aca="false">'Low SIPA income'!M39</f>
        <v>283650.099512869</v>
      </c>
      <c r="Y44" s="9"/>
      <c r="Z44" s="9" t="n">
        <f aca="false">R44+V44-N44-L44-F44</f>
        <v>-7927268.35825936</v>
      </c>
      <c r="AA44" s="9"/>
      <c r="AB44" s="9" t="n">
        <f aca="false">T44-P44-D44</f>
        <v>-69007362.069447</v>
      </c>
      <c r="AC44" s="50"/>
      <c r="AD44" s="9"/>
      <c r="AE44" s="9"/>
      <c r="AF44" s="9"/>
      <c r="AG44" s="9" t="n">
        <f aca="false">AG43*'Pessimist macro hypothesis'!B26/'Pessimist macro hypothesis'!B25</f>
        <v>5237201454.51035</v>
      </c>
      <c r="AH44" s="40" t="n">
        <f aca="false">(AG44-AG43)/AG43</f>
        <v>0.0147485442581117</v>
      </c>
      <c r="AI44" s="40"/>
      <c r="AJ44" s="40" t="n">
        <f aca="false">AB44/AG44</f>
        <v>-0.013176381063214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12132975</v>
      </c>
      <c r="AX44" s="7"/>
      <c r="AY44" s="40" t="n">
        <f aca="false">(AW44-AW43)/AW43</f>
        <v>0.00563923328905627</v>
      </c>
      <c r="AZ44" s="39" t="n">
        <f aca="false">workers_and_wage_low!B32</f>
        <v>6159.82667254822</v>
      </c>
      <c r="BA44" s="40" t="n">
        <f aca="false">(AZ44-AZ43)/AZ43</f>
        <v>-0.000116117471853257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0.0132636535168133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107504298.440612</v>
      </c>
      <c r="E45" s="9"/>
      <c r="F45" s="67" t="n">
        <f aca="false">'Low pensions'!I45</f>
        <v>19540178.7941517</v>
      </c>
      <c r="G45" s="81" t="n">
        <f aca="false">'Low pensions'!K45</f>
        <v>492598.922909514</v>
      </c>
      <c r="H45" s="81" t="n">
        <f aca="false">'Low pensions'!V45</f>
        <v>2710133.93366892</v>
      </c>
      <c r="I45" s="81" t="n">
        <f aca="false">'Low pensions'!M45</f>
        <v>15235.0182343149</v>
      </c>
      <c r="J45" s="81" t="n">
        <f aca="false">'Low pensions'!W45</f>
        <v>83818.5752681109</v>
      </c>
      <c r="K45" s="9"/>
      <c r="L45" s="81" t="n">
        <f aca="false">'Low pensions'!N45</f>
        <v>3144549.26913166</v>
      </c>
      <c r="M45" s="67"/>
      <c r="N45" s="81" t="n">
        <f aca="false">'Low pensions'!L45</f>
        <v>838457.011217054</v>
      </c>
      <c r="O45" s="9"/>
      <c r="P45" s="81" t="n">
        <f aca="false">'Low pensions'!X45</f>
        <v>20930024.196986</v>
      </c>
      <c r="Q45" s="67"/>
      <c r="R45" s="81" t="n">
        <f aca="false">'Low SIPA income'!G40</f>
        <v>18430435.9001377</v>
      </c>
      <c r="S45" s="67" t="n">
        <f aca="false">SUM(T42:T45)/AVERAGE(AG42:AG45)</f>
        <v>0.0487477609365324</v>
      </c>
      <c r="T45" s="81" t="n">
        <f aca="false">'Low SIPA income'!J40</f>
        <v>70470369.0613876</v>
      </c>
      <c r="U45" s="9"/>
      <c r="V45" s="81" t="n">
        <f aca="false">'Low SIPA income'!F40</f>
        <v>114850.750460264</v>
      </c>
      <c r="W45" s="67"/>
      <c r="X45" s="81" t="n">
        <f aca="false">'Low SIPA income'!M40</f>
        <v>288471.97276602</v>
      </c>
      <c r="Y45" s="9"/>
      <c r="Z45" s="9" t="n">
        <f aca="false">R45+V45-N45-L45-F45</f>
        <v>-4977898.42390244</v>
      </c>
      <c r="AA45" s="9"/>
      <c r="AB45" s="9" t="n">
        <f aca="false">T45-P45-D45</f>
        <v>-57963953.5762101</v>
      </c>
      <c r="AC45" s="50"/>
      <c r="AD45" s="9"/>
      <c r="AE45" s="9"/>
      <c r="AF45" s="9"/>
      <c r="AG45" s="9" t="n">
        <f aca="false">AG44*'Pessimist macro hypothesis'!B27/'Pessimist macro hypothesis'!B26</f>
        <v>5306555651.95609</v>
      </c>
      <c r="AH45" s="40" t="n">
        <f aca="false">(AG45-AG44)/AG44</f>
        <v>0.0132426063897174</v>
      </c>
      <c r="AI45" s="40" t="n">
        <f aca="false">(AG45-AG41)/AG41</f>
        <v>0.0358844038098775</v>
      </c>
      <c r="AJ45" s="40" t="n">
        <f aca="false">AB45/AG45</f>
        <v>-0.0109230840827691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12165101</v>
      </c>
      <c r="AX45" s="7"/>
      <c r="AY45" s="40" t="n">
        <f aca="false">(AW45-AW44)/AW44</f>
        <v>0.002647825450889</v>
      </c>
      <c r="AZ45" s="39" t="n">
        <f aca="false">workers_and_wage_low!B33</f>
        <v>6211.21792310519</v>
      </c>
      <c r="BA45" s="40" t="n">
        <f aca="false">(AZ45-AZ44)/AZ44</f>
        <v>0.00834297023096475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0.0114282599661291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108201514.740976</v>
      </c>
      <c r="E46" s="6"/>
      <c r="F46" s="8" t="n">
        <f aca="false">'Low pensions'!I46</f>
        <v>19666906.1098492</v>
      </c>
      <c r="G46" s="80" t="n">
        <f aca="false">'Low pensions'!K46</f>
        <v>502433.286090049</v>
      </c>
      <c r="H46" s="80" t="n">
        <f aca="false">'Low pensions'!V46</f>
        <v>2764239.69828199</v>
      </c>
      <c r="I46" s="80" t="n">
        <f aca="false">'Low pensions'!M46</f>
        <v>15539.1737965996</v>
      </c>
      <c r="J46" s="80" t="n">
        <f aca="false">'Low pensions'!W46</f>
        <v>85491.9494314022</v>
      </c>
      <c r="K46" s="6"/>
      <c r="L46" s="80" t="n">
        <f aca="false">'Low pensions'!N46</f>
        <v>3783976.56826971</v>
      </c>
      <c r="M46" s="8"/>
      <c r="N46" s="80" t="n">
        <f aca="false">'Low pensions'!L46</f>
        <v>845674.123313878</v>
      </c>
      <c r="O46" s="6"/>
      <c r="P46" s="80" t="n">
        <f aca="false">'Low pensions'!X46</f>
        <v>24287721.9132873</v>
      </c>
      <c r="Q46" s="8"/>
      <c r="R46" s="80" t="n">
        <f aca="false">'Low SIPA income'!G41</f>
        <v>15247481.3646294</v>
      </c>
      <c r="S46" s="8"/>
      <c r="T46" s="80" t="n">
        <f aca="false">'Low SIPA income'!J41</f>
        <v>58300066.5227912</v>
      </c>
      <c r="U46" s="6"/>
      <c r="V46" s="80" t="n">
        <f aca="false">'Low SIPA income'!F41</f>
        <v>116149.534363288</v>
      </c>
      <c r="W46" s="8"/>
      <c r="X46" s="80" t="n">
        <f aca="false">'Low SIPA income'!M41</f>
        <v>291734.143480627</v>
      </c>
      <c r="Y46" s="6"/>
      <c r="Z46" s="6" t="n">
        <f aca="false">R46+V46-N46-L46-F46</f>
        <v>-8932925.90244005</v>
      </c>
      <c r="AA46" s="6"/>
      <c r="AB46" s="6" t="n">
        <f aca="false">T46-P46-D46</f>
        <v>-74189170.1314724</v>
      </c>
      <c r="AC46" s="50"/>
      <c r="AD46" s="6"/>
      <c r="AE46" s="6"/>
      <c r="AF46" s="6"/>
      <c r="AG46" s="6" t="n">
        <f aca="false">AG45*'Pessimist macro hypothesis'!B28/'Pessimist macro hypothesis'!B27</f>
        <v>5313734104.12169</v>
      </c>
      <c r="AH46" s="61" t="n">
        <f aca="false">(AG46-AG45)/AG45</f>
        <v>0.00135275169741258</v>
      </c>
      <c r="AI46" s="61"/>
      <c r="AJ46" s="61" t="n">
        <f aca="false">AB46/AG46</f>
        <v>-0.0139617769120074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0.00383245072286811</v>
      </c>
      <c r="AV46" s="5"/>
      <c r="AW46" s="65" t="n">
        <f aca="false">workers_and_wage_low!C34</f>
        <v>12146229</v>
      </c>
      <c r="AX46" s="5"/>
      <c r="AY46" s="61" t="n">
        <f aca="false">(AW46-AW45)/AW45</f>
        <v>-0.00155132291955488</v>
      </c>
      <c r="AZ46" s="66" t="n">
        <f aca="false">workers_and_wage_low!B34</f>
        <v>6259.93171608962</v>
      </c>
      <c r="BA46" s="61" t="n">
        <f aca="false">(AZ46-AZ45)/AZ45</f>
        <v>0.00784287294174891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0.0135533971051474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108395490.495821</v>
      </c>
      <c r="E47" s="9"/>
      <c r="F47" s="67" t="n">
        <f aca="false">'Low pensions'!I47</f>
        <v>19702163.4994268</v>
      </c>
      <c r="G47" s="81" t="n">
        <f aca="false">'Low pensions'!K47</f>
        <v>510389.187156392</v>
      </c>
      <c r="H47" s="81" t="n">
        <f aca="false">'Low pensions'!V47</f>
        <v>2808010.71857869</v>
      </c>
      <c r="I47" s="81" t="n">
        <f aca="false">'Low pensions'!M47</f>
        <v>15785.2325924657</v>
      </c>
      <c r="J47" s="81" t="n">
        <f aca="false">'Low pensions'!W47</f>
        <v>86845.6923271759</v>
      </c>
      <c r="K47" s="9"/>
      <c r="L47" s="81" t="n">
        <f aca="false">'Low pensions'!N47</f>
        <v>3109303.56851641</v>
      </c>
      <c r="M47" s="67"/>
      <c r="N47" s="81" t="n">
        <f aca="false">'Low pensions'!L47</f>
        <v>848087.528215695</v>
      </c>
      <c r="O47" s="9"/>
      <c r="P47" s="81" t="n">
        <f aca="false">'Low pensions'!X47</f>
        <v>20800118.3520071</v>
      </c>
      <c r="Q47" s="67"/>
      <c r="R47" s="81" t="n">
        <f aca="false">'Low SIPA income'!G42</f>
        <v>18066372.5738115</v>
      </c>
      <c r="S47" s="67"/>
      <c r="T47" s="81" t="n">
        <f aca="false">'Low SIPA income'!J42</f>
        <v>69078341.3791919</v>
      </c>
      <c r="U47" s="9"/>
      <c r="V47" s="81" t="n">
        <f aca="false">'Low SIPA income'!F42</f>
        <v>117592.604547696</v>
      </c>
      <c r="W47" s="67"/>
      <c r="X47" s="81" t="n">
        <f aca="false">'Low SIPA income'!M42</f>
        <v>295358.719735181</v>
      </c>
      <c r="Y47" s="9"/>
      <c r="Z47" s="9" t="n">
        <f aca="false">R47+V47-N47-L47-F47</f>
        <v>-5475589.41779973</v>
      </c>
      <c r="AA47" s="9"/>
      <c r="AB47" s="9" t="n">
        <f aca="false">T47-P47-D47</f>
        <v>-60117267.4686358</v>
      </c>
      <c r="AC47" s="50"/>
      <c r="AD47" s="9"/>
      <c r="AE47" s="9"/>
      <c r="AF47" s="9"/>
      <c r="AG47" s="9" t="n">
        <f aca="false">AG46*'Pessimist macro hypothesis'!B29/'Pessimist macro hypothesis'!B28</f>
        <v>5315915483.36684</v>
      </c>
      <c r="AH47" s="40" t="n">
        <f aca="false">(AG47-AG46)/AG46</f>
        <v>0.000410517199847679</v>
      </c>
      <c r="AI47" s="40"/>
      <c r="AJ47" s="40" t="n">
        <f aca="false">AB47/AG47</f>
        <v>-0.0113089208541292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12169008</v>
      </c>
      <c r="AX47" s="7"/>
      <c r="AY47" s="40" t="n">
        <f aca="false">(AW47-AW46)/AW46</f>
        <v>0.00187539688243981</v>
      </c>
      <c r="AZ47" s="39" t="n">
        <f aca="false">workers_and_wage_low!B35</f>
        <v>6257.24877580087</v>
      </c>
      <c r="BA47" s="40" t="n">
        <f aca="false">(AZ47-AZ46)/AZ46</f>
        <v>-0.000428589385704589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0.0113372325278057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108719100.215629</v>
      </c>
      <c r="E48" s="9"/>
      <c r="F48" s="67" t="n">
        <f aca="false">'Low pensions'!I48</f>
        <v>19760983.396643</v>
      </c>
      <c r="G48" s="81" t="n">
        <f aca="false">'Low pensions'!K48</f>
        <v>544566.732603977</v>
      </c>
      <c r="H48" s="81" t="n">
        <f aca="false">'Low pensions'!V48</f>
        <v>2996045.48962513</v>
      </c>
      <c r="I48" s="81" t="n">
        <f aca="false">'Low pensions'!M48</f>
        <v>16842.2700805354</v>
      </c>
      <c r="J48" s="81" t="n">
        <f aca="false">'Low pensions'!W48</f>
        <v>92661.200710056</v>
      </c>
      <c r="K48" s="9"/>
      <c r="L48" s="81" t="n">
        <f aca="false">'Low pensions'!N48</f>
        <v>3095372.70225477</v>
      </c>
      <c r="M48" s="67"/>
      <c r="N48" s="81" t="n">
        <f aca="false">'Low pensions'!L48</f>
        <v>851777.471945282</v>
      </c>
      <c r="O48" s="9"/>
      <c r="P48" s="81" t="n">
        <f aca="false">'Low pensions'!X48</f>
        <v>20748132.0024417</v>
      </c>
      <c r="Q48" s="67"/>
      <c r="R48" s="81" t="n">
        <f aca="false">'Low SIPA income'!G43</f>
        <v>15806991.612448</v>
      </c>
      <c r="S48" s="67"/>
      <c r="T48" s="81" t="n">
        <f aca="false">'Low SIPA income'!J43</f>
        <v>60439402.4490298</v>
      </c>
      <c r="U48" s="9"/>
      <c r="V48" s="81" t="n">
        <f aca="false">'Low SIPA income'!F43</f>
        <v>117341.768296059</v>
      </c>
      <c r="W48" s="67"/>
      <c r="X48" s="81" t="n">
        <f aca="false">'Low SIPA income'!M43</f>
        <v>294728.691389166</v>
      </c>
      <c r="Y48" s="9"/>
      <c r="Z48" s="9" t="n">
        <f aca="false">R48+V48-N48-L48-F48</f>
        <v>-7783800.190099</v>
      </c>
      <c r="AA48" s="9"/>
      <c r="AB48" s="9" t="n">
        <f aca="false">T48-P48-D48</f>
        <v>-69027829.7690407</v>
      </c>
      <c r="AC48" s="50"/>
      <c r="AD48" s="9"/>
      <c r="AE48" s="9"/>
      <c r="AF48" s="9"/>
      <c r="AG48" s="9" t="n">
        <f aca="false">AG47*'Pessimist macro hypothesis'!B30/'Pessimist macro hypothesis'!B29</f>
        <v>5341945483.60056</v>
      </c>
      <c r="AH48" s="40" t="n">
        <f aca="false">(AG48-AG47)/AG47</f>
        <v>0.00489661664395518</v>
      </c>
      <c r="AI48" s="40"/>
      <c r="AJ48" s="40" t="n">
        <f aca="false">AB48/AG48</f>
        <v>-0.0129218521568503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12237195</v>
      </c>
      <c r="AX48" s="7"/>
      <c r="AY48" s="40" t="n">
        <f aca="false">(AW48-AW47)/AW47</f>
        <v>0.00560333266277744</v>
      </c>
      <c r="AZ48" s="39" t="n">
        <f aca="false">workers_and_wage_low!B36</f>
        <v>6302.91394659511</v>
      </c>
      <c r="BA48" s="40" t="n">
        <f aca="false">(AZ48-AZ47)/AZ47</f>
        <v>0.00729796311932635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0.0133810323082021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108824085.266687</v>
      </c>
      <c r="E49" s="9"/>
      <c r="F49" s="67" t="n">
        <f aca="false">'Low pensions'!I49</f>
        <v>19780065.6724045</v>
      </c>
      <c r="G49" s="81" t="n">
        <f aca="false">'Low pensions'!K49</f>
        <v>569923.989722525</v>
      </c>
      <c r="H49" s="81" t="n">
        <f aca="false">'Low pensions'!V49</f>
        <v>3135553.63669099</v>
      </c>
      <c r="I49" s="81" t="n">
        <f aca="false">'Low pensions'!M49</f>
        <v>17626.5151460575</v>
      </c>
      <c r="J49" s="81" t="n">
        <f aca="false">'Low pensions'!W49</f>
        <v>96975.8856708553</v>
      </c>
      <c r="K49" s="9"/>
      <c r="L49" s="81" t="n">
        <f aca="false">'Low pensions'!N49</f>
        <v>3101479.60807285</v>
      </c>
      <c r="M49" s="67"/>
      <c r="N49" s="81" t="n">
        <f aca="false">'Low pensions'!L49</f>
        <v>853925.617172889</v>
      </c>
      <c r="O49" s="9"/>
      <c r="P49" s="81" t="n">
        <f aca="false">'Low pensions'!X49</f>
        <v>20791639.2269997</v>
      </c>
      <c r="Q49" s="67"/>
      <c r="R49" s="81" t="n">
        <f aca="false">'Low SIPA income'!G44</f>
        <v>18957646.6713598</v>
      </c>
      <c r="S49" s="67"/>
      <c r="T49" s="81" t="n">
        <f aca="false">'Low SIPA income'!J44</f>
        <v>72486205.1394092</v>
      </c>
      <c r="U49" s="9"/>
      <c r="V49" s="81" t="n">
        <f aca="false">'Low SIPA income'!F44</f>
        <v>117287.595239266</v>
      </c>
      <c r="W49" s="67"/>
      <c r="X49" s="81" t="n">
        <f aca="false">'Low SIPA income'!M44</f>
        <v>294592.624289027</v>
      </c>
      <c r="Y49" s="9"/>
      <c r="Z49" s="9" t="n">
        <f aca="false">R49+V49-N49-L49-F49</f>
        <v>-4660536.63105115</v>
      </c>
      <c r="AA49" s="9"/>
      <c r="AB49" s="9" t="n">
        <f aca="false">T49-P49-D49</f>
        <v>-57129519.3542774</v>
      </c>
      <c r="AC49" s="50"/>
      <c r="AD49" s="9"/>
      <c r="AE49" s="9"/>
      <c r="AF49" s="9"/>
      <c r="AG49" s="9" t="n">
        <f aca="false">AG48*'Pessimist macro hypothesis'!B31/'Pessimist macro hypothesis'!B30</f>
        <v>5388259709.43295</v>
      </c>
      <c r="AH49" s="40" t="n">
        <f aca="false">(AG49-AG48)/AG48</f>
        <v>0.00866991735025701</v>
      </c>
      <c r="AI49" s="40" t="n">
        <f aca="false">(AG49-AG45)/AG45</f>
        <v>0.0153968153423112</v>
      </c>
      <c r="AJ49" s="40" t="n">
        <f aca="false">AB49/AG49</f>
        <v>-0.0106025920120858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12255351</v>
      </c>
      <c r="AX49" s="7"/>
      <c r="AY49" s="40" t="n">
        <f aca="false">(AW49-AW48)/AW48</f>
        <v>0.0014836733418075</v>
      </c>
      <c r="AZ49" s="39" t="n">
        <f aca="false">workers_and_wage_low!B37</f>
        <v>6360.97193266459</v>
      </c>
      <c r="BA49" s="40" t="n">
        <f aca="false">(AZ49-AZ48)/AZ48</f>
        <v>0.0092112928339832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0.0115324427762086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109495457.844332</v>
      </c>
      <c r="E50" s="6"/>
      <c r="F50" s="8" t="n">
        <f aca="false">'Low pensions'!I50</f>
        <v>19902095.5855797</v>
      </c>
      <c r="G50" s="80" t="n">
        <f aca="false">'Low pensions'!K50</f>
        <v>592102.146040941</v>
      </c>
      <c r="H50" s="80" t="n">
        <f aca="false">'Low pensions'!V50</f>
        <v>3257571.3091409</v>
      </c>
      <c r="I50" s="80" t="n">
        <f aca="false">'Low pensions'!M50</f>
        <v>18312.4375064209</v>
      </c>
      <c r="J50" s="80" t="n">
        <f aca="false">'Low pensions'!W50</f>
        <v>100749.62811776</v>
      </c>
      <c r="K50" s="6"/>
      <c r="L50" s="80" t="n">
        <f aca="false">'Low pensions'!N50</f>
        <v>3751040.99600852</v>
      </c>
      <c r="M50" s="8"/>
      <c r="N50" s="80" t="n">
        <f aca="false">'Low pensions'!L50</f>
        <v>860375.287739612</v>
      </c>
      <c r="O50" s="6"/>
      <c r="P50" s="80" t="n">
        <f aca="false">'Low pensions'!X50</f>
        <v>24197700.5413805</v>
      </c>
      <c r="Q50" s="8"/>
      <c r="R50" s="80" t="n">
        <f aca="false">'Low SIPA income'!G45</f>
        <v>15867509.2899633</v>
      </c>
      <c r="S50" s="8"/>
      <c r="T50" s="80" t="n">
        <f aca="false">'Low SIPA income'!J45</f>
        <v>60670797.0341796</v>
      </c>
      <c r="U50" s="6"/>
      <c r="V50" s="80" t="n">
        <f aca="false">'Low SIPA income'!F45</f>
        <v>115242.881814446</v>
      </c>
      <c r="W50" s="8"/>
      <c r="X50" s="80" t="n">
        <f aca="false">'Low SIPA income'!M45</f>
        <v>289456.893673117</v>
      </c>
      <c r="Y50" s="6"/>
      <c r="Z50" s="6" t="n">
        <f aca="false">R50+V50-N50-L50-F50</f>
        <v>-8530759.69755008</v>
      </c>
      <c r="AA50" s="6"/>
      <c r="AB50" s="6" t="n">
        <f aca="false">T50-P50-D50</f>
        <v>-73022361.3515326</v>
      </c>
      <c r="AC50" s="50"/>
      <c r="AD50" s="6"/>
      <c r="AE50" s="6"/>
      <c r="AF50" s="6"/>
      <c r="AG50" s="6" t="n">
        <f aca="false">AG49*'Pessimist macro hypothesis'!B32/'Pessimist macro hypothesis'!B31</f>
        <v>5420008786.20412</v>
      </c>
      <c r="AH50" s="61" t="n">
        <f aca="false">(AG50-AG49)/AG49</f>
        <v>0.00589226920810506</v>
      </c>
      <c r="AI50" s="61"/>
      <c r="AJ50" s="61" t="n">
        <f aca="false">AB50/AG50</f>
        <v>-0.0134727385566977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0.00496733010054183</v>
      </c>
      <c r="AV50" s="5"/>
      <c r="AW50" s="65" t="n">
        <f aca="false">workers_and_wage_low!C38</f>
        <v>12291776</v>
      </c>
      <c r="AX50" s="5"/>
      <c r="AY50" s="61" t="n">
        <f aca="false">(AW50-AW49)/AW49</f>
        <v>0.00297217109489561</v>
      </c>
      <c r="AZ50" s="66" t="n">
        <f aca="false">workers_and_wage_low!B38</f>
        <v>6382.28536171475</v>
      </c>
      <c r="BA50" s="61" t="n">
        <f aca="false">(AZ50-AZ49)/AZ49</f>
        <v>0.00335065604372583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0.0135263759646969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110384590.161811</v>
      </c>
      <c r="E51" s="9"/>
      <c r="F51" s="67" t="n">
        <f aca="false">'Low pensions'!I51</f>
        <v>20063705.9091408</v>
      </c>
      <c r="G51" s="81" t="n">
        <f aca="false">'Low pensions'!K51</f>
        <v>618552.312693466</v>
      </c>
      <c r="H51" s="81" t="n">
        <f aca="false">'Low pensions'!V51</f>
        <v>3403092.32200226</v>
      </c>
      <c r="I51" s="81" t="n">
        <f aca="false">'Low pensions'!M51</f>
        <v>19130.4838977361</v>
      </c>
      <c r="J51" s="81" t="n">
        <f aca="false">'Low pensions'!W51</f>
        <v>105250.27800007</v>
      </c>
      <c r="K51" s="9"/>
      <c r="L51" s="81" t="n">
        <f aca="false">'Low pensions'!N51</f>
        <v>3142134.27309708</v>
      </c>
      <c r="M51" s="67"/>
      <c r="N51" s="81" t="n">
        <f aca="false">'Low pensions'!L51</f>
        <v>869493.237880129</v>
      </c>
      <c r="O51" s="9"/>
      <c r="P51" s="81" t="n">
        <f aca="false">'Low pensions'!X51</f>
        <v>21088244.9330151</v>
      </c>
      <c r="Q51" s="67"/>
      <c r="R51" s="81" t="n">
        <f aca="false">'Low SIPA income'!G46</f>
        <v>18809206.248746</v>
      </c>
      <c r="S51" s="67"/>
      <c r="T51" s="81" t="n">
        <f aca="false">'Low SIPA income'!J46</f>
        <v>71918630.3179615</v>
      </c>
      <c r="U51" s="9"/>
      <c r="V51" s="81" t="n">
        <f aca="false">'Low SIPA income'!F46</f>
        <v>118776.60116213</v>
      </c>
      <c r="W51" s="67"/>
      <c r="X51" s="81" t="n">
        <f aca="false">'Low SIPA income'!M46</f>
        <v>298332.577874943</v>
      </c>
      <c r="Y51" s="9"/>
      <c r="Z51" s="9" t="n">
        <f aca="false">R51+V51-N51-L51-F51</f>
        <v>-5147350.57020992</v>
      </c>
      <c r="AA51" s="9"/>
      <c r="AB51" s="9" t="n">
        <f aca="false">T51-P51-D51</f>
        <v>-59554204.7768645</v>
      </c>
      <c r="AC51" s="50"/>
      <c r="AD51" s="9"/>
      <c r="AE51" s="9"/>
      <c r="AF51" s="9"/>
      <c r="AG51" s="9" t="n">
        <f aca="false">AG50*'Pessimist macro hypothesis'!B33/'Pessimist macro hypothesis'!B32</f>
        <v>5422233793.03418</v>
      </c>
      <c r="AH51" s="40" t="n">
        <f aca="false">(AG51-AG50)/AG50</f>
        <v>0.000410517199847954</v>
      </c>
      <c r="AI51" s="40"/>
      <c r="AJ51" s="40" t="n">
        <f aca="false">AB51/AG51</f>
        <v>-0.0109833340003473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12303811</v>
      </c>
      <c r="AX51" s="7"/>
      <c r="AY51" s="40" t="n">
        <f aca="false">(AW51-AW50)/AW50</f>
        <v>0.000979109934967901</v>
      </c>
      <c r="AZ51" s="39" t="n">
        <f aca="false">workers_and_wage_low!B39</f>
        <v>6409.78632874587</v>
      </c>
      <c r="BA51" s="40" t="n">
        <f aca="false">(AZ51-AZ50)/AZ50</f>
        <v>0.00430895290205811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0.0113746072952088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111241518.722468</v>
      </c>
      <c r="E52" s="9"/>
      <c r="F52" s="67" t="n">
        <f aca="false">'Low pensions'!I52</f>
        <v>20219462.8186965</v>
      </c>
      <c r="G52" s="81" t="n">
        <f aca="false">'Low pensions'!K52</f>
        <v>646915.973110343</v>
      </c>
      <c r="H52" s="81" t="n">
        <f aca="false">'Low pensions'!V52</f>
        <v>3559140.81298315</v>
      </c>
      <c r="I52" s="81" t="n">
        <f aca="false">'Low pensions'!M52</f>
        <v>20007.7105085674</v>
      </c>
      <c r="J52" s="81" t="n">
        <f aca="false">'Low pensions'!W52</f>
        <v>110076.51998917</v>
      </c>
      <c r="K52" s="9"/>
      <c r="L52" s="81" t="n">
        <f aca="false">'Low pensions'!N52</f>
        <v>3121114.89506528</v>
      </c>
      <c r="M52" s="67"/>
      <c r="N52" s="81" t="n">
        <f aca="false">'Low pensions'!L52</f>
        <v>878039.405760072</v>
      </c>
      <c r="O52" s="9"/>
      <c r="P52" s="81" t="n">
        <f aca="false">'Low pensions'!X52</f>
        <v>21026193.7746345</v>
      </c>
      <c r="Q52" s="67"/>
      <c r="R52" s="81" t="n">
        <f aca="false">'Low SIPA income'!G47</f>
        <v>16285788.6828076</v>
      </c>
      <c r="S52" s="67"/>
      <c r="T52" s="81" t="n">
        <f aca="false">'Low SIPA income'!J47</f>
        <v>62270124.5457058</v>
      </c>
      <c r="U52" s="9"/>
      <c r="V52" s="81" t="n">
        <f aca="false">'Low SIPA income'!F47</f>
        <v>118336.018888435</v>
      </c>
      <c r="W52" s="67"/>
      <c r="X52" s="81" t="n">
        <f aca="false">'Low SIPA income'!M47</f>
        <v>297225.962226814</v>
      </c>
      <c r="Y52" s="9"/>
      <c r="Z52" s="9" t="n">
        <f aca="false">R52+V52-N52-L52-F52</f>
        <v>-7814492.41782584</v>
      </c>
      <c r="AA52" s="9"/>
      <c r="AB52" s="9" t="n">
        <f aca="false">T52-P52-D52</f>
        <v>-69997587.951397</v>
      </c>
      <c r="AC52" s="50"/>
      <c r="AD52" s="9"/>
      <c r="AE52" s="9"/>
      <c r="AF52" s="9"/>
      <c r="AG52" s="9" t="n">
        <f aca="false">AG51*'Pessimist macro hypothesis'!B34/'Pessimist macro hypothesis'!B33</f>
        <v>5448784393.27257</v>
      </c>
      <c r="AH52" s="40" t="n">
        <f aca="false">(AG52-AG51)/AG51</f>
        <v>0.00489661664395513</v>
      </c>
      <c r="AI52" s="40"/>
      <c r="AJ52" s="40" t="n">
        <f aca="false">AB52/AG52</f>
        <v>-0.0128464594851323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12298511</v>
      </c>
      <c r="AX52" s="7"/>
      <c r="AY52" s="40" t="n">
        <f aca="false">(AW52-AW51)/AW51</f>
        <v>-0.000430760843124134</v>
      </c>
      <c r="AZ52" s="39" t="n">
        <f aca="false">workers_and_wage_low!B40</f>
        <v>6437.08376777953</v>
      </c>
      <c r="BA52" s="40" t="n">
        <f aca="false">(AZ52-AZ51)/AZ51</f>
        <v>0.00425871279222479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0.0133688365653451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111967453.914773</v>
      </c>
      <c r="E53" s="9"/>
      <c r="F53" s="67" t="n">
        <f aca="false">'Low pensions'!I53</f>
        <v>20351410.1329561</v>
      </c>
      <c r="G53" s="81" t="n">
        <f aca="false">'Low pensions'!K53</f>
        <v>702038.934829897</v>
      </c>
      <c r="H53" s="81" t="n">
        <f aca="false">'Low pensions'!V53</f>
        <v>3862411.08446106</v>
      </c>
      <c r="I53" s="81" t="n">
        <f aca="false">'Low pensions'!M53</f>
        <v>21712.5443761826</v>
      </c>
      <c r="J53" s="81" t="n">
        <f aca="false">'Low pensions'!W53</f>
        <v>119456.012921477</v>
      </c>
      <c r="K53" s="9"/>
      <c r="L53" s="81" t="n">
        <f aca="false">'Low pensions'!N53</f>
        <v>3128954.18030219</v>
      </c>
      <c r="M53" s="67"/>
      <c r="N53" s="81" t="n">
        <f aca="false">'Low pensions'!L53</f>
        <v>886361.401011627</v>
      </c>
      <c r="O53" s="9"/>
      <c r="P53" s="81" t="n">
        <f aca="false">'Low pensions'!X53</f>
        <v>21112657.0254837</v>
      </c>
      <c r="Q53" s="67"/>
      <c r="R53" s="81" t="n">
        <f aca="false">'Low SIPA income'!G48</f>
        <v>19481658.0384837</v>
      </c>
      <c r="S53" s="67"/>
      <c r="T53" s="81" t="n">
        <f aca="false">'Low SIPA income'!J48</f>
        <v>74489808.0185636</v>
      </c>
      <c r="U53" s="9"/>
      <c r="V53" s="81" t="n">
        <f aca="false">'Low SIPA income'!F48</f>
        <v>124803.217961599</v>
      </c>
      <c r="W53" s="67"/>
      <c r="X53" s="81" t="n">
        <f aca="false">'Low SIPA income'!M48</f>
        <v>313469.701753373</v>
      </c>
      <c r="Y53" s="9"/>
      <c r="Z53" s="9" t="n">
        <f aca="false">R53+V53-N53-L53-F53</f>
        <v>-4760264.45782458</v>
      </c>
      <c r="AA53" s="9"/>
      <c r="AB53" s="9" t="n">
        <f aca="false">T53-P53-D53</f>
        <v>-58590302.921693</v>
      </c>
      <c r="AC53" s="50"/>
      <c r="AD53" s="9"/>
      <c r="AE53" s="9"/>
      <c r="AF53" s="9"/>
      <c r="AG53" s="9" t="n">
        <f aca="false">AG52*'Pessimist macro hypothesis'!B35/'Pessimist macro hypothesis'!B34</f>
        <v>5496024903.62162</v>
      </c>
      <c r="AH53" s="40" t="n">
        <f aca="false">(AG53-AG52)/AG52</f>
        <v>0.00866991735025918</v>
      </c>
      <c r="AI53" s="40" t="n">
        <f aca="false">(AG53-AG49)/AG49</f>
        <v>0.0200000000000022</v>
      </c>
      <c r="AJ53" s="40" t="n">
        <f aca="false">AB53/AG53</f>
        <v>-0.0106604871610179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12356011</v>
      </c>
      <c r="AX53" s="7"/>
      <c r="AY53" s="40" t="n">
        <f aca="false">(AW53-AW52)/AW52</f>
        <v>0.00467536273293572</v>
      </c>
      <c r="AZ53" s="39" t="n">
        <f aca="false">workers_and_wage_low!B41</f>
        <v>6491.91163433354</v>
      </c>
      <c r="BA53" s="40" t="n">
        <f aca="false">(AZ53-AZ52)/AZ52</f>
        <v>0.00851750086404737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0.011467046425369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112542048.821118</v>
      </c>
      <c r="E54" s="6"/>
      <c r="F54" s="8" t="n">
        <f aca="false">'Low pensions'!I54</f>
        <v>20455849.5587936</v>
      </c>
      <c r="G54" s="80" t="n">
        <f aca="false">'Low pensions'!K54</f>
        <v>761491.240309997</v>
      </c>
      <c r="H54" s="80" t="n">
        <f aca="false">'Low pensions'!V54</f>
        <v>4189500.12794658</v>
      </c>
      <c r="I54" s="80" t="n">
        <f aca="false">'Low pensions'!M54</f>
        <v>23551.2754735053</v>
      </c>
      <c r="J54" s="80" t="n">
        <f aca="false">'Low pensions'!W54</f>
        <v>129572.168905565</v>
      </c>
      <c r="K54" s="6"/>
      <c r="L54" s="80" t="n">
        <f aca="false">'Low pensions'!N54</f>
        <v>3790005.43315207</v>
      </c>
      <c r="M54" s="8"/>
      <c r="N54" s="80" t="n">
        <f aca="false">'Low pensions'!L54</f>
        <v>892844.048961364</v>
      </c>
      <c r="O54" s="6"/>
      <c r="P54" s="80" t="n">
        <f aca="false">'Low pensions'!X54</f>
        <v>24578520.7353563</v>
      </c>
      <c r="Q54" s="8"/>
      <c r="R54" s="80" t="n">
        <f aca="false">'Low SIPA income'!G49</f>
        <v>16476785.9036095</v>
      </c>
      <c r="S54" s="8"/>
      <c r="T54" s="80" t="n">
        <f aca="false">'Low SIPA income'!J49</f>
        <v>63000418.9734956</v>
      </c>
      <c r="U54" s="6"/>
      <c r="V54" s="80" t="n">
        <f aca="false">'Low SIPA income'!F49</f>
        <v>127483.840551381</v>
      </c>
      <c r="W54" s="8"/>
      <c r="X54" s="80" t="n">
        <f aca="false">'Low SIPA income'!M49</f>
        <v>320202.652853968</v>
      </c>
      <c r="Y54" s="6"/>
      <c r="Z54" s="6" t="n">
        <f aca="false">R54+V54-N54-L54-F54</f>
        <v>-8534429.29674615</v>
      </c>
      <c r="AA54" s="6"/>
      <c r="AB54" s="6" t="n">
        <f aca="false">T54-P54-D54</f>
        <v>-74120150.582979</v>
      </c>
      <c r="AC54" s="50"/>
      <c r="AD54" s="6"/>
      <c r="AE54" s="6"/>
      <c r="AF54" s="6"/>
      <c r="AG54" s="6" t="n">
        <f aca="false">BF54/100*$AG$53</f>
        <v>5556948648.53315</v>
      </c>
      <c r="AH54" s="61" t="n">
        <f aca="false">(AG54-AG53)/AG53</f>
        <v>0.0110850561960474</v>
      </c>
      <c r="AI54" s="61"/>
      <c r="AJ54" s="61" t="n">
        <f aca="false">AB54/AG54</f>
        <v>-0.013338282440768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0.0087774426949292</v>
      </c>
      <c r="AV54" s="5"/>
      <c r="AW54" s="65" t="n">
        <f aca="false">workers_and_wage_low!C42</f>
        <v>12379834</v>
      </c>
      <c r="AX54" s="5"/>
      <c r="AY54" s="61" t="n">
        <f aca="false">(AW54-AW53)/AW53</f>
        <v>0.00192804943278215</v>
      </c>
      <c r="AZ54" s="66" t="n">
        <f aca="false">workers_and_wage_low!B42</f>
        <v>6551.24371788561</v>
      </c>
      <c r="BA54" s="61" t="n">
        <f aca="false">(AZ54-AZ53)/AZ53</f>
        <v>0.00913938557608905</v>
      </c>
      <c r="BB54" s="61"/>
      <c r="BC54" s="61"/>
      <c r="BD54" s="61"/>
      <c r="BE54" s="61"/>
      <c r="BF54" s="5" t="n">
        <f aca="false">BF53*(1+AY54)*(1+BA54)*(1-BE54)</f>
        <v>101.108505619605</v>
      </c>
      <c r="BG54" s="5"/>
      <c r="BH54" s="5"/>
      <c r="BI54" s="61" t="n">
        <f aca="false">T61/AG61</f>
        <v>0.0135029314932591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113188391.916742</v>
      </c>
      <c r="E55" s="9"/>
      <c r="F55" s="67" t="n">
        <f aca="false">'Low pensions'!I55</f>
        <v>20573330.0673319</v>
      </c>
      <c r="G55" s="81" t="n">
        <f aca="false">'Low pensions'!K55</f>
        <v>852013.984282462</v>
      </c>
      <c r="H55" s="81" t="n">
        <f aca="false">'Low pensions'!V55</f>
        <v>4687529.55675568</v>
      </c>
      <c r="I55" s="81" t="n">
        <f aca="false">'Low pensions'!M55</f>
        <v>26350.9479674989</v>
      </c>
      <c r="J55" s="81" t="n">
        <f aca="false">'Low pensions'!W55</f>
        <v>144975.140930588</v>
      </c>
      <c r="K55" s="9"/>
      <c r="L55" s="81" t="n">
        <f aca="false">'Low pensions'!N55</f>
        <v>3194869.97682583</v>
      </c>
      <c r="M55" s="67"/>
      <c r="N55" s="81" t="n">
        <f aca="false">'Low pensions'!L55</f>
        <v>900207.435786117</v>
      </c>
      <c r="O55" s="9"/>
      <c r="P55" s="81" t="n">
        <f aca="false">'Low pensions'!X55</f>
        <v>21530871.2050839</v>
      </c>
      <c r="Q55" s="67"/>
      <c r="R55" s="81" t="n">
        <f aca="false">'Low SIPA income'!G50</f>
        <v>19606629.901132</v>
      </c>
      <c r="S55" s="67"/>
      <c r="T55" s="81" t="n">
        <f aca="false">'Low SIPA income'!J50</f>
        <v>74967648.7669228</v>
      </c>
      <c r="U55" s="9"/>
      <c r="V55" s="81" t="n">
        <f aca="false">'Low SIPA income'!F50</f>
        <v>127786.254318773</v>
      </c>
      <c r="W55" s="67"/>
      <c r="X55" s="81" t="n">
        <f aca="false">'Low SIPA income'!M50</f>
        <v>320962.229049348</v>
      </c>
      <c r="Y55" s="9"/>
      <c r="Z55" s="9" t="n">
        <f aca="false">R55+V55-N55-L55-F55</f>
        <v>-4933991.32449312</v>
      </c>
      <c r="AA55" s="9"/>
      <c r="AB55" s="9" t="n">
        <f aca="false">T55-P55-D55</f>
        <v>-59751614.3549034</v>
      </c>
      <c r="AC55" s="50"/>
      <c r="AD55" s="9"/>
      <c r="AE55" s="9"/>
      <c r="AF55" s="9"/>
      <c r="AG55" s="9" t="n">
        <f aca="false">BF55/100*$AG$53</f>
        <v>5602531033.4966</v>
      </c>
      <c r="AH55" s="40" t="n">
        <f aca="false">(AG55-AG54)/AG54</f>
        <v>0.00820277239298959</v>
      </c>
      <c r="AI55" s="40"/>
      <c r="AJ55" s="40" t="n">
        <f aca="false">AB55/AG55</f>
        <v>-0.0106651108218158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12390344</v>
      </c>
      <c r="AX55" s="7"/>
      <c r="AY55" s="40" t="n">
        <f aca="false">(AW55-AW54)/AW54</f>
        <v>0.000848961302712137</v>
      </c>
      <c r="AZ55" s="39" t="n">
        <f aca="false">workers_and_wage_low!B43</f>
        <v>6599.37946120995</v>
      </c>
      <c r="BA55" s="40" t="n">
        <f aca="false">(AZ55-AZ54)/AZ54</f>
        <v>0.00734757328489021</v>
      </c>
      <c r="BB55" s="40"/>
      <c r="BC55" s="40"/>
      <c r="BD55" s="40"/>
      <c r="BE55" s="40"/>
      <c r="BF55" s="7" t="n">
        <f aca="false">BF54*(1+AY55)*(1+BA55)*(1-BE55)</f>
        <v>101.937875678198</v>
      </c>
      <c r="BG55" s="7"/>
      <c r="BH55" s="7"/>
      <c r="BI55" s="40" t="n">
        <f aca="false">T62/AG62</f>
        <v>0.011432963297653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113674758.471554</v>
      </c>
      <c r="E56" s="9"/>
      <c r="F56" s="67" t="n">
        <f aca="false">'Low pensions'!I56</f>
        <v>20661732.9458992</v>
      </c>
      <c r="G56" s="81" t="n">
        <f aca="false">'Low pensions'!K56</f>
        <v>896838.34966284</v>
      </c>
      <c r="H56" s="81" t="n">
        <f aca="false">'Low pensions'!V56</f>
        <v>4934139.98975261</v>
      </c>
      <c r="I56" s="81" t="n">
        <f aca="false">'Low pensions'!M56</f>
        <v>27737.2685462733</v>
      </c>
      <c r="J56" s="81" t="n">
        <f aca="false">'Low pensions'!W56</f>
        <v>152602.267724307</v>
      </c>
      <c r="K56" s="9"/>
      <c r="L56" s="81" t="n">
        <f aca="false">'Low pensions'!N56</f>
        <v>3126733.57804</v>
      </c>
      <c r="M56" s="67"/>
      <c r="N56" s="81" t="n">
        <f aca="false">'Low pensions'!L56</f>
        <v>905061.938646935</v>
      </c>
      <c r="O56" s="9"/>
      <c r="P56" s="81" t="n">
        <f aca="false">'Low pensions'!X56</f>
        <v>21204019.1503077</v>
      </c>
      <c r="Q56" s="67"/>
      <c r="R56" s="81" t="n">
        <f aca="false">'Low SIPA income'!G51</f>
        <v>17037421.5548895</v>
      </c>
      <c r="S56" s="67"/>
      <c r="T56" s="81" t="n">
        <f aca="false">'Low SIPA income'!J51</f>
        <v>65144057.9774099</v>
      </c>
      <c r="U56" s="9"/>
      <c r="V56" s="81" t="n">
        <f aca="false">'Low SIPA income'!F51</f>
        <v>126595.345745978</v>
      </c>
      <c r="W56" s="67"/>
      <c r="X56" s="81" t="n">
        <f aca="false">'Low SIPA income'!M51</f>
        <v>317971.010062955</v>
      </c>
      <c r="Y56" s="9"/>
      <c r="Z56" s="9" t="n">
        <f aca="false">R56+V56-N56-L56-F56</f>
        <v>-7529511.56195066</v>
      </c>
      <c r="AA56" s="9"/>
      <c r="AB56" s="9" t="n">
        <f aca="false">T56-P56-D56</f>
        <v>-69734719.6444517</v>
      </c>
      <c r="AC56" s="50"/>
      <c r="AD56" s="9"/>
      <c r="AE56" s="9"/>
      <c r="AF56" s="9"/>
      <c r="AG56" s="9" t="n">
        <f aca="false">BF56/100*$AG$53</f>
        <v>5648764901.03226</v>
      </c>
      <c r="AH56" s="40" t="n">
        <f aca="false">(AG56-AG55)/AG55</f>
        <v>0.00825231797186613</v>
      </c>
      <c r="AI56" s="40"/>
      <c r="AJ56" s="40" t="n">
        <f aca="false">AB56/AG56</f>
        <v>-0.0123451269199942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12445336</v>
      </c>
      <c r="AX56" s="7"/>
      <c r="AY56" s="40" t="n">
        <f aca="false">(AW56-AW55)/AW55</f>
        <v>0.00443829485283056</v>
      </c>
      <c r="AZ56" s="39" t="n">
        <f aca="false">workers_and_wage_low!B44</f>
        <v>6624.43842796313</v>
      </c>
      <c r="BA56" s="40" t="n">
        <f aca="false">(AZ56-AZ55)/AZ55</f>
        <v>0.00379717015826661</v>
      </c>
      <c r="BB56" s="40"/>
      <c r="BC56" s="40"/>
      <c r="BD56" s="40"/>
      <c r="BE56" s="40"/>
      <c r="BF56" s="7" t="n">
        <f aca="false">BF55*(1+AY56)*(1+BA56)*(1-BE56)</f>
        <v>102.779099441671</v>
      </c>
      <c r="BG56" s="7"/>
      <c r="BH56" s="7"/>
      <c r="BI56" s="40" t="n">
        <f aca="false">T63/AG63</f>
        <v>0.0134040509683606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114586094.196133</v>
      </c>
      <c r="E57" s="9"/>
      <c r="F57" s="67" t="n">
        <f aca="false">'Low pensions'!I57</f>
        <v>20827379.0015275</v>
      </c>
      <c r="G57" s="81" t="n">
        <f aca="false">'Low pensions'!K57</f>
        <v>986089.552822483</v>
      </c>
      <c r="H57" s="81" t="n">
        <f aca="false">'Low pensions'!V57</f>
        <v>5425173.77617475</v>
      </c>
      <c r="I57" s="81" t="n">
        <f aca="false">'Low pensions'!M57</f>
        <v>30497.6150357468</v>
      </c>
      <c r="J57" s="81" t="n">
        <f aca="false">'Low pensions'!W57</f>
        <v>167788.879675507</v>
      </c>
      <c r="K57" s="9"/>
      <c r="L57" s="81" t="n">
        <f aca="false">'Low pensions'!N57</f>
        <v>3136674.11982229</v>
      </c>
      <c r="M57" s="67"/>
      <c r="N57" s="81" t="n">
        <f aca="false">'Low pensions'!L57</f>
        <v>914678.845148318</v>
      </c>
      <c r="O57" s="9"/>
      <c r="P57" s="81" t="n">
        <f aca="false">'Low pensions'!X57</f>
        <v>21308510.0509958</v>
      </c>
      <c r="Q57" s="67"/>
      <c r="R57" s="81" t="n">
        <f aca="false">'Low SIPA income'!G52</f>
        <v>20134418.0427685</v>
      </c>
      <c r="S57" s="67"/>
      <c r="T57" s="81" t="n">
        <f aca="false">'Low SIPA income'!J52</f>
        <v>76985692.4707657</v>
      </c>
      <c r="U57" s="9"/>
      <c r="V57" s="81" t="n">
        <f aca="false">'Low SIPA income'!F52</f>
        <v>129926.989281981</v>
      </c>
      <c r="W57" s="67"/>
      <c r="X57" s="81" t="n">
        <f aca="false">'Low SIPA income'!M52</f>
        <v>326339.13808591</v>
      </c>
      <c r="Y57" s="9"/>
      <c r="Z57" s="9" t="n">
        <f aca="false">R57+V57-N57-L57-F57</f>
        <v>-4614386.93444765</v>
      </c>
      <c r="AA57" s="9"/>
      <c r="AB57" s="9" t="n">
        <f aca="false">T57-P57-D57</f>
        <v>-58908911.7763632</v>
      </c>
      <c r="AC57" s="50"/>
      <c r="AD57" s="9"/>
      <c r="AE57" s="9"/>
      <c r="AF57" s="9"/>
      <c r="AG57" s="9" t="n">
        <f aca="false">BF57/100*$AG$53</f>
        <v>5691523928.63349</v>
      </c>
      <c r="AH57" s="40" t="n">
        <f aca="false">(AG57-AG56)/AG56</f>
        <v>0.00756962421881365</v>
      </c>
      <c r="AI57" s="40" t="n">
        <f aca="false">(AG57-AG53)/AG53</f>
        <v>0.0355709860199224</v>
      </c>
      <c r="AJ57" s="40" t="n">
        <f aca="false">AB57/AG57</f>
        <v>-0.0103502879922894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12497566</v>
      </c>
      <c r="AX57" s="7"/>
      <c r="AY57" s="40" t="n">
        <f aca="false">(AW57-AW56)/AW56</f>
        <v>0.0041967529040598</v>
      </c>
      <c r="AZ57" s="39" t="n">
        <f aca="false">workers_and_wage_low!B45</f>
        <v>6646.68842855855</v>
      </c>
      <c r="BA57" s="40" t="n">
        <f aca="false">(AZ57-AZ56)/AZ56</f>
        <v>0.0033587753644889</v>
      </c>
      <c r="BB57" s="40"/>
      <c r="BC57" s="40"/>
      <c r="BD57" s="40"/>
      <c r="BE57" s="40"/>
      <c r="BF57" s="7" t="n">
        <f aca="false">BF56*(1+AY57)*(1+BA57)*(1-BE57)</f>
        <v>103.557098601992</v>
      </c>
      <c r="BG57" s="73" t="n">
        <f aca="false">(BB57-BB53)/BB53</f>
        <v>-1</v>
      </c>
      <c r="BH57" s="7"/>
      <c r="BI57" s="40" t="n">
        <f aca="false">T64/AG64</f>
        <v>0.0115360563120708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115335657.711589</v>
      </c>
      <c r="E58" s="6"/>
      <c r="F58" s="8" t="n">
        <f aca="false">'Low pensions'!I58</f>
        <v>20963621.0432137</v>
      </c>
      <c r="G58" s="80" t="n">
        <f aca="false">'Low pensions'!K58</f>
        <v>1084943.41554689</v>
      </c>
      <c r="H58" s="80" t="n">
        <f aca="false">'Low pensions'!V58</f>
        <v>5969038.56227962</v>
      </c>
      <c r="I58" s="80" t="n">
        <f aca="false">'Low pensions'!M58</f>
        <v>33554.9509962958</v>
      </c>
      <c r="J58" s="80" t="n">
        <f aca="false">'Low pensions'!W58</f>
        <v>184609.440070504</v>
      </c>
      <c r="K58" s="6"/>
      <c r="L58" s="80" t="n">
        <f aca="false">'Low pensions'!N58</f>
        <v>3828195.55076856</v>
      </c>
      <c r="M58" s="8"/>
      <c r="N58" s="80" t="n">
        <f aca="false">'Low pensions'!L58</f>
        <v>923991.644359399</v>
      </c>
      <c r="O58" s="6"/>
      <c r="P58" s="80" t="n">
        <f aca="false">'Low pensions'!X58</f>
        <v>24948054.31707</v>
      </c>
      <c r="Q58" s="8"/>
      <c r="R58" s="80" t="n">
        <f aca="false">'Low SIPA income'!G53</f>
        <v>16954476.0436161</v>
      </c>
      <c r="S58" s="8"/>
      <c r="T58" s="80" t="n">
        <f aca="false">'Low SIPA income'!J53</f>
        <v>64826908.6260275</v>
      </c>
      <c r="U58" s="6"/>
      <c r="V58" s="80" t="n">
        <f aca="false">'Low SIPA income'!F53</f>
        <v>126560.832293251</v>
      </c>
      <c r="W58" s="8"/>
      <c r="X58" s="80" t="n">
        <f aca="false">'Low SIPA income'!M53</f>
        <v>317884.32222021</v>
      </c>
      <c r="Y58" s="6"/>
      <c r="Z58" s="6" t="n">
        <f aca="false">R58+V58-N58-L58-F58</f>
        <v>-8634771.36243229</v>
      </c>
      <c r="AA58" s="6"/>
      <c r="AB58" s="6" t="n">
        <f aca="false">T58-P58-D58</f>
        <v>-75456803.4026317</v>
      </c>
      <c r="AC58" s="50"/>
      <c r="AD58" s="6"/>
      <c r="AE58" s="6"/>
      <c r="AF58" s="6"/>
      <c r="AG58" s="6" t="n">
        <f aca="false">BF58/100*$AG$53</f>
        <v>5699265648.78719</v>
      </c>
      <c r="AH58" s="61" t="n">
        <f aca="false">(AG58-AG57)/AG57</f>
        <v>0.0013602192050449</v>
      </c>
      <c r="AI58" s="61"/>
      <c r="AJ58" s="61" t="n">
        <f aca="false">AB58/AG58</f>
        <v>-0.0132397414075073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0.00447339932300745</v>
      </c>
      <c r="AV58" s="5"/>
      <c r="AW58" s="65" t="n">
        <f aca="false">workers_and_wage_low!C46</f>
        <v>12480939</v>
      </c>
      <c r="AX58" s="5"/>
      <c r="AY58" s="61" t="n">
        <f aca="false">(AW58-AW57)/AW57</f>
        <v>-0.00133041905919921</v>
      </c>
      <c r="AZ58" s="66" t="n">
        <f aca="false">workers_and_wage_low!B46</f>
        <v>6664.59608746566</v>
      </c>
      <c r="BA58" s="61" t="n">
        <f aca="false">(AZ58-AZ57)/AZ57</f>
        <v>0.00269422270948666</v>
      </c>
      <c r="BB58" s="61"/>
      <c r="BC58" s="61"/>
      <c r="BD58" s="61"/>
      <c r="BE58" s="61"/>
      <c r="BF58" s="5" t="n">
        <f aca="false">BF57*(1+AY58)*(1+BA58)*(1-BE58)</f>
        <v>103.697958956329</v>
      </c>
      <c r="BG58" s="5"/>
      <c r="BH58" s="5"/>
      <c r="BI58" s="61" t="n">
        <f aca="false">T65/AG65</f>
        <v>0.0134894810773088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116569393.694869</v>
      </c>
      <c r="E59" s="9"/>
      <c r="F59" s="67" t="n">
        <f aca="false">'Low pensions'!I59</f>
        <v>21187867.1621852</v>
      </c>
      <c r="G59" s="81" t="n">
        <f aca="false">'Low pensions'!K59</f>
        <v>1165707.34502079</v>
      </c>
      <c r="H59" s="81" t="n">
        <f aca="false">'Low pensions'!V59</f>
        <v>6413377.87303339</v>
      </c>
      <c r="I59" s="81" t="n">
        <f aca="false">'Low pensions'!M59</f>
        <v>36052.804485179</v>
      </c>
      <c r="J59" s="81" t="n">
        <f aca="false">'Low pensions'!W59</f>
        <v>198351.892980413</v>
      </c>
      <c r="K59" s="9"/>
      <c r="L59" s="81" t="n">
        <f aca="false">'Low pensions'!N59</f>
        <v>3134743.32551611</v>
      </c>
      <c r="M59" s="67"/>
      <c r="N59" s="81" t="n">
        <f aca="false">'Low pensions'!L59</f>
        <v>936564.091593765</v>
      </c>
      <c r="O59" s="9"/>
      <c r="P59" s="81" t="n">
        <f aca="false">'Low pensions'!X59</f>
        <v>21418897.3189137</v>
      </c>
      <c r="Q59" s="67"/>
      <c r="R59" s="81" t="n">
        <f aca="false">'Low SIPA income'!G54</f>
        <v>20109865.176909</v>
      </c>
      <c r="S59" s="67"/>
      <c r="T59" s="81" t="n">
        <f aca="false">'Low SIPA income'!J54</f>
        <v>76891812.4601133</v>
      </c>
      <c r="U59" s="9"/>
      <c r="V59" s="81" t="n">
        <f aca="false">'Low SIPA income'!F54</f>
        <v>127458.173486131</v>
      </c>
      <c r="W59" s="67"/>
      <c r="X59" s="81" t="n">
        <f aca="false">'Low SIPA income'!M54</f>
        <v>320138.18458608</v>
      </c>
      <c r="Y59" s="9"/>
      <c r="Z59" s="9" t="n">
        <f aca="false">R59+V59-N59-L59-F59</f>
        <v>-5021851.22889993</v>
      </c>
      <c r="AA59" s="9"/>
      <c r="AB59" s="9" t="n">
        <f aca="false">T59-P59-D59</f>
        <v>-61096478.5536693</v>
      </c>
      <c r="AC59" s="50"/>
      <c r="AD59" s="9"/>
      <c r="AE59" s="9"/>
      <c r="AF59" s="9"/>
      <c r="AG59" s="9" t="n">
        <f aca="false">BF59/100*$AG$53</f>
        <v>5751570982.58149</v>
      </c>
      <c r="AH59" s="40" t="n">
        <f aca="false">(AG59-AG58)/AG58</f>
        <v>0.00917755672705344</v>
      </c>
      <c r="AI59" s="40"/>
      <c r="AJ59" s="40" t="n">
        <f aca="false">AB59/AG59</f>
        <v>-0.0106225722917615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12552957</v>
      </c>
      <c r="AX59" s="7"/>
      <c r="AY59" s="40" t="n">
        <f aca="false">(AW59-AW58)/AW58</f>
        <v>0.00577023892192727</v>
      </c>
      <c r="AZ59" s="39" t="n">
        <f aca="false">workers_and_wage_low!B47</f>
        <v>6687.17420325594</v>
      </c>
      <c r="BA59" s="40" t="n">
        <f aca="false">(AZ59-AZ58)/AZ58</f>
        <v>0.003387769565322</v>
      </c>
      <c r="BB59" s="40"/>
      <c r="BC59" s="40"/>
      <c r="BD59" s="40"/>
      <c r="BE59" s="40"/>
      <c r="BF59" s="7" t="n">
        <f aca="false">BF58*(1+AY59)*(1+BA59)*(1-BE59)</f>
        <v>104.649652857131</v>
      </c>
      <c r="BG59" s="7"/>
      <c r="BH59" s="7"/>
      <c r="BI59" s="40" t="n">
        <f aca="false">T66/AG66</f>
        <v>0.0114440101252651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117621935.615311</v>
      </c>
      <c r="E60" s="9"/>
      <c r="F60" s="67" t="n">
        <f aca="false">'Low pensions'!I60</f>
        <v>21379179.115401</v>
      </c>
      <c r="G60" s="81" t="n">
        <f aca="false">'Low pensions'!K60</f>
        <v>1223110.3301807</v>
      </c>
      <c r="H60" s="81" t="n">
        <f aca="false">'Low pensions'!V60</f>
        <v>6729192.16076444</v>
      </c>
      <c r="I60" s="81" t="n">
        <f aca="false">'Low pensions'!M60</f>
        <v>37828.1545416713</v>
      </c>
      <c r="J60" s="81" t="n">
        <f aca="false">'Low pensions'!W60</f>
        <v>208119.345178283</v>
      </c>
      <c r="K60" s="9"/>
      <c r="L60" s="81" t="n">
        <f aca="false">'Low pensions'!N60</f>
        <v>3165110.00609532</v>
      </c>
      <c r="M60" s="67"/>
      <c r="N60" s="81" t="n">
        <f aca="false">'Low pensions'!L60</f>
        <v>946084.597923122</v>
      </c>
      <c r="O60" s="9"/>
      <c r="P60" s="81" t="n">
        <f aca="false">'Low pensions'!X60</f>
        <v>21628849.1856169</v>
      </c>
      <c r="Q60" s="67"/>
      <c r="R60" s="81" t="n">
        <f aca="false">'Low SIPA income'!G55</f>
        <v>17325764.8952028</v>
      </c>
      <c r="S60" s="67"/>
      <c r="T60" s="81" t="n">
        <f aca="false">'Low SIPA income'!J55</f>
        <v>66246563.7303054</v>
      </c>
      <c r="U60" s="9"/>
      <c r="V60" s="81" t="n">
        <f aca="false">'Low SIPA income'!F55</f>
        <v>129583.04228001</v>
      </c>
      <c r="W60" s="67"/>
      <c r="X60" s="81" t="n">
        <f aca="false">'Low SIPA income'!M55</f>
        <v>325475.242379632</v>
      </c>
      <c r="Y60" s="9"/>
      <c r="Z60" s="9" t="n">
        <f aca="false">R60+V60-N60-L60-F60</f>
        <v>-8035025.7819366</v>
      </c>
      <c r="AA60" s="9"/>
      <c r="AB60" s="9" t="n">
        <f aca="false">T60-P60-D60</f>
        <v>-73004221.0706221</v>
      </c>
      <c r="AC60" s="50"/>
      <c r="AD60" s="9"/>
      <c r="AE60" s="9"/>
      <c r="AF60" s="9"/>
      <c r="AG60" s="9" t="n">
        <f aca="false">BF60/100*$AG$53</f>
        <v>5777125274.71289</v>
      </c>
      <c r="AH60" s="40" t="n">
        <f aca="false">(AG60-AG59)/AG59</f>
        <v>0.0044430108241367</v>
      </c>
      <c r="AI60" s="40"/>
      <c r="AJ60" s="40" t="n">
        <f aca="false">AB60/AG60</f>
        <v>-0.0126367730660385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12577759</v>
      </c>
      <c r="AX60" s="7"/>
      <c r="AY60" s="40" t="n">
        <f aca="false">(AW60-AW59)/AW59</f>
        <v>0.00197578944945004</v>
      </c>
      <c r="AZ60" s="39" t="n">
        <f aca="false">workers_and_wage_low!B48</f>
        <v>6703.64040863161</v>
      </c>
      <c r="BA60" s="40" t="n">
        <f aca="false">(AZ60-AZ59)/AZ59</f>
        <v>0.00246235627713356</v>
      </c>
      <c r="BB60" s="40"/>
      <c r="BC60" s="40"/>
      <c r="BD60" s="40"/>
      <c r="BE60" s="40"/>
      <c r="BF60" s="7" t="n">
        <f aca="false">BF59*(1+AY60)*(1+BA60)*(1-BE60)</f>
        <v>105.114612397517</v>
      </c>
      <c r="BG60" s="7"/>
      <c r="BH60" s="7"/>
      <c r="BI60" s="40" t="n">
        <f aca="false">T67/AG67</f>
        <v>0.0134661527463926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117694096.346823</v>
      </c>
      <c r="E61" s="9"/>
      <c r="F61" s="67" t="n">
        <f aca="false">'Low pensions'!I61</f>
        <v>21392295.1825362</v>
      </c>
      <c r="G61" s="81" t="n">
        <f aca="false">'Low pensions'!K61</f>
        <v>1248065.77345626</v>
      </c>
      <c r="H61" s="81" t="n">
        <f aca="false">'Low pensions'!V61</f>
        <v>6866489.64662046</v>
      </c>
      <c r="I61" s="81" t="n">
        <f aca="false">'Low pensions'!M61</f>
        <v>38599.9723749361</v>
      </c>
      <c r="J61" s="81" t="n">
        <f aca="false">'Low pensions'!W61</f>
        <v>212365.659173829</v>
      </c>
      <c r="K61" s="9"/>
      <c r="L61" s="81" t="n">
        <f aca="false">'Low pensions'!N61</f>
        <v>3123603.93135634</v>
      </c>
      <c r="M61" s="67"/>
      <c r="N61" s="81" t="n">
        <f aca="false">'Low pensions'!L61</f>
        <v>947490.65149476</v>
      </c>
      <c r="O61" s="9"/>
      <c r="P61" s="81" t="n">
        <f aca="false">'Low pensions'!X61</f>
        <v>21421209.6583831</v>
      </c>
      <c r="Q61" s="67"/>
      <c r="R61" s="81" t="n">
        <f aca="false">'Low SIPA income'!G56</f>
        <v>20461246.579065</v>
      </c>
      <c r="S61" s="67"/>
      <c r="T61" s="81" t="n">
        <f aca="false">'Low SIPA income'!J56</f>
        <v>78235349.7060803</v>
      </c>
      <c r="U61" s="9"/>
      <c r="V61" s="81" t="n">
        <f aca="false">'Low SIPA income'!F56</f>
        <v>126479.000869551</v>
      </c>
      <c r="W61" s="67"/>
      <c r="X61" s="81" t="n">
        <f aca="false">'Low SIPA income'!M56</f>
        <v>317678.785276528</v>
      </c>
      <c r="Y61" s="9"/>
      <c r="Z61" s="9" t="n">
        <f aca="false">R61+V61-N61-L61-F61</f>
        <v>-4875664.18545272</v>
      </c>
      <c r="AA61" s="9"/>
      <c r="AB61" s="9" t="n">
        <f aca="false">T61-P61-D61</f>
        <v>-60879956.2991257</v>
      </c>
      <c r="AC61" s="50"/>
      <c r="AD61" s="9"/>
      <c r="AE61" s="9"/>
      <c r="AF61" s="9"/>
      <c r="AG61" s="9" t="n">
        <f aca="false">BF61/100*$AG$53</f>
        <v>5793952946.07968</v>
      </c>
      <c r="AH61" s="40" t="n">
        <f aca="false">(AG61-AG60)/AG60</f>
        <v>0.00291281053579475</v>
      </c>
      <c r="AI61" s="40" t="n">
        <f aca="false">(AG61-AG57)/AG57</f>
        <v>0.017996764791038</v>
      </c>
      <c r="AJ61" s="40" t="n">
        <f aca="false">AB61/AG61</f>
        <v>-0.010507499260987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12592380</v>
      </c>
      <c r="AX61" s="7"/>
      <c r="AY61" s="40" t="n">
        <f aca="false">(AW61-AW60)/AW60</f>
        <v>0.00116244873192434</v>
      </c>
      <c r="AZ61" s="39" t="n">
        <f aca="false">workers_and_wage_low!B49</f>
        <v>6715.36058065066</v>
      </c>
      <c r="BA61" s="40" t="n">
        <f aca="false">(AZ61-AZ60)/AZ60</f>
        <v>0.00174832946050581</v>
      </c>
      <c r="BB61" s="40"/>
      <c r="BC61" s="40"/>
      <c r="BD61" s="40"/>
      <c r="BE61" s="40"/>
      <c r="BF61" s="7" t="n">
        <f aca="false">BF60*(1+AY61)*(1+BA61)*(1-BE61)</f>
        <v>105.420791347975</v>
      </c>
      <c r="BG61" s="7"/>
      <c r="BH61" s="7"/>
      <c r="BI61" s="40" t="n">
        <f aca="false">T68/AG68</f>
        <v>0.0115260356924409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117984661.418258</v>
      </c>
      <c r="E62" s="6"/>
      <c r="F62" s="8" t="n">
        <f aca="false">'Low pensions'!I62</f>
        <v>21445108.8237536</v>
      </c>
      <c r="G62" s="80" t="n">
        <f aca="false">'Low pensions'!K62</f>
        <v>1344197.92861096</v>
      </c>
      <c r="H62" s="80" t="n">
        <f aca="false">'Low pensions'!V62</f>
        <v>7395380.40071032</v>
      </c>
      <c r="I62" s="80" t="n">
        <f aca="false">'Low pensions'!M62</f>
        <v>41573.1318127101</v>
      </c>
      <c r="J62" s="80" t="n">
        <f aca="false">'Low pensions'!W62</f>
        <v>228723.105176608</v>
      </c>
      <c r="K62" s="6"/>
      <c r="L62" s="80" t="n">
        <f aca="false">'Low pensions'!N62</f>
        <v>3841838.625677</v>
      </c>
      <c r="M62" s="8"/>
      <c r="N62" s="80" t="n">
        <f aca="false">'Low pensions'!L62</f>
        <v>951409.944002841</v>
      </c>
      <c r="O62" s="6"/>
      <c r="P62" s="80" t="n">
        <f aca="false">'Low pensions'!X62</f>
        <v>25169695.6925583</v>
      </c>
      <c r="Q62" s="8"/>
      <c r="R62" s="80" t="n">
        <f aca="false">'Low SIPA income'!G57</f>
        <v>17482388.8002647</v>
      </c>
      <c r="S62" s="8"/>
      <c r="T62" s="80" t="n">
        <f aca="false">'Low SIPA income'!J57</f>
        <v>66845428.8061693</v>
      </c>
      <c r="U62" s="6"/>
      <c r="V62" s="80" t="n">
        <f aca="false">'Low SIPA income'!F57</f>
        <v>129365.076949077</v>
      </c>
      <c r="W62" s="8"/>
      <c r="X62" s="80" t="n">
        <f aca="false">'Low SIPA income'!M57</f>
        <v>324927.776309477</v>
      </c>
      <c r="Y62" s="6"/>
      <c r="Z62" s="6" t="n">
        <f aca="false">R62+V62-N62-L62-F62</f>
        <v>-8626603.51621971</v>
      </c>
      <c r="AA62" s="6"/>
      <c r="AB62" s="6" t="n">
        <f aca="false">T62-P62-D62</f>
        <v>-76308928.3046466</v>
      </c>
      <c r="AC62" s="50"/>
      <c r="AD62" s="6"/>
      <c r="AE62" s="6"/>
      <c r="AF62" s="6"/>
      <c r="AG62" s="6" t="n">
        <f aca="false">BF62/100*$AG$53</f>
        <v>5846728189.87283</v>
      </c>
      <c r="AH62" s="61" t="n">
        <f aca="false">(AG62-AG61)/AG61</f>
        <v>0.00910867662963461</v>
      </c>
      <c r="AI62" s="61"/>
      <c r="AJ62" s="61" t="n">
        <f aca="false">AB62/AG62</f>
        <v>-0.0130515607749343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0.00577603557247765</v>
      </c>
      <c r="AV62" s="5"/>
      <c r="AW62" s="65" t="n">
        <f aca="false">workers_and_wage_low!C50</f>
        <v>12644115</v>
      </c>
      <c r="AX62" s="5"/>
      <c r="AY62" s="61" t="n">
        <f aca="false">(AW62-AW61)/AW61</f>
        <v>0.00410843700714241</v>
      </c>
      <c r="AZ62" s="66" t="n">
        <f aca="false">workers_and_wage_low!B50</f>
        <v>6748.80160237414</v>
      </c>
      <c r="BA62" s="61" t="n">
        <f aca="false">(AZ62-AZ61)/AZ61</f>
        <v>0.00497978050796584</v>
      </c>
      <c r="BB62" s="61"/>
      <c r="BC62" s="61"/>
      <c r="BD62" s="61"/>
      <c r="BE62" s="61"/>
      <c r="BF62" s="5" t="n">
        <f aca="false">BF61*(1+AY62)*(1+BA62)*(1-BE62)</f>
        <v>106.381035246404</v>
      </c>
      <c r="BG62" s="5"/>
      <c r="BH62" s="5"/>
      <c r="BI62" s="61" t="n">
        <f aca="false">T69/AG69</f>
        <v>0.0136697979827522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118336847.967035</v>
      </c>
      <c r="E63" s="9"/>
      <c r="F63" s="67" t="n">
        <f aca="false">'Low pensions'!I63</f>
        <v>21509122.8979054</v>
      </c>
      <c r="G63" s="81" t="n">
        <f aca="false">'Low pensions'!K63</f>
        <v>1405094.98201746</v>
      </c>
      <c r="H63" s="81" t="n">
        <f aca="false">'Low pensions'!V63</f>
        <v>7730418.02101735</v>
      </c>
      <c r="I63" s="81" t="n">
        <f aca="false">'Low pensions'!M63</f>
        <v>43456.5458355916</v>
      </c>
      <c r="J63" s="81" t="n">
        <f aca="false">'Low pensions'!W63</f>
        <v>239085.093433526</v>
      </c>
      <c r="K63" s="9"/>
      <c r="L63" s="81" t="n">
        <f aca="false">'Low pensions'!N63</f>
        <v>3110162.22060059</v>
      </c>
      <c r="M63" s="67"/>
      <c r="N63" s="81" t="n">
        <f aca="false">'Low pensions'!L63</f>
        <v>956535.902802613</v>
      </c>
      <c r="O63" s="9"/>
      <c r="P63" s="81" t="n">
        <f aca="false">'Low pensions'!X63</f>
        <v>21401224.8612875</v>
      </c>
      <c r="Q63" s="67"/>
      <c r="R63" s="81" t="n">
        <f aca="false">'Low SIPA income'!G58</f>
        <v>20534153.0651802</v>
      </c>
      <c r="S63" s="67"/>
      <c r="T63" s="81" t="n">
        <f aca="false">'Low SIPA income'!J58</f>
        <v>78514113.9746708</v>
      </c>
      <c r="U63" s="9"/>
      <c r="V63" s="81" t="n">
        <f aca="false">'Low SIPA income'!F58</f>
        <v>130952.247348836</v>
      </c>
      <c r="W63" s="67"/>
      <c r="X63" s="81" t="n">
        <f aca="false">'Low SIPA income'!M58</f>
        <v>328914.290759747</v>
      </c>
      <c r="Y63" s="9"/>
      <c r="Z63" s="9" t="n">
        <f aca="false">R63+V63-N63-L63-F63</f>
        <v>-4910715.70877952</v>
      </c>
      <c r="AA63" s="9"/>
      <c r="AB63" s="9" t="n">
        <f aca="false">T63-P63-D63</f>
        <v>-61223958.8536521</v>
      </c>
      <c r="AC63" s="50"/>
      <c r="AD63" s="9"/>
      <c r="AE63" s="9"/>
      <c r="AF63" s="9"/>
      <c r="AG63" s="9" t="n">
        <f aca="false">BF63/100*$AG$53</f>
        <v>5857491452.39738</v>
      </c>
      <c r="AH63" s="40" t="n">
        <f aca="false">(AG63-AG62)/AG62</f>
        <v>0.00184090352330585</v>
      </c>
      <c r="AI63" s="40"/>
      <c r="AJ63" s="40" t="n">
        <f aca="false">AB63/AG63</f>
        <v>-0.0104522489449974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12662173</v>
      </c>
      <c r="AX63" s="7"/>
      <c r="AY63" s="40" t="n">
        <f aca="false">(AW63-AW62)/AW62</f>
        <v>0.00142817429294182</v>
      </c>
      <c r="AZ63" s="39" t="n">
        <f aca="false">workers_and_wage_low!B51</f>
        <v>6751.58305766243</v>
      </c>
      <c r="BA63" s="40" t="n">
        <f aca="false">(AZ63-AZ62)/AZ62</f>
        <v>0.000412140621722956</v>
      </c>
      <c r="BB63" s="40"/>
      <c r="BC63" s="40"/>
      <c r="BD63" s="40"/>
      <c r="BE63" s="40"/>
      <c r="BF63" s="7" t="n">
        <f aca="false">BF62*(1+AY63)*(1+BA63)*(1-BE63)</f>
        <v>106.576872469002</v>
      </c>
      <c r="BG63" s="7"/>
      <c r="BH63" s="7"/>
      <c r="BI63" s="40" t="n">
        <f aca="false">T70/AG70</f>
        <v>0.0115527223814524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118585033.700021</v>
      </c>
      <c r="E64" s="9"/>
      <c r="F64" s="67" t="n">
        <f aca="false">'Low pensions'!I64</f>
        <v>21554233.5927058</v>
      </c>
      <c r="G64" s="81" t="n">
        <f aca="false">'Low pensions'!K64</f>
        <v>1478207.91677978</v>
      </c>
      <c r="H64" s="81" t="n">
        <f aca="false">'Low pensions'!V64</f>
        <v>8132663.81627641</v>
      </c>
      <c r="I64" s="81" t="n">
        <f aca="false">'Low pensions'!M64</f>
        <v>45717.7706220555</v>
      </c>
      <c r="J64" s="81" t="n">
        <f aca="false">'Low pensions'!W64</f>
        <v>251525.685039478</v>
      </c>
      <c r="K64" s="9"/>
      <c r="L64" s="81" t="n">
        <f aca="false">'Low pensions'!N64</f>
        <v>3045783.48704124</v>
      </c>
      <c r="M64" s="67"/>
      <c r="N64" s="81" t="n">
        <f aca="false">'Low pensions'!L64</f>
        <v>960718.065464348</v>
      </c>
      <c r="O64" s="9"/>
      <c r="P64" s="81" t="n">
        <f aca="false">'Low pensions'!X64</f>
        <v>21090172.3318318</v>
      </c>
      <c r="Q64" s="67"/>
      <c r="R64" s="81" t="n">
        <f aca="false">'Low SIPA income'!G59</f>
        <v>17741720.6415618</v>
      </c>
      <c r="S64" s="67"/>
      <c r="T64" s="81" t="n">
        <f aca="false">'Low SIPA income'!J59</f>
        <v>67837006.5781003</v>
      </c>
      <c r="U64" s="9"/>
      <c r="V64" s="81" t="n">
        <f aca="false">'Low SIPA income'!F59</f>
        <v>128882.408714477</v>
      </c>
      <c r="W64" s="67"/>
      <c r="X64" s="81" t="n">
        <f aca="false">'Low SIPA income'!M59</f>
        <v>323715.452861275</v>
      </c>
      <c r="Y64" s="9"/>
      <c r="Z64" s="9" t="n">
        <f aca="false">R64+V64-N64-L64-F64</f>
        <v>-7690132.09493517</v>
      </c>
      <c r="AA64" s="9"/>
      <c r="AB64" s="9" t="n">
        <f aca="false">T64-P64-D64</f>
        <v>-71838199.4537521</v>
      </c>
      <c r="AC64" s="50"/>
      <c r="AD64" s="9"/>
      <c r="AE64" s="9"/>
      <c r="AF64" s="9"/>
      <c r="AG64" s="9" t="n">
        <f aca="false">BF64/100*$AG$53</f>
        <v>5880433030.40386</v>
      </c>
      <c r="AH64" s="40" t="n">
        <f aca="false">(AG64-AG63)/AG63</f>
        <v>0.00391662167890726</v>
      </c>
      <c r="AI64" s="40"/>
      <c r="AJ64" s="40" t="n">
        <f aca="false">AB64/AG64</f>
        <v>-0.0122164811812878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12673302</v>
      </c>
      <c r="AX64" s="7"/>
      <c r="AY64" s="40" t="n">
        <f aca="false">(AW64-AW63)/AW63</f>
        <v>0.000878917070553372</v>
      </c>
      <c r="AZ64" s="39" t="n">
        <f aca="false">workers_and_wage_low!B52</f>
        <v>6772.07436247278</v>
      </c>
      <c r="BA64" s="40" t="n">
        <f aca="false">(AZ64-AZ63)/AZ63</f>
        <v>0.00303503706246999</v>
      </c>
      <c r="BB64" s="40"/>
      <c r="BC64" s="40"/>
      <c r="BD64" s="40"/>
      <c r="BE64" s="40"/>
      <c r="BF64" s="7" t="n">
        <f aca="false">BF63*(1+AY64)*(1+BA64)*(1-BE64)</f>
        <v>106.994293758184</v>
      </c>
      <c r="BG64" s="7"/>
      <c r="BH64" s="7"/>
      <c r="BI64" s="40" t="n">
        <f aca="false">T71/AG71</f>
        <v>0.0135698874772385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119098630.118256</v>
      </c>
      <c r="E65" s="9"/>
      <c r="F65" s="67" t="n">
        <f aca="false">'Low pensions'!I65</f>
        <v>21647585.8212764</v>
      </c>
      <c r="G65" s="81" t="n">
        <f aca="false">'Low pensions'!K65</f>
        <v>1572299.56220049</v>
      </c>
      <c r="H65" s="81" t="n">
        <f aca="false">'Low pensions'!V65</f>
        <v>8650328.28785757</v>
      </c>
      <c r="I65" s="81" t="n">
        <f aca="false">'Low pensions'!M65</f>
        <v>48627.8215113552</v>
      </c>
      <c r="J65" s="81" t="n">
        <f aca="false">'Low pensions'!W65</f>
        <v>267535.926428584</v>
      </c>
      <c r="K65" s="9"/>
      <c r="L65" s="81" t="n">
        <f aca="false">'Low pensions'!N65</f>
        <v>3108365.0493394</v>
      </c>
      <c r="M65" s="67"/>
      <c r="N65" s="81" t="n">
        <f aca="false">'Low pensions'!L65</f>
        <v>966890.867651068</v>
      </c>
      <c r="O65" s="9"/>
      <c r="P65" s="81" t="n">
        <f aca="false">'Low pensions'!X65</f>
        <v>21448869.2924574</v>
      </c>
      <c r="Q65" s="67"/>
      <c r="R65" s="81" t="n">
        <f aca="false">'Low SIPA income'!G60</f>
        <v>20916867.6596818</v>
      </c>
      <c r="S65" s="67"/>
      <c r="T65" s="81" t="n">
        <f aca="false">'Low SIPA income'!J60</f>
        <v>79977456.3972722</v>
      </c>
      <c r="U65" s="9"/>
      <c r="V65" s="81" t="n">
        <f aca="false">'Low SIPA income'!F60</f>
        <v>131964.064803636</v>
      </c>
      <c r="W65" s="67"/>
      <c r="X65" s="81" t="n">
        <f aca="false">'Low SIPA income'!M60</f>
        <v>331455.684491138</v>
      </c>
      <c r="Y65" s="9"/>
      <c r="Z65" s="9" t="n">
        <f aca="false">R65+V65-N65-L65-F65</f>
        <v>-4674010.01378146</v>
      </c>
      <c r="AA65" s="9"/>
      <c r="AB65" s="9" t="n">
        <f aca="false">T65-P65-D65</f>
        <v>-60570043.0134411</v>
      </c>
      <c r="AC65" s="50"/>
      <c r="AD65" s="9"/>
      <c r="AE65" s="9"/>
      <c r="AF65" s="9"/>
      <c r="AG65" s="9" t="n">
        <f aca="false">BF65/100*$AG$53</f>
        <v>5928875687.57595</v>
      </c>
      <c r="AH65" s="40" t="n">
        <f aca="false">(AG65-AG64)/AG64</f>
        <v>0.00823794045806291</v>
      </c>
      <c r="AI65" s="40" t="n">
        <f aca="false">(AG65-AG61)/AG61</f>
        <v>0.0232868203714989</v>
      </c>
      <c r="AJ65" s="40" t="n">
        <f aca="false">AB65/AG65</f>
        <v>-0.0102161094624343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12787838</v>
      </c>
      <c r="AX65" s="7"/>
      <c r="AY65" s="40" t="n">
        <f aca="false">(AW65-AW64)/AW64</f>
        <v>0.0090375815237418</v>
      </c>
      <c r="AZ65" s="39" t="n">
        <f aca="false">workers_and_wage_low!B53</f>
        <v>6766.70763594126</v>
      </c>
      <c r="BA65" s="40" t="n">
        <f aca="false">(AZ65-AZ64)/AZ64</f>
        <v>-0.000792478972360144</v>
      </c>
      <c r="BB65" s="40"/>
      <c r="BC65" s="40"/>
      <c r="BD65" s="40"/>
      <c r="BE65" s="40"/>
      <c r="BF65" s="7" t="n">
        <f aca="false">BF64*(1+AY65)*(1+BA65)*(1-BE65)</f>
        <v>107.875706379516</v>
      </c>
      <c r="BG65" s="7"/>
      <c r="BH65" s="7"/>
      <c r="BI65" s="40" t="n">
        <f aca="false">T72/AG72</f>
        <v>0.0116515560269995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119616966.324953</v>
      </c>
      <c r="E66" s="6"/>
      <c r="F66" s="8" t="n">
        <f aca="false">'Low pensions'!I66</f>
        <v>21741799.5625059</v>
      </c>
      <c r="G66" s="80" t="n">
        <f aca="false">'Low pensions'!K66</f>
        <v>1623329.95723853</v>
      </c>
      <c r="H66" s="80" t="n">
        <f aca="false">'Low pensions'!V66</f>
        <v>8931082.46495619</v>
      </c>
      <c r="I66" s="80" t="n">
        <f aca="false">'Low pensions'!M66</f>
        <v>50206.0811517071</v>
      </c>
      <c r="J66" s="80" t="n">
        <f aca="false">'Low pensions'!W66</f>
        <v>276219.045307923</v>
      </c>
      <c r="K66" s="6"/>
      <c r="L66" s="80" t="n">
        <f aca="false">'Low pensions'!N66</f>
        <v>3729317.98727195</v>
      </c>
      <c r="M66" s="8"/>
      <c r="N66" s="80" t="n">
        <f aca="false">'Low pensions'!L66</f>
        <v>972628.457657471</v>
      </c>
      <c r="O66" s="6"/>
      <c r="P66" s="80" t="n">
        <f aca="false">'Low pensions'!X66</f>
        <v>24702563.566628</v>
      </c>
      <c r="Q66" s="8"/>
      <c r="R66" s="80" t="n">
        <f aca="false">'Low SIPA income'!G61</f>
        <v>17921992.468096</v>
      </c>
      <c r="S66" s="8"/>
      <c r="T66" s="80" t="n">
        <f aca="false">'Low SIPA income'!J61</f>
        <v>68526291.5313198</v>
      </c>
      <c r="U66" s="6"/>
      <c r="V66" s="80" t="n">
        <f aca="false">'Low SIPA income'!F61</f>
        <v>130409.704842067</v>
      </c>
      <c r="W66" s="8"/>
      <c r="X66" s="80" t="n">
        <f aca="false">'Low SIPA income'!M61</f>
        <v>327551.58040209</v>
      </c>
      <c r="Y66" s="6"/>
      <c r="Z66" s="6" t="n">
        <f aca="false">R66+V66-N66-L66-F66</f>
        <v>-8391343.8344972</v>
      </c>
      <c r="AA66" s="6"/>
      <c r="AB66" s="6" t="n">
        <f aca="false">T66-P66-D66</f>
        <v>-75793238.3602608</v>
      </c>
      <c r="AC66" s="50"/>
      <c r="AD66" s="6"/>
      <c r="AE66" s="6"/>
      <c r="AF66" s="6"/>
      <c r="AG66" s="6" t="n">
        <f aca="false">BF66/100*$AG$53</f>
        <v>5987961455.92646</v>
      </c>
      <c r="AH66" s="61" t="n">
        <f aca="false">(AG66-AG65)/AG65</f>
        <v>0.00996576272872813</v>
      </c>
      <c r="AI66" s="61"/>
      <c r="AJ66" s="61" t="n">
        <f aca="false">AB66/AG66</f>
        <v>-0.0126576029117966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0.00821896904603079</v>
      </c>
      <c r="AV66" s="5"/>
      <c r="AW66" s="65" t="n">
        <f aca="false">workers_and_wage_low!C54</f>
        <v>12837043</v>
      </c>
      <c r="AX66" s="5"/>
      <c r="AY66" s="61" t="n">
        <f aca="false">(AW66-AW65)/AW65</f>
        <v>0.00384779663301959</v>
      </c>
      <c r="AZ66" s="66" t="n">
        <f aca="false">workers_and_wage_low!B54</f>
        <v>6807.94744145273</v>
      </c>
      <c r="BA66" s="61" t="n">
        <f aca="false">(AZ66-AZ65)/AZ65</f>
        <v>0.00609451563895295</v>
      </c>
      <c r="BB66" s="61"/>
      <c r="BC66" s="61"/>
      <c r="BD66" s="61"/>
      <c r="BE66" s="61"/>
      <c r="BF66" s="5" t="n">
        <f aca="false">BF65*(1+AY66)*(1+BA66)*(1-BE66)</f>
        <v>108.950770073488</v>
      </c>
      <c r="BG66" s="5"/>
      <c r="BH66" s="5"/>
      <c r="BI66" s="61" t="n">
        <f aca="false">T73/AG73</f>
        <v>0.0137242629983361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119663583.034213</v>
      </c>
      <c r="E67" s="9"/>
      <c r="F67" s="67" t="n">
        <f aca="false">'Low pensions'!I67</f>
        <v>21750272.7012265</v>
      </c>
      <c r="G67" s="81" t="n">
        <f aca="false">'Low pensions'!K67</f>
        <v>1714543.17323656</v>
      </c>
      <c r="H67" s="81" t="n">
        <f aca="false">'Low pensions'!V67</f>
        <v>9432910.66712776</v>
      </c>
      <c r="I67" s="81" t="n">
        <f aca="false">'Low pensions'!M67</f>
        <v>53027.1084506155</v>
      </c>
      <c r="J67" s="81" t="n">
        <f aca="false">'Low pensions'!W67</f>
        <v>291739.505168901</v>
      </c>
      <c r="K67" s="9"/>
      <c r="L67" s="81" t="n">
        <f aca="false">'Low pensions'!N67</f>
        <v>3008155.94590557</v>
      </c>
      <c r="M67" s="67"/>
      <c r="N67" s="81" t="n">
        <f aca="false">'Low pensions'!L67</f>
        <v>975157.213745754</v>
      </c>
      <c r="O67" s="9"/>
      <c r="P67" s="81" t="n">
        <f aca="false">'Low pensions'!X67</f>
        <v>20974362.7756118</v>
      </c>
      <c r="Q67" s="67"/>
      <c r="R67" s="81" t="n">
        <f aca="false">'Low SIPA income'!G62</f>
        <v>21271521.227097</v>
      </c>
      <c r="S67" s="67"/>
      <c r="T67" s="81" t="n">
        <f aca="false">'Low SIPA income'!J62</f>
        <v>81333505.0507117</v>
      </c>
      <c r="U67" s="9"/>
      <c r="V67" s="81" t="n">
        <f aca="false">'Low SIPA income'!F62</f>
        <v>130241.243637359</v>
      </c>
      <c r="W67" s="67"/>
      <c r="X67" s="81" t="n">
        <f aca="false">'Low SIPA income'!M62</f>
        <v>327128.454424574</v>
      </c>
      <c r="Y67" s="9"/>
      <c r="Z67" s="9" t="n">
        <f aca="false">R67+V67-N67-L67-F67</f>
        <v>-4331823.39014346</v>
      </c>
      <c r="AA67" s="9"/>
      <c r="AB67" s="9" t="n">
        <f aca="false">T67-P67-D67</f>
        <v>-59304440.7591133</v>
      </c>
      <c r="AC67" s="50"/>
      <c r="AD67" s="9"/>
      <c r="AE67" s="9"/>
      <c r="AF67" s="9"/>
      <c r="AG67" s="9" t="n">
        <f aca="false">BF67/100*$AG$53</f>
        <v>6039847206.73094</v>
      </c>
      <c r="AH67" s="40" t="n">
        <f aca="false">(AG67-AG66)/AG66</f>
        <v>0.00866501081985536</v>
      </c>
      <c r="AI67" s="40"/>
      <c r="AJ67" s="40" t="n">
        <f aca="false">AB67/AG67</f>
        <v>-0.00981886440654048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12909082</v>
      </c>
      <c r="AX67" s="7"/>
      <c r="AY67" s="40" t="n">
        <f aca="false">(AW67-AW66)/AW66</f>
        <v>0.00561180639497741</v>
      </c>
      <c r="AZ67" s="39" t="n">
        <f aca="false">workers_and_wage_low!B55</f>
        <v>6828.61750033668</v>
      </c>
      <c r="BA67" s="40" t="n">
        <f aca="false">(AZ67-AZ66)/AZ66</f>
        <v>0.00303616604882903</v>
      </c>
      <c r="BB67" s="40"/>
      <c r="BC67" s="40"/>
      <c r="BD67" s="40"/>
      <c r="BE67" s="40"/>
      <c r="BF67" s="7" t="n">
        <f aca="false">BF66*(1+AY67)*(1+BA67)*(1-BE67)</f>
        <v>109.894829675007</v>
      </c>
      <c r="BG67" s="7"/>
      <c r="BH67" s="7"/>
      <c r="BI67" s="40" t="n">
        <f aca="false">T74/AG74</f>
        <v>0.0116047517603797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120085529.253785</v>
      </c>
      <c r="E68" s="9"/>
      <c r="F68" s="67" t="n">
        <f aca="false">'Low pensions'!I68</f>
        <v>21826966.421306</v>
      </c>
      <c r="G68" s="81" t="n">
        <f aca="false">'Low pensions'!K68</f>
        <v>1756379.07305972</v>
      </c>
      <c r="H68" s="81" t="n">
        <f aca="false">'Low pensions'!V68</f>
        <v>9663079.44436875</v>
      </c>
      <c r="I68" s="81" t="n">
        <f aca="false">'Low pensions'!M68</f>
        <v>54321.002259579</v>
      </c>
      <c r="J68" s="81" t="n">
        <f aca="false">'Low pensions'!W68</f>
        <v>298858.127145425</v>
      </c>
      <c r="K68" s="9"/>
      <c r="L68" s="81" t="n">
        <f aca="false">'Low pensions'!N68</f>
        <v>3018599.19287737</v>
      </c>
      <c r="M68" s="67"/>
      <c r="N68" s="81" t="n">
        <f aca="false">'Low pensions'!L68</f>
        <v>979935.401664197</v>
      </c>
      <c r="O68" s="9"/>
      <c r="P68" s="81" t="n">
        <f aca="false">'Low pensions'!X68</f>
        <v>21054841.0139275</v>
      </c>
      <c r="Q68" s="67"/>
      <c r="R68" s="81" t="n">
        <f aca="false">'Low SIPA income'!G63</f>
        <v>18286309.1940416</v>
      </c>
      <c r="S68" s="67"/>
      <c r="T68" s="81" t="n">
        <f aca="false">'Low SIPA income'!J63</f>
        <v>69919288.1089225</v>
      </c>
      <c r="U68" s="9"/>
      <c r="V68" s="81" t="n">
        <f aca="false">'Low SIPA income'!F63</f>
        <v>133184.57194051</v>
      </c>
      <c r="W68" s="67"/>
      <c r="X68" s="81" t="n">
        <f aca="false">'Low SIPA income'!M63</f>
        <v>334521.246536993</v>
      </c>
      <c r="Y68" s="9"/>
      <c r="Z68" s="9" t="n">
        <f aca="false">R68+V68-N68-L68-F68</f>
        <v>-7406007.24986547</v>
      </c>
      <c r="AA68" s="9"/>
      <c r="AB68" s="9" t="n">
        <f aca="false">T68-P68-D68</f>
        <v>-71221082.1587899</v>
      </c>
      <c r="AC68" s="50"/>
      <c r="AD68" s="9"/>
      <c r="AE68" s="9"/>
      <c r="AF68" s="9"/>
      <c r="AG68" s="9" t="n">
        <f aca="false">BF68/100*$AG$53</f>
        <v>6066204371.9661</v>
      </c>
      <c r="AH68" s="40" t="n">
        <f aca="false">(AG68-AG67)/AG67</f>
        <v>0.0043638794712866</v>
      </c>
      <c r="AI68" s="40"/>
      <c r="AJ68" s="40" t="n">
        <f aca="false">AB68/AG68</f>
        <v>-0.0117406334821039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12957793</v>
      </c>
      <c r="AX68" s="7"/>
      <c r="AY68" s="40" t="n">
        <f aca="false">(AW68-AW67)/AW67</f>
        <v>0.00377338992811418</v>
      </c>
      <c r="AZ68" s="39" t="n">
        <f aca="false">workers_and_wage_low!B56</f>
        <v>6832.63456959627</v>
      </c>
      <c r="BA68" s="40" t="n">
        <f aca="false">(AZ68-AZ67)/AZ67</f>
        <v>0.000588269771939848</v>
      </c>
      <c r="BB68" s="40"/>
      <c r="BC68" s="40"/>
      <c r="BD68" s="40"/>
      <c r="BE68" s="40"/>
      <c r="BF68" s="7" t="n">
        <f aca="false">BF67*(1+AY68)*(1+BA68)*(1-BE68)</f>
        <v>110.374397466226</v>
      </c>
      <c r="BG68" s="7"/>
      <c r="BH68" s="7"/>
      <c r="BI68" s="40" t="n">
        <f aca="false">T75/AG75</f>
        <v>0.0136084345089098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120362851.234451</v>
      </c>
      <c r="E69" s="9"/>
      <c r="F69" s="67" t="n">
        <f aca="false">'Low pensions'!I69</f>
        <v>21877372.9740147</v>
      </c>
      <c r="G69" s="81" t="n">
        <f aca="false">'Low pensions'!K69</f>
        <v>1819127.51044041</v>
      </c>
      <c r="H69" s="81" t="n">
        <f aca="false">'Low pensions'!V69</f>
        <v>10008302.8330552</v>
      </c>
      <c r="I69" s="81" t="n">
        <f aca="false">'Low pensions'!M69</f>
        <v>56261.6755806312</v>
      </c>
      <c r="J69" s="81" t="n">
        <f aca="false">'Low pensions'!W69</f>
        <v>309535.139166655</v>
      </c>
      <c r="K69" s="9"/>
      <c r="L69" s="81" t="n">
        <f aca="false">'Low pensions'!N69</f>
        <v>2992548.83962958</v>
      </c>
      <c r="M69" s="67"/>
      <c r="N69" s="81" t="n">
        <f aca="false">'Low pensions'!L69</f>
        <v>984505.942414571</v>
      </c>
      <c r="O69" s="9"/>
      <c r="P69" s="81" t="n">
        <f aca="false">'Low pensions'!X69</f>
        <v>20944811.3737676</v>
      </c>
      <c r="Q69" s="67"/>
      <c r="R69" s="81" t="n">
        <f aca="false">'Low SIPA income'!G64</f>
        <v>21901733.6168608</v>
      </c>
      <c r="S69" s="67"/>
      <c r="T69" s="81" t="n">
        <f aca="false">'Low SIPA income'!J64</f>
        <v>83743176.7445528</v>
      </c>
      <c r="U69" s="9"/>
      <c r="V69" s="81" t="n">
        <f aca="false">'Low SIPA income'!F64</f>
        <v>130496.492270438</v>
      </c>
      <c r="W69" s="67"/>
      <c r="X69" s="81" t="n">
        <f aca="false">'Low SIPA income'!M64</f>
        <v>327769.565400647</v>
      </c>
      <c r="Y69" s="9"/>
      <c r="Z69" s="9" t="n">
        <f aca="false">R69+V69-N69-L69-F69</f>
        <v>-3822197.64692763</v>
      </c>
      <c r="AA69" s="9"/>
      <c r="AB69" s="9" t="n">
        <f aca="false">T69-P69-D69</f>
        <v>-57564485.8636658</v>
      </c>
      <c r="AC69" s="50"/>
      <c r="AD69" s="9"/>
      <c r="AE69" s="9"/>
      <c r="AF69" s="9"/>
      <c r="AG69" s="9" t="n">
        <f aca="false">BF69/100*$AG$53</f>
        <v>6126145891.12546</v>
      </c>
      <c r="AH69" s="40" t="n">
        <f aca="false">(AG69-AG68)/AG68</f>
        <v>0.00988122316425308</v>
      </c>
      <c r="AI69" s="40" t="n">
        <f aca="false">(AG69-AG65)/AG65</f>
        <v>0.0332727845791901</v>
      </c>
      <c r="AJ69" s="40" t="n">
        <f aca="false">AB69/AG69</f>
        <v>-0.00939652546424916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12992106</v>
      </c>
      <c r="AX69" s="7"/>
      <c r="AY69" s="40" t="n">
        <f aca="false">(AW69-AW68)/AW68</f>
        <v>0.0026480589711535</v>
      </c>
      <c r="AZ69" s="39" t="n">
        <f aca="false">workers_and_wage_low!B57</f>
        <v>6881.9256117233</v>
      </c>
      <c r="BA69" s="40" t="n">
        <f aca="false">(AZ69-AZ68)/AZ68</f>
        <v>0.00721406093432415</v>
      </c>
      <c r="BB69" s="40"/>
      <c r="BC69" s="40"/>
      <c r="BD69" s="40"/>
      <c r="BE69" s="40"/>
      <c r="BF69" s="7" t="n">
        <f aca="false">BF68*(1+AY69)*(1+BA69)*(1-BE69)</f>
        <v>111.46503151921</v>
      </c>
      <c r="BG69" s="7"/>
      <c r="BH69" s="7"/>
      <c r="BI69" s="40" t="n">
        <f aca="false">T76/AG76</f>
        <v>0.0117321768982699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120773032.889708</v>
      </c>
      <c r="E70" s="6"/>
      <c r="F70" s="8" t="n">
        <f aca="false">'Low pensions'!I70</f>
        <v>21951928.3452703</v>
      </c>
      <c r="G70" s="80" t="n">
        <f aca="false">'Low pensions'!K70</f>
        <v>1899943.28106487</v>
      </c>
      <c r="H70" s="80" t="n">
        <f aca="false">'Low pensions'!V70</f>
        <v>10452927.3585237</v>
      </c>
      <c r="I70" s="80" t="n">
        <f aca="false">'Low pensions'!M70</f>
        <v>58761.1324040678</v>
      </c>
      <c r="J70" s="80" t="n">
        <f aca="false">'Low pensions'!W70</f>
        <v>323286.413150216</v>
      </c>
      <c r="K70" s="6"/>
      <c r="L70" s="80" t="n">
        <f aca="false">'Low pensions'!N70</f>
        <v>3702185.02468511</v>
      </c>
      <c r="M70" s="8"/>
      <c r="N70" s="80" t="n">
        <f aca="false">'Low pensions'!L70</f>
        <v>989797.547915563</v>
      </c>
      <c r="O70" s="6"/>
      <c r="P70" s="80" t="n">
        <f aca="false">'Low pensions'!X70</f>
        <v>24656229.7636796</v>
      </c>
      <c r="Q70" s="8"/>
      <c r="R70" s="80" t="n">
        <f aca="false">'Low SIPA income'!G65</f>
        <v>18483776.4356007</v>
      </c>
      <c r="S70" s="8"/>
      <c r="T70" s="80" t="n">
        <f aca="false">'Low SIPA income'!J65</f>
        <v>70674321.2218455</v>
      </c>
      <c r="U70" s="6"/>
      <c r="V70" s="80" t="n">
        <f aca="false">'Low SIPA income'!F65</f>
        <v>131355.276016498</v>
      </c>
      <c r="W70" s="8"/>
      <c r="X70" s="80" t="n">
        <f aca="false">'Low SIPA income'!M65</f>
        <v>329926.582576526</v>
      </c>
      <c r="Y70" s="6"/>
      <c r="Z70" s="6" t="n">
        <f aca="false">R70+V70-N70-L70-F70</f>
        <v>-8028779.20625375</v>
      </c>
      <c r="AA70" s="6"/>
      <c r="AB70" s="6" t="n">
        <f aca="false">T70-P70-D70</f>
        <v>-74754941.4315425</v>
      </c>
      <c r="AC70" s="50"/>
      <c r="AD70" s="6"/>
      <c r="AE70" s="6"/>
      <c r="AF70" s="6"/>
      <c r="AG70" s="6" t="n">
        <f aca="false">BF70/100*$AG$53</f>
        <v>6117546919.96335</v>
      </c>
      <c r="AH70" s="61" t="n">
        <f aca="false">(AG70-AG69)/AG69</f>
        <v>-0.00140365105809393</v>
      </c>
      <c r="AI70" s="61"/>
      <c r="AJ70" s="61" t="n">
        <f aca="false">AB70/AG70</f>
        <v>-0.0122197577574101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0.00331734149588246</v>
      </c>
      <c r="AV70" s="5"/>
      <c r="AW70" s="65" t="n">
        <f aca="false">workers_and_wage_low!C58</f>
        <v>12972504</v>
      </c>
      <c r="AX70" s="5"/>
      <c r="AY70" s="61" t="n">
        <f aca="false">(AW70-AW69)/AW69</f>
        <v>-0.00150876232075077</v>
      </c>
      <c r="AZ70" s="66" t="n">
        <f aca="false">workers_and_wage_low!B58</f>
        <v>6882.65007265322</v>
      </c>
      <c r="BA70" s="61" t="n">
        <f aca="false">(AZ70-AZ69)/AZ69</f>
        <v>0.000105270090202531</v>
      </c>
      <c r="BB70" s="61"/>
      <c r="BC70" s="61"/>
      <c r="BD70" s="61"/>
      <c r="BE70" s="61"/>
      <c r="BF70" s="5" t="n">
        <f aca="false">BF69*(1+AY70)*(1+BA70)*(1-BE70)</f>
        <v>111.308573509777</v>
      </c>
      <c r="BG70" s="5"/>
      <c r="BH70" s="5"/>
      <c r="BI70" s="61" t="n">
        <f aca="false">T77/AG77</f>
        <v>0.0137974809954803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120811300.14613</v>
      </c>
      <c r="E71" s="9"/>
      <c r="F71" s="67" t="n">
        <f aca="false">'Low pensions'!I71</f>
        <v>21958883.872103</v>
      </c>
      <c r="G71" s="81" t="n">
        <f aca="false">'Low pensions'!K71</f>
        <v>1944967.79943544</v>
      </c>
      <c r="H71" s="81" t="n">
        <f aca="false">'Low pensions'!V71</f>
        <v>10700638.974218</v>
      </c>
      <c r="I71" s="81" t="n">
        <f aca="false">'Low pensions'!M71</f>
        <v>60153.6432815085</v>
      </c>
      <c r="J71" s="81" t="n">
        <f aca="false">'Low pensions'!W71</f>
        <v>330947.597140763</v>
      </c>
      <c r="K71" s="9"/>
      <c r="L71" s="81" t="n">
        <f aca="false">'Low pensions'!N71</f>
        <v>3045821.63255938</v>
      </c>
      <c r="M71" s="67"/>
      <c r="N71" s="81" t="n">
        <f aca="false">'Low pensions'!L71</f>
        <v>990849.946711723</v>
      </c>
      <c r="O71" s="9"/>
      <c r="P71" s="81" t="n">
        <f aca="false">'Low pensions'!X71</f>
        <v>21256146.9893876</v>
      </c>
      <c r="Q71" s="67"/>
      <c r="R71" s="81" t="n">
        <f aca="false">'Low SIPA income'!G66</f>
        <v>21764568.729765</v>
      </c>
      <c r="S71" s="67"/>
      <c r="T71" s="81" t="n">
        <f aca="false">'Low SIPA income'!J66</f>
        <v>83218714.9104283</v>
      </c>
      <c r="U71" s="9"/>
      <c r="V71" s="81" t="n">
        <f aca="false">'Low SIPA income'!F66</f>
        <v>135711.980147883</v>
      </c>
      <c r="W71" s="67"/>
      <c r="X71" s="81" t="n">
        <f aca="false">'Low SIPA income'!M66</f>
        <v>340869.367281911</v>
      </c>
      <c r="Y71" s="9"/>
      <c r="Z71" s="9" t="n">
        <f aca="false">R71+V71-N71-L71-F71</f>
        <v>-4095274.74146115</v>
      </c>
      <c r="AA71" s="9"/>
      <c r="AB71" s="9" t="n">
        <f aca="false">T71-P71-D71</f>
        <v>-58848732.2250889</v>
      </c>
      <c r="AC71" s="50"/>
      <c r="AD71" s="9"/>
      <c r="AE71" s="9"/>
      <c r="AF71" s="9"/>
      <c r="AG71" s="9" t="n">
        <f aca="false">BF71/100*$AG$53</f>
        <v>6132601692.53546</v>
      </c>
      <c r="AH71" s="40" t="n">
        <f aca="false">(AG71-AG70)/AG70</f>
        <v>0.00246091656820562</v>
      </c>
      <c r="AI71" s="40"/>
      <c r="AJ71" s="40" t="n">
        <f aca="false">AB71/AG71</f>
        <v>-0.00959604669853563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12995099</v>
      </c>
      <c r="AX71" s="7"/>
      <c r="AY71" s="40" t="n">
        <f aca="false">(AW71-AW70)/AW70</f>
        <v>0.00174176088132253</v>
      </c>
      <c r="AZ71" s="39" t="n">
        <f aca="false">workers_and_wage_low!B59</f>
        <v>6887.59116339523</v>
      </c>
      <c r="BA71" s="40" t="n">
        <f aca="false">(AZ71-AZ70)/AZ70</f>
        <v>0.000717905267571452</v>
      </c>
      <c r="BB71" s="40"/>
      <c r="BC71" s="40"/>
      <c r="BD71" s="40"/>
      <c r="BE71" s="40"/>
      <c r="BF71" s="7" t="n">
        <f aca="false">BF70*(1+AY71)*(1+BA71)*(1-BE71)</f>
        <v>111.582494622511</v>
      </c>
      <c r="BG71" s="7"/>
      <c r="BH71" s="7"/>
      <c r="BI71" s="40" t="n">
        <f aca="false">T78/AG78</f>
        <v>0.01162039840284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121019775.515707</v>
      </c>
      <c r="E72" s="9"/>
      <c r="F72" s="67" t="n">
        <f aca="false">'Low pensions'!I72</f>
        <v>21996776.7382935</v>
      </c>
      <c r="G72" s="81" t="n">
        <f aca="false">'Low pensions'!K72</f>
        <v>2005390.36255799</v>
      </c>
      <c r="H72" s="81" t="n">
        <f aca="false">'Low pensions'!V72</f>
        <v>11033066.08898</v>
      </c>
      <c r="I72" s="81" t="n">
        <f aca="false">'Low pensions'!M72</f>
        <v>62022.3823471547</v>
      </c>
      <c r="J72" s="81" t="n">
        <f aca="false">'Low pensions'!W72</f>
        <v>341228.848112785</v>
      </c>
      <c r="K72" s="9"/>
      <c r="L72" s="81" t="n">
        <f aca="false">'Low pensions'!N72</f>
        <v>3013840.40394997</v>
      </c>
      <c r="M72" s="67"/>
      <c r="N72" s="81" t="n">
        <f aca="false">'Low pensions'!L72</f>
        <v>994076.601924643</v>
      </c>
      <c r="O72" s="9"/>
      <c r="P72" s="81" t="n">
        <f aca="false">'Low pensions'!X72</f>
        <v>21107948.3470653</v>
      </c>
      <c r="Q72" s="67"/>
      <c r="R72" s="81" t="n">
        <f aca="false">'Low SIPA income'!G67</f>
        <v>18795323.5800948</v>
      </c>
      <c r="S72" s="67"/>
      <c r="T72" s="81" t="n">
        <f aca="false">'Low SIPA income'!J67</f>
        <v>71865548.7311391</v>
      </c>
      <c r="U72" s="9"/>
      <c r="V72" s="81" t="n">
        <f aca="false">'Low SIPA income'!F67</f>
        <v>132499.668315071</v>
      </c>
      <c r="W72" s="67"/>
      <c r="X72" s="81" t="n">
        <f aca="false">'Low SIPA income'!M67</f>
        <v>332800.966093087</v>
      </c>
      <c r="Y72" s="9"/>
      <c r="Z72" s="9" t="n">
        <f aca="false">R72+V72-N72-L72-F72</f>
        <v>-7076870.49575828</v>
      </c>
      <c r="AA72" s="9"/>
      <c r="AB72" s="9" t="n">
        <f aca="false">T72-P72-D72</f>
        <v>-70262175.131633</v>
      </c>
      <c r="AC72" s="50"/>
      <c r="AD72" s="9"/>
      <c r="AE72" s="9"/>
      <c r="AF72" s="9"/>
      <c r="AG72" s="9" t="n">
        <f aca="false">BF72/100*$AG$53</f>
        <v>6167892817.45793</v>
      </c>
      <c r="AH72" s="40" t="n">
        <f aca="false">(AG72-AG71)/AG71</f>
        <v>0.00575467422993182</v>
      </c>
      <c r="AI72" s="40"/>
      <c r="AJ72" s="40" t="n">
        <f aca="false">AB72/AG72</f>
        <v>-0.0113916011855393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13032340</v>
      </c>
      <c r="AX72" s="7"/>
      <c r="AY72" s="40" t="n">
        <f aca="false">(AW72-AW71)/AW71</f>
        <v>0.00286577270400172</v>
      </c>
      <c r="AZ72" s="39" t="n">
        <f aca="false">workers_and_wage_low!B60</f>
        <v>6907.43187704154</v>
      </c>
      <c r="BA72" s="40" t="n">
        <f aca="false">(AZ72-AZ71)/AZ71</f>
        <v>0.00288064624854083</v>
      </c>
      <c r="BB72" s="40"/>
      <c r="BC72" s="40"/>
      <c r="BD72" s="40"/>
      <c r="BE72" s="40"/>
      <c r="BF72" s="7" t="n">
        <f aca="false">BF71*(1+AY72)*(1+BA72)*(1-BE72)</f>
        <v>112.224615528827</v>
      </c>
      <c r="BG72" s="7"/>
      <c r="BH72" s="7"/>
      <c r="BI72" s="40" t="n">
        <f aca="false">T79/AG79</f>
        <v>0.0136825537943026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120929592.568109</v>
      </c>
      <c r="E73" s="9"/>
      <c r="F73" s="67" t="n">
        <f aca="false">'Low pensions'!I73</f>
        <v>21980384.9200517</v>
      </c>
      <c r="G73" s="81" t="n">
        <f aca="false">'Low pensions'!K73</f>
        <v>2061476.01130251</v>
      </c>
      <c r="H73" s="81" t="n">
        <f aca="false">'Low pensions'!V73</f>
        <v>11341632.7804307</v>
      </c>
      <c r="I73" s="81" t="n">
        <f aca="false">'Low pensions'!M73</f>
        <v>63756.9900402837</v>
      </c>
      <c r="J73" s="81" t="n">
        <f aca="false">'Low pensions'!W73</f>
        <v>350772.14784837</v>
      </c>
      <c r="K73" s="9"/>
      <c r="L73" s="81" t="n">
        <f aca="false">'Low pensions'!N73</f>
        <v>2968853.38808223</v>
      </c>
      <c r="M73" s="67"/>
      <c r="N73" s="81" t="n">
        <f aca="false">'Low pensions'!L73</f>
        <v>994737.596390381</v>
      </c>
      <c r="O73" s="9"/>
      <c r="P73" s="81" t="n">
        <f aca="false">'Low pensions'!X73</f>
        <v>20878147.1043939</v>
      </c>
      <c r="Q73" s="67"/>
      <c r="R73" s="81" t="n">
        <f aca="false">'Low SIPA income'!G68</f>
        <v>22281802.4590049</v>
      </c>
      <c r="S73" s="67"/>
      <c r="T73" s="81" t="n">
        <f aca="false">'Low SIPA income'!J68</f>
        <v>85196402.9037036</v>
      </c>
      <c r="U73" s="9"/>
      <c r="V73" s="81" t="n">
        <f aca="false">'Low SIPA income'!F68</f>
        <v>130153.343274983</v>
      </c>
      <c r="W73" s="67"/>
      <c r="X73" s="81" t="n">
        <f aca="false">'Low SIPA income'!M68</f>
        <v>326907.674056665</v>
      </c>
      <c r="Y73" s="9"/>
      <c r="Z73" s="9" t="n">
        <f aca="false">R73+V73-N73-L73-F73</f>
        <v>-3532020.1022444</v>
      </c>
      <c r="AA73" s="9"/>
      <c r="AB73" s="9" t="n">
        <f aca="false">T73-P73-D73</f>
        <v>-56611336.768799</v>
      </c>
      <c r="AC73" s="50"/>
      <c r="AD73" s="9"/>
      <c r="AE73" s="9"/>
      <c r="AF73" s="9"/>
      <c r="AG73" s="9" t="n">
        <f aca="false">BF73/100*$AG$53</f>
        <v>6207721530.40439</v>
      </c>
      <c r="AH73" s="40" t="n">
        <f aca="false">(AG73-AG72)/AG72</f>
        <v>0.00645742624348632</v>
      </c>
      <c r="AI73" s="40" t="n">
        <f aca="false">(AG73-AG69)/AG69</f>
        <v>0.0133159805085778</v>
      </c>
      <c r="AJ73" s="40" t="n">
        <f aca="false">AB73/AG73</f>
        <v>-0.00911950326565489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13047649</v>
      </c>
      <c r="AX73" s="7"/>
      <c r="AY73" s="40" t="n">
        <f aca="false">(AW73-AW72)/AW72</f>
        <v>0.00117469310960273</v>
      </c>
      <c r="AZ73" s="39" t="n">
        <f aca="false">workers_and_wage_low!B61</f>
        <v>6943.87918189056</v>
      </c>
      <c r="BA73" s="40" t="n">
        <f aca="false">(AZ73-AZ72)/AZ72</f>
        <v>0.00527653482478227</v>
      </c>
      <c r="BB73" s="40"/>
      <c r="BC73" s="40"/>
      <c r="BD73" s="40"/>
      <c r="BE73" s="40"/>
      <c r="BF73" s="7" t="n">
        <f aca="false">BF72*(1+AY73)*(1+BA73)*(1-BE73)</f>
        <v>112.949297706308</v>
      </c>
      <c r="BG73" s="7"/>
      <c r="BH73" s="7"/>
      <c r="BI73" s="40" t="n">
        <f aca="false">T80/AG80</f>
        <v>0.0117150546029712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120965236.329539</v>
      </c>
      <c r="E74" s="6"/>
      <c r="F74" s="8" t="n">
        <f aca="false">'Low pensions'!I74</f>
        <v>21986863.5956149</v>
      </c>
      <c r="G74" s="80" t="n">
        <f aca="false">'Low pensions'!K74</f>
        <v>2132320.05547917</v>
      </c>
      <c r="H74" s="80" t="n">
        <f aca="false">'Low pensions'!V74</f>
        <v>11731395.8091184</v>
      </c>
      <c r="I74" s="80" t="n">
        <f aca="false">'Low pensions'!M74</f>
        <v>65948.0429529636</v>
      </c>
      <c r="J74" s="80" t="n">
        <f aca="false">'Low pensions'!W74</f>
        <v>362826.674508813</v>
      </c>
      <c r="K74" s="6"/>
      <c r="L74" s="80" t="n">
        <f aca="false">'Low pensions'!N74</f>
        <v>3638548.64711737</v>
      </c>
      <c r="M74" s="8"/>
      <c r="N74" s="80" t="n">
        <f aca="false">'Low pensions'!L74</f>
        <v>996851.252737697</v>
      </c>
      <c r="O74" s="6"/>
      <c r="P74" s="80" t="n">
        <f aca="false">'Low pensions'!X74</f>
        <v>24364827.7007181</v>
      </c>
      <c r="Q74" s="8"/>
      <c r="R74" s="80" t="n">
        <f aca="false">'Low SIPA income'!G69</f>
        <v>18855709.4222944</v>
      </c>
      <c r="S74" s="8"/>
      <c r="T74" s="80" t="n">
        <f aca="false">'Low SIPA income'!J69</f>
        <v>72096439.232533</v>
      </c>
      <c r="U74" s="6"/>
      <c r="V74" s="80" t="n">
        <f aca="false">'Low SIPA income'!F69</f>
        <v>129628.795375368</v>
      </c>
      <c r="W74" s="8"/>
      <c r="X74" s="80" t="n">
        <f aca="false">'Low SIPA income'!M69</f>
        <v>325590.160964186</v>
      </c>
      <c r="Y74" s="6"/>
      <c r="Z74" s="6" t="n">
        <f aca="false">R74+V74-N74-L74-F74</f>
        <v>-7636925.2778002</v>
      </c>
      <c r="AA74" s="6"/>
      <c r="AB74" s="6" t="n">
        <f aca="false">T74-P74-D74</f>
        <v>-73233624.7977241</v>
      </c>
      <c r="AC74" s="50"/>
      <c r="AD74" s="6"/>
      <c r="AE74" s="6"/>
      <c r="AF74" s="6"/>
      <c r="AG74" s="6" t="n">
        <f aca="false">BF74/100*$AG$53</f>
        <v>6212665356.50344</v>
      </c>
      <c r="AH74" s="61" t="n">
        <f aca="false">(AG74-AG73)/AG73</f>
        <v>0.000796399463931416</v>
      </c>
      <c r="AI74" s="61"/>
      <c r="AJ74" s="61" t="n">
        <f aca="false">AB74/AG74</f>
        <v>-0.0117877948666691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0.00192809017333918</v>
      </c>
      <c r="AV74" s="5"/>
      <c r="AW74" s="65" t="n">
        <f aca="false">workers_and_wage_low!C62</f>
        <v>13045111</v>
      </c>
      <c r="AX74" s="5"/>
      <c r="AY74" s="61" t="n">
        <f aca="false">(AW74-AW73)/AW73</f>
        <v>-0.000194517801636142</v>
      </c>
      <c r="AZ74" s="66" t="n">
        <f aca="false">workers_and_wage_low!B62</f>
        <v>6950.7613303623</v>
      </c>
      <c r="BA74" s="61" t="n">
        <f aca="false">(AZ74-AZ73)/AZ73</f>
        <v>0.00099111005411648</v>
      </c>
      <c r="BB74" s="61"/>
      <c r="BC74" s="61"/>
      <c r="BD74" s="61"/>
      <c r="BE74" s="61"/>
      <c r="BF74" s="5" t="n">
        <f aca="false">BF73*(1+AY74)*(1+BA74)*(1-BE74)</f>
        <v>113.039250466452</v>
      </c>
      <c r="BG74" s="5"/>
      <c r="BH74" s="5"/>
      <c r="BI74" s="61" t="n">
        <f aca="false">T81/AG81</f>
        <v>0.0138446257796781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121569114.834896</v>
      </c>
      <c r="E75" s="9"/>
      <c r="F75" s="67" t="n">
        <f aca="false">'Low pensions'!I75</f>
        <v>22096625.6622093</v>
      </c>
      <c r="G75" s="81" t="n">
        <f aca="false">'Low pensions'!K75</f>
        <v>2172556.32281965</v>
      </c>
      <c r="H75" s="81" t="n">
        <f aca="false">'Low pensions'!V75</f>
        <v>11952763.8804075</v>
      </c>
      <c r="I75" s="81" t="n">
        <f aca="false">'Low pensions'!M75</f>
        <v>67192.4635923603</v>
      </c>
      <c r="J75" s="81" t="n">
        <f aca="false">'Low pensions'!W75</f>
        <v>369673.109703326</v>
      </c>
      <c r="K75" s="9"/>
      <c r="L75" s="81" t="n">
        <f aca="false">'Low pensions'!N75</f>
        <v>3008598.57171129</v>
      </c>
      <c r="M75" s="67"/>
      <c r="N75" s="81" t="n">
        <f aca="false">'Low pensions'!L75</f>
        <v>1003624.84918114</v>
      </c>
      <c r="O75" s="9"/>
      <c r="P75" s="81" t="n">
        <f aca="false">'Low pensions'!X75</f>
        <v>21133280.093877</v>
      </c>
      <c r="Q75" s="67"/>
      <c r="R75" s="81" t="n">
        <f aca="false">'Low SIPA income'!G70</f>
        <v>22265764.1181511</v>
      </c>
      <c r="S75" s="67"/>
      <c r="T75" s="81" t="n">
        <f aca="false">'Low SIPA income'!J70</f>
        <v>85135078.9173786</v>
      </c>
      <c r="U75" s="9"/>
      <c r="V75" s="81" t="n">
        <f aca="false">'Low SIPA income'!F70</f>
        <v>134038.774733931</v>
      </c>
      <c r="W75" s="67"/>
      <c r="X75" s="81" t="n">
        <f aca="false">'Low SIPA income'!M70</f>
        <v>336666.757680568</v>
      </c>
      <c r="Y75" s="9"/>
      <c r="Z75" s="9" t="n">
        <f aca="false">R75+V75-N75-L75-F75</f>
        <v>-3709046.19021675</v>
      </c>
      <c r="AA75" s="9"/>
      <c r="AB75" s="9" t="n">
        <f aca="false">T75-P75-D75</f>
        <v>-57567316.0113947</v>
      </c>
      <c r="AC75" s="50"/>
      <c r="AD75" s="9"/>
      <c r="AE75" s="9"/>
      <c r="AF75" s="9"/>
      <c r="AG75" s="9" t="n">
        <f aca="false">BF75/100*$AG$53</f>
        <v>6256052366.7611</v>
      </c>
      <c r="AH75" s="40" t="n">
        <f aca="false">(AG75-AG74)/AG74</f>
        <v>0.00698363870705545</v>
      </c>
      <c r="AI75" s="40"/>
      <c r="AJ75" s="40" t="n">
        <f aca="false">AB75/AG75</f>
        <v>-0.00920185967707918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13123541</v>
      </c>
      <c r="AX75" s="7"/>
      <c r="AY75" s="40" t="n">
        <f aca="false">(AW75-AW74)/AW74</f>
        <v>0.00601221407774913</v>
      </c>
      <c r="AZ75" s="39" t="n">
        <f aca="false">workers_and_wage_low!B63</f>
        <v>6957.47311840449</v>
      </c>
      <c r="BA75" s="40" t="n">
        <f aca="false">(AZ75-AZ74)/AZ74</f>
        <v>0.000965619120436611</v>
      </c>
      <c r="BB75" s="40"/>
      <c r="BC75" s="40"/>
      <c r="BD75" s="40"/>
      <c r="BE75" s="40"/>
      <c r="BF75" s="7" t="n">
        <f aca="false">BF74*(1+AY75)*(1+BA75)*(1-BE75)</f>
        <v>113.828675751426</v>
      </c>
      <c r="BG75" s="7"/>
      <c r="BH75" s="7"/>
      <c r="BI75" s="40" t="n">
        <f aca="false">T82/AG82</f>
        <v>0.0116926399202614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122208706.490982</v>
      </c>
      <c r="E76" s="9"/>
      <c r="F76" s="67" t="n">
        <f aca="false">'Low pensions'!I76</f>
        <v>22212879.0166933</v>
      </c>
      <c r="G76" s="81" t="n">
        <f aca="false">'Low pensions'!K76</f>
        <v>2207136.43126555</v>
      </c>
      <c r="H76" s="81" t="n">
        <f aca="false">'Low pensions'!V76</f>
        <v>12143013.4342954</v>
      </c>
      <c r="I76" s="81" t="n">
        <f aca="false">'Low pensions'!M76</f>
        <v>68261.9514824394</v>
      </c>
      <c r="J76" s="81" t="n">
        <f aca="false">'Low pensions'!W76</f>
        <v>375557.116524599</v>
      </c>
      <c r="K76" s="9"/>
      <c r="L76" s="81" t="n">
        <f aca="false">'Low pensions'!N76</f>
        <v>3026399.44357978</v>
      </c>
      <c r="M76" s="67"/>
      <c r="N76" s="81" t="n">
        <f aca="false">'Low pensions'!L76</f>
        <v>1010586.39582004</v>
      </c>
      <c r="O76" s="9"/>
      <c r="P76" s="81" t="n">
        <f aca="false">'Low pensions'!X76</f>
        <v>21263949.2782433</v>
      </c>
      <c r="Q76" s="67"/>
      <c r="R76" s="81" t="n">
        <f aca="false">'Low SIPA income'!G71</f>
        <v>19207703.7405304</v>
      </c>
      <c r="S76" s="67"/>
      <c r="T76" s="81" t="n">
        <f aca="false">'Low SIPA income'!J71</f>
        <v>73442320.0162541</v>
      </c>
      <c r="U76" s="9"/>
      <c r="V76" s="81" t="n">
        <f aca="false">'Low SIPA income'!F71</f>
        <v>127295.163112491</v>
      </c>
      <c r="W76" s="67"/>
      <c r="X76" s="81" t="n">
        <f aca="false">'Low SIPA income'!M71</f>
        <v>319728.74952469</v>
      </c>
      <c r="Y76" s="9"/>
      <c r="Z76" s="9" t="n">
        <f aca="false">R76+V76-N76-L76-F76</f>
        <v>-6914865.95245025</v>
      </c>
      <c r="AA76" s="9"/>
      <c r="AB76" s="9" t="n">
        <f aca="false">T76-P76-D76</f>
        <v>-70030335.7529713</v>
      </c>
      <c r="AC76" s="50"/>
      <c r="AD76" s="9"/>
      <c r="AE76" s="9"/>
      <c r="AF76" s="9"/>
      <c r="AG76" s="9" t="n">
        <f aca="false">BF76/100*$AG$53</f>
        <v>6259905612.83511</v>
      </c>
      <c r="AH76" s="40" t="n">
        <f aca="false">(AG76-AG75)/AG75</f>
        <v>0.000615922925211039</v>
      </c>
      <c r="AI76" s="40"/>
      <c r="AJ76" s="40" t="n">
        <f aca="false">AB76/AG76</f>
        <v>-0.0111871232705783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13086447</v>
      </c>
      <c r="AX76" s="7"/>
      <c r="AY76" s="40" t="n">
        <f aca="false">(AW76-AW75)/AW75</f>
        <v>-0.00282652372557071</v>
      </c>
      <c r="AZ76" s="39" t="n">
        <f aca="false">workers_and_wage_low!B64</f>
        <v>6981.49173763596</v>
      </c>
      <c r="BA76" s="40" t="n">
        <f aca="false">(AZ76-AZ75)/AZ75</f>
        <v>0.00345220438839116</v>
      </c>
      <c r="BB76" s="40"/>
      <c r="BC76" s="40"/>
      <c r="BD76" s="40"/>
      <c r="BE76" s="40"/>
      <c r="BF76" s="7" t="n">
        <f aca="false">BF75*(1+AY76)*(1+BA76)*(1-BE76)</f>
        <v>113.898785442368</v>
      </c>
      <c r="BG76" s="7"/>
      <c r="BH76" s="7"/>
      <c r="BI76" s="40" t="n">
        <f aca="false">T83/AG83</f>
        <v>0.013726187978516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122842552.401675</v>
      </c>
      <c r="E77" s="9"/>
      <c r="F77" s="67" t="n">
        <f aca="false">'Low pensions'!I77</f>
        <v>22328088.0139383</v>
      </c>
      <c r="G77" s="81" t="n">
        <f aca="false">'Low pensions'!K77</f>
        <v>2226639.35193823</v>
      </c>
      <c r="H77" s="81" t="n">
        <f aca="false">'Low pensions'!V77</f>
        <v>12250312.7495446</v>
      </c>
      <c r="I77" s="81" t="n">
        <f aca="false">'Low pensions'!M77</f>
        <v>68865.1345960274</v>
      </c>
      <c r="J77" s="81" t="n">
        <f aca="false">'Low pensions'!W77</f>
        <v>378875.65204777</v>
      </c>
      <c r="K77" s="9"/>
      <c r="L77" s="81" t="n">
        <f aca="false">'Low pensions'!N77</f>
        <v>2977983.77234862</v>
      </c>
      <c r="M77" s="67"/>
      <c r="N77" s="81" t="n">
        <f aca="false">'Low pensions'!L77</f>
        <v>1017279.70152091</v>
      </c>
      <c r="O77" s="9"/>
      <c r="P77" s="81" t="n">
        <f aca="false">'Low pensions'!X77</f>
        <v>21049544.7231881</v>
      </c>
      <c r="Q77" s="67"/>
      <c r="R77" s="81" t="n">
        <f aca="false">'Low SIPA income'!G72</f>
        <v>22573539.698669</v>
      </c>
      <c r="S77" s="67"/>
      <c r="T77" s="81" t="n">
        <f aca="false">'Low SIPA income'!J72</f>
        <v>86311885.5249216</v>
      </c>
      <c r="U77" s="9"/>
      <c r="V77" s="81" t="n">
        <f aca="false">'Low SIPA income'!F72</f>
        <v>127105.567035483</v>
      </c>
      <c r="W77" s="67"/>
      <c r="X77" s="81" t="n">
        <f aca="false">'Low SIPA income'!M72</f>
        <v>319252.538841312</v>
      </c>
      <c r="Y77" s="9"/>
      <c r="Z77" s="9" t="n">
        <f aca="false">R77+V77-N77-L77-F77</f>
        <v>-3622706.22210336</v>
      </c>
      <c r="AA77" s="9"/>
      <c r="AB77" s="9" t="n">
        <f aca="false">T77-P77-D77</f>
        <v>-57580211.5999411</v>
      </c>
      <c r="AC77" s="50"/>
      <c r="AD77" s="9"/>
      <c r="AE77" s="9"/>
      <c r="AF77" s="9"/>
      <c r="AG77" s="9" t="n">
        <f aca="false">BF77/100*$AG$53</f>
        <v>6255626338.83643</v>
      </c>
      <c r="AH77" s="40" t="n">
        <f aca="false">(AG77-AG76)/AG76</f>
        <v>-0.000683600402841208</v>
      </c>
      <c r="AI77" s="40" t="n">
        <f aca="false">(AG77-AG73)/AG73</f>
        <v>0.00771697122646475</v>
      </c>
      <c r="AJ77" s="40" t="n">
        <f aca="false">AB77/AG77</f>
        <v>-0.00920454779123704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13043458</v>
      </c>
      <c r="AX77" s="7"/>
      <c r="AY77" s="40" t="n">
        <f aca="false">(AW77-AW76)/AW76</f>
        <v>-0.00328500165094468</v>
      </c>
      <c r="AZ77" s="39" t="n">
        <f aca="false">workers_and_wage_low!B65</f>
        <v>6999.713256676</v>
      </c>
      <c r="BA77" s="40" t="n">
        <f aca="false">(AZ77-AZ76)/AZ76</f>
        <v>0.00260997502035423</v>
      </c>
      <c r="BB77" s="40"/>
      <c r="BC77" s="40"/>
      <c r="BD77" s="40"/>
      <c r="BE77" s="40"/>
      <c r="BF77" s="7" t="n">
        <f aca="false">BF76*(1+AY77)*(1+BA77)*(1-BE77)</f>
        <v>113.820924186757</v>
      </c>
      <c r="BG77" s="7"/>
      <c r="BH77" s="7"/>
      <c r="BI77" s="40" t="n">
        <f aca="false">T84/AG84</f>
        <v>0.0117953523220293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123282529.277554</v>
      </c>
      <c r="E78" s="6"/>
      <c r="F78" s="8" t="n">
        <f aca="false">'Low pensions'!I78</f>
        <v>22408059.0192346</v>
      </c>
      <c r="G78" s="80" t="n">
        <f aca="false">'Low pensions'!K78</f>
        <v>2277320.08690937</v>
      </c>
      <c r="H78" s="80" t="n">
        <f aca="false">'Low pensions'!V78</f>
        <v>12529143.2001215</v>
      </c>
      <c r="I78" s="80" t="n">
        <f aca="false">'Low pensions'!M78</f>
        <v>70432.5800075061</v>
      </c>
      <c r="J78" s="80" t="n">
        <f aca="false">'Low pensions'!W78</f>
        <v>387499.274230562</v>
      </c>
      <c r="K78" s="6"/>
      <c r="L78" s="80" t="n">
        <f aca="false">'Low pensions'!N78</f>
        <v>3616815.23973502</v>
      </c>
      <c r="M78" s="8"/>
      <c r="N78" s="80" t="n">
        <f aca="false">'Low pensions'!L78</f>
        <v>1022248.37262388</v>
      </c>
      <c r="O78" s="6"/>
      <c r="P78" s="80" t="n">
        <f aca="false">'Low pensions'!X78</f>
        <v>24391780.4067467</v>
      </c>
      <c r="Q78" s="8"/>
      <c r="R78" s="80" t="n">
        <f aca="false">'Low SIPA income'!G73</f>
        <v>19120467.2904139</v>
      </c>
      <c r="S78" s="8"/>
      <c r="T78" s="80" t="n">
        <f aca="false">'Low SIPA income'!J73</f>
        <v>73108763.8883023</v>
      </c>
      <c r="U78" s="6"/>
      <c r="V78" s="80" t="n">
        <f aca="false">'Low SIPA income'!F73</f>
        <v>133002.873986584</v>
      </c>
      <c r="W78" s="8"/>
      <c r="X78" s="80" t="n">
        <f aca="false">'Low SIPA income'!M73</f>
        <v>334064.873661707</v>
      </c>
      <c r="Y78" s="6"/>
      <c r="Z78" s="6" t="n">
        <f aca="false">R78+V78-N78-L78-F78</f>
        <v>-7793652.46719307</v>
      </c>
      <c r="AA78" s="6"/>
      <c r="AB78" s="6" t="n">
        <f aca="false">T78-P78-D78</f>
        <v>-74565545.7959983</v>
      </c>
      <c r="AC78" s="50"/>
      <c r="AD78" s="6"/>
      <c r="AE78" s="6"/>
      <c r="AF78" s="6"/>
      <c r="AG78" s="6" t="n">
        <f aca="false">BF78/100*$AG$53</f>
        <v>6291416296.91756</v>
      </c>
      <c r="AH78" s="61" t="n">
        <f aca="false">(AG78-AG77)/AG77</f>
        <v>0.00572124294875711</v>
      </c>
      <c r="AI78" s="61"/>
      <c r="AJ78" s="61" t="n">
        <f aca="false">AB78/AG78</f>
        <v>-0.0118519491124012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0.00242256268270271</v>
      </c>
      <c r="AV78" s="5"/>
      <c r="AW78" s="65" t="n">
        <f aca="false">workers_and_wage_low!C66</f>
        <v>13052729</v>
      </c>
      <c r="AX78" s="5"/>
      <c r="AY78" s="61" t="n">
        <f aca="false">(AW78-AW77)/AW77</f>
        <v>0.000710777770741471</v>
      </c>
      <c r="AZ78" s="66" t="n">
        <f aca="false">workers_and_wage_low!B66</f>
        <v>7034.76016564085</v>
      </c>
      <c r="BA78" s="61" t="n">
        <f aca="false">(AZ78-AZ77)/AZ77</f>
        <v>0.00500690638026023</v>
      </c>
      <c r="BB78" s="61"/>
      <c r="BC78" s="61"/>
      <c r="BD78" s="61"/>
      <c r="BE78" s="61"/>
      <c r="BF78" s="5" t="n">
        <f aca="false">BF77*(1+AY78)*(1+BA78)*(1-BE78)</f>
        <v>114.472121346681</v>
      </c>
      <c r="BG78" s="5"/>
      <c r="BH78" s="5"/>
      <c r="BI78" s="61" t="n">
        <f aca="false">T85/AG85</f>
        <v>0.0138821112565991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123381335.62886</v>
      </c>
      <c r="E79" s="9"/>
      <c r="F79" s="67" t="n">
        <f aca="false">'Low pensions'!I79</f>
        <v>22426018.2431775</v>
      </c>
      <c r="G79" s="81" t="n">
        <f aca="false">'Low pensions'!K79</f>
        <v>2346459.72150718</v>
      </c>
      <c r="H79" s="81" t="n">
        <f aca="false">'Low pensions'!V79</f>
        <v>12909529.0701885</v>
      </c>
      <c r="I79" s="81" t="n">
        <f aca="false">'Low pensions'!M79</f>
        <v>72570.9192218715</v>
      </c>
      <c r="J79" s="81" t="n">
        <f aca="false">'Low pensions'!W79</f>
        <v>399263.785675934</v>
      </c>
      <c r="K79" s="9"/>
      <c r="L79" s="81" t="n">
        <f aca="false">'Low pensions'!N79</f>
        <v>2979255.6049821</v>
      </c>
      <c r="M79" s="67"/>
      <c r="N79" s="81" t="n">
        <f aca="false">'Low pensions'!L79</f>
        <v>1025224.18752451</v>
      </c>
      <c r="O79" s="9"/>
      <c r="P79" s="81" t="n">
        <f aca="false">'Low pensions'!X79</f>
        <v>21099852.4867588</v>
      </c>
      <c r="Q79" s="67"/>
      <c r="R79" s="81" t="n">
        <f aca="false">'Low SIPA income'!G74</f>
        <v>22514057.5782226</v>
      </c>
      <c r="S79" s="67"/>
      <c r="T79" s="81" t="n">
        <f aca="false">'Low SIPA income'!J74</f>
        <v>86084450.4819785</v>
      </c>
      <c r="U79" s="9"/>
      <c r="V79" s="81" t="n">
        <f aca="false">'Low SIPA income'!F74</f>
        <v>135046.093082974</v>
      </c>
      <c r="W79" s="67"/>
      <c r="X79" s="81" t="n">
        <f aca="false">'Low SIPA income'!M74</f>
        <v>339196.850955427</v>
      </c>
      <c r="Y79" s="9"/>
      <c r="Z79" s="9" t="n">
        <f aca="false">R79+V79-N79-L79-F79</f>
        <v>-3781394.36437848</v>
      </c>
      <c r="AA79" s="9"/>
      <c r="AB79" s="9" t="n">
        <f aca="false">T79-P79-D79</f>
        <v>-58396737.63364</v>
      </c>
      <c r="AC79" s="50"/>
      <c r="AD79" s="9"/>
      <c r="AE79" s="9"/>
      <c r="AF79" s="9"/>
      <c r="AG79" s="9" t="n">
        <f aca="false">BF79/100*$AG$53</f>
        <v>6291548476.70498</v>
      </c>
      <c r="AH79" s="40" t="n">
        <f aca="false">(AG79-AG78)/AG78</f>
        <v>2.10095439855072E-005</v>
      </c>
      <c r="AI79" s="40"/>
      <c r="AJ79" s="40" t="n">
        <f aca="false">AB79/AG79</f>
        <v>-0.00928177504311683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13091743</v>
      </c>
      <c r="AX79" s="7"/>
      <c r="AY79" s="40" t="n">
        <f aca="false">(AW79-AW78)/AW78</f>
        <v>0.00298895349777047</v>
      </c>
      <c r="AZ79" s="39" t="n">
        <f aca="false">workers_and_wage_low!B67</f>
        <v>7013.94361145336</v>
      </c>
      <c r="BA79" s="40" t="n">
        <f aca="false">(AZ79-AZ78)/AZ78</f>
        <v>-0.00295909934345206</v>
      </c>
      <c r="BB79" s="40"/>
      <c r="BC79" s="40"/>
      <c r="BD79" s="40"/>
      <c r="BE79" s="40"/>
      <c r="BF79" s="7" t="n">
        <f aca="false">BF78*(1+AY79)*(1+BA79)*(1-BE79)</f>
        <v>114.47452635375</v>
      </c>
      <c r="BG79" s="7"/>
      <c r="BH79" s="7"/>
      <c r="BI79" s="40" t="n">
        <f aca="false">T86/AG86</f>
        <v>0.0117079964550687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123710401.001345</v>
      </c>
      <c r="E80" s="9"/>
      <c r="F80" s="67" t="n">
        <f aca="false">'Low pensions'!I80</f>
        <v>22485829.7698476</v>
      </c>
      <c r="G80" s="81" t="n">
        <f aca="false">'Low pensions'!K80</f>
        <v>2385076.98555384</v>
      </c>
      <c r="H80" s="81" t="n">
        <f aca="false">'Low pensions'!V80</f>
        <v>13121989.8630383</v>
      </c>
      <c r="I80" s="81" t="n">
        <f aca="false">'Low pensions'!M80</f>
        <v>73765.2675944488</v>
      </c>
      <c r="J80" s="81" t="n">
        <f aca="false">'Low pensions'!W80</f>
        <v>405834.738032113</v>
      </c>
      <c r="K80" s="9"/>
      <c r="L80" s="81" t="n">
        <f aca="false">'Low pensions'!N80</f>
        <v>2972467.68706782</v>
      </c>
      <c r="M80" s="67"/>
      <c r="N80" s="81" t="n">
        <f aca="false">'Low pensions'!L80</f>
        <v>1029427.18545211</v>
      </c>
      <c r="O80" s="9"/>
      <c r="P80" s="81" t="n">
        <f aca="false">'Low pensions'!X80</f>
        <v>21087753.6029459</v>
      </c>
      <c r="Q80" s="67"/>
      <c r="R80" s="81" t="n">
        <f aca="false">'Low SIPA income'!G75</f>
        <v>19269500.4809453</v>
      </c>
      <c r="S80" s="67"/>
      <c r="T80" s="81" t="n">
        <f aca="false">'Low SIPA income'!J75</f>
        <v>73678605.2092592</v>
      </c>
      <c r="U80" s="9"/>
      <c r="V80" s="81" t="n">
        <f aca="false">'Low SIPA income'!F75</f>
        <v>136679.130421046</v>
      </c>
      <c r="W80" s="67"/>
      <c r="X80" s="81" t="n">
        <f aca="false">'Low SIPA income'!M75</f>
        <v>343298.569930935</v>
      </c>
      <c r="Y80" s="9"/>
      <c r="Z80" s="9" t="n">
        <f aca="false">R80+V80-N80-L80-F80</f>
        <v>-7081545.03100119</v>
      </c>
      <c r="AA80" s="9"/>
      <c r="AB80" s="9" t="n">
        <f aca="false">T80-P80-D80</f>
        <v>-71119549.3950321</v>
      </c>
      <c r="AC80" s="50"/>
      <c r="AD80" s="9"/>
      <c r="AE80" s="9"/>
      <c r="AF80" s="9"/>
      <c r="AG80" s="9" t="n">
        <f aca="false">BF80/100*$AG$53</f>
        <v>6289224225.26077</v>
      </c>
      <c r="AH80" s="40" t="n">
        <f aca="false">(AG80-AG79)/AG79</f>
        <v>-0.000369424387781798</v>
      </c>
      <c r="AI80" s="40"/>
      <c r="AJ80" s="40" t="n">
        <f aca="false">AB80/AG80</f>
        <v>-0.0113081592971959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13051203</v>
      </c>
      <c r="AX80" s="7"/>
      <c r="AY80" s="40" t="n">
        <f aca="false">(AW80-AW79)/AW79</f>
        <v>-0.00309660829730617</v>
      </c>
      <c r="AZ80" s="39" t="n">
        <f aca="false">workers_and_wage_low!B68</f>
        <v>7033.13134249999</v>
      </c>
      <c r="BA80" s="40" t="n">
        <f aca="false">(AZ80-AZ79)/AZ79</f>
        <v>0.00273565516199774</v>
      </c>
      <c r="BB80" s="40"/>
      <c r="BC80" s="40"/>
      <c r="BD80" s="40"/>
      <c r="BE80" s="40"/>
      <c r="BF80" s="7" t="n">
        <f aca="false">BF79*(1+AY80)*(1+BA80)*(1-BE80)</f>
        <v>114.432236671935</v>
      </c>
      <c r="BG80" s="7"/>
      <c r="BH80" s="7"/>
      <c r="BI80" s="40" t="n">
        <f aca="false">T87/AG87</f>
        <v>0.013747642925749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123893756.289383</v>
      </c>
      <c r="E81" s="9"/>
      <c r="F81" s="67" t="n">
        <f aca="false">'Low pensions'!I81</f>
        <v>22519156.7638662</v>
      </c>
      <c r="G81" s="81" t="n">
        <f aca="false">'Low pensions'!K81</f>
        <v>2441042.17179683</v>
      </c>
      <c r="H81" s="81" t="n">
        <f aca="false">'Low pensions'!V81</f>
        <v>13429893.8053478</v>
      </c>
      <c r="I81" s="81" t="n">
        <f aca="false">'Low pensions'!M81</f>
        <v>75496.1496432009</v>
      </c>
      <c r="J81" s="81" t="n">
        <f aca="false">'Low pensions'!W81</f>
        <v>415357.54037158</v>
      </c>
      <c r="K81" s="9"/>
      <c r="L81" s="81" t="n">
        <f aca="false">'Low pensions'!N81</f>
        <v>2898465.20014723</v>
      </c>
      <c r="M81" s="67"/>
      <c r="N81" s="81" t="n">
        <f aca="false">'Low pensions'!L81</f>
        <v>1032289.07714922</v>
      </c>
      <c r="O81" s="9"/>
      <c r="P81" s="81" t="n">
        <f aca="false">'Low pensions'!X81</f>
        <v>20719499.6302449</v>
      </c>
      <c r="Q81" s="67"/>
      <c r="R81" s="81" t="n">
        <f aca="false">'Low SIPA income'!G76</f>
        <v>22870642.0918073</v>
      </c>
      <c r="S81" s="67"/>
      <c r="T81" s="81" t="n">
        <f aca="false">'Low SIPA income'!J76</f>
        <v>87447882.2754555</v>
      </c>
      <c r="U81" s="9"/>
      <c r="V81" s="81" t="n">
        <f aca="false">'Low SIPA income'!F76</f>
        <v>136081.684997196</v>
      </c>
      <c r="W81" s="67"/>
      <c r="X81" s="81" t="n">
        <f aca="false">'Low SIPA income'!M76</f>
        <v>341797.959274519</v>
      </c>
      <c r="Y81" s="9"/>
      <c r="Z81" s="9" t="n">
        <f aca="false">R81+V81-N81-L81-F81</f>
        <v>-3443187.26435817</v>
      </c>
      <c r="AA81" s="9"/>
      <c r="AB81" s="9" t="n">
        <f aca="false">T81-P81-D81</f>
        <v>-57165373.6441724</v>
      </c>
      <c r="AC81" s="50"/>
      <c r="AD81" s="9"/>
      <c r="AE81" s="9"/>
      <c r="AF81" s="9"/>
      <c r="AG81" s="9" t="n">
        <f aca="false">BF81/100*$AG$53</f>
        <v>6316377464.22996</v>
      </c>
      <c r="AH81" s="40" t="n">
        <f aca="false">(AG81-AG80)/AG80</f>
        <v>0.00431742262585001</v>
      </c>
      <c r="AI81" s="40" t="n">
        <f aca="false">(AG81-AG77)/AG77</f>
        <v>0.00971143768872023</v>
      </c>
      <c r="AJ81" s="40" t="n">
        <f aca="false">AB81/AG81</f>
        <v>-0.0090503415870732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13065080</v>
      </c>
      <c r="AX81" s="7"/>
      <c r="AY81" s="40" t="n">
        <f aca="false">(AW81-AW80)/AW80</f>
        <v>0.00106327363079097</v>
      </c>
      <c r="AZ81" s="39" t="n">
        <f aca="false">workers_and_wage_low!B69</f>
        <v>7055.99389064573</v>
      </c>
      <c r="BA81" s="40" t="n">
        <f aca="false">(AZ81-AZ80)/AZ80</f>
        <v>0.00325069261931497</v>
      </c>
      <c r="BB81" s="40"/>
      <c r="BC81" s="40"/>
      <c r="BD81" s="40"/>
      <c r="BE81" s="40"/>
      <c r="BF81" s="7" t="n">
        <f aca="false">BF80*(1+AY81)*(1+BA81)*(1-BE81)</f>
        <v>114.926288999669</v>
      </c>
      <c r="BG81" s="7"/>
      <c r="BH81" s="7"/>
      <c r="BI81" s="40" t="n">
        <f aca="false">T88/AG88</f>
        <v>0.0117791189561728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124046940.717421</v>
      </c>
      <c r="E82" s="6"/>
      <c r="F82" s="8" t="n">
        <f aca="false">'Low pensions'!I82</f>
        <v>22546999.8469408</v>
      </c>
      <c r="G82" s="80" t="n">
        <f aca="false">'Low pensions'!K82</f>
        <v>2488504.11927825</v>
      </c>
      <c r="H82" s="80" t="n">
        <f aca="false">'Low pensions'!V82</f>
        <v>13691015.4368521</v>
      </c>
      <c r="I82" s="80" t="n">
        <f aca="false">'Low pensions'!M82</f>
        <v>76964.0449261316</v>
      </c>
      <c r="J82" s="80" t="n">
        <f aca="false">'Low pensions'!W82</f>
        <v>423433.467119138</v>
      </c>
      <c r="K82" s="6"/>
      <c r="L82" s="80" t="n">
        <f aca="false">'Low pensions'!N82</f>
        <v>3455069.62031318</v>
      </c>
      <c r="M82" s="8"/>
      <c r="N82" s="80" t="n">
        <f aca="false">'Low pensions'!L82</f>
        <v>1034669.36406864</v>
      </c>
      <c r="O82" s="6"/>
      <c r="P82" s="80" t="n">
        <f aca="false">'Low pensions'!X82</f>
        <v>23620818.2488046</v>
      </c>
      <c r="Q82" s="8"/>
      <c r="R82" s="80" t="n">
        <f aca="false">'Low SIPA income'!G77</f>
        <v>19357690.7579313</v>
      </c>
      <c r="S82" s="8"/>
      <c r="T82" s="80" t="n">
        <f aca="false">'Low SIPA income'!J77</f>
        <v>74015808.3769162</v>
      </c>
      <c r="U82" s="6"/>
      <c r="V82" s="80" t="n">
        <f aca="false">'Low SIPA income'!F77</f>
        <v>136622.159369892</v>
      </c>
      <c r="W82" s="8"/>
      <c r="X82" s="80" t="n">
        <f aca="false">'Low SIPA income'!M77</f>
        <v>343155.475075645</v>
      </c>
      <c r="Y82" s="6"/>
      <c r="Z82" s="6" t="n">
        <f aca="false">R82+V82-N82-L82-F82</f>
        <v>-7542425.91402146</v>
      </c>
      <c r="AA82" s="6"/>
      <c r="AB82" s="6" t="n">
        <f aca="false">T82-P82-D82</f>
        <v>-73651950.5893098</v>
      </c>
      <c r="AC82" s="50"/>
      <c r="AD82" s="6"/>
      <c r="AE82" s="6"/>
      <c r="AF82" s="6"/>
      <c r="AG82" s="6" t="n">
        <f aca="false">BF82/100*$AG$53</f>
        <v>6330119535.16669</v>
      </c>
      <c r="AH82" s="61" t="n">
        <f aca="false">(AG82-AG81)/AG81</f>
        <v>0.00217562535085238</v>
      </c>
      <c r="AI82" s="61"/>
      <c r="AJ82" s="61" t="n">
        <f aca="false">AB82/AG82</f>
        <v>-0.011635159522682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0.00532873531646184</v>
      </c>
      <c r="AV82" s="5"/>
      <c r="AW82" s="65" t="n">
        <f aca="false">workers_and_wage_low!C70</f>
        <v>13083869</v>
      </c>
      <c r="AX82" s="5"/>
      <c r="AY82" s="61" t="n">
        <f aca="false">(AW82-AW81)/AW81</f>
        <v>0.00143810830090593</v>
      </c>
      <c r="AZ82" s="66" t="n">
        <f aca="false">workers_and_wage_low!B70</f>
        <v>7061.19033339694</v>
      </c>
      <c r="BA82" s="61" t="n">
        <f aca="false">(AZ82-AZ81)/AZ81</f>
        <v>0.000736457943664584</v>
      </c>
      <c r="BB82" s="61"/>
      <c r="BC82" s="61"/>
      <c r="BD82" s="61"/>
      <c r="BE82" s="61"/>
      <c r="BF82" s="5" t="n">
        <f aca="false">BF81*(1+AY82)*(1+BA82)*(1-BE82)</f>
        <v>115.176325547496</v>
      </c>
      <c r="BG82" s="5"/>
      <c r="BH82" s="5"/>
      <c r="BI82" s="61" t="n">
        <f aca="false">T89/AG89</f>
        <v>0.0138684838473779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124311516.658393</v>
      </c>
      <c r="E83" s="9"/>
      <c r="F83" s="67" t="n">
        <f aca="false">'Low pensions'!I83</f>
        <v>22595089.6560572</v>
      </c>
      <c r="G83" s="81" t="n">
        <f aca="false">'Low pensions'!K83</f>
        <v>2540207.25088892</v>
      </c>
      <c r="H83" s="81" t="n">
        <f aca="false">'Low pensions'!V83</f>
        <v>13975470.812084</v>
      </c>
      <c r="I83" s="81" t="n">
        <f aca="false">'Low pensions'!M83</f>
        <v>78563.1108522355</v>
      </c>
      <c r="J83" s="81" t="n">
        <f aca="false">'Low pensions'!W83</f>
        <v>432231.056043838</v>
      </c>
      <c r="K83" s="9"/>
      <c r="L83" s="81" t="n">
        <f aca="false">'Low pensions'!N83</f>
        <v>2804918.83367249</v>
      </c>
      <c r="M83" s="67"/>
      <c r="N83" s="81" t="n">
        <f aca="false">'Low pensions'!L83</f>
        <v>1038409.15559691</v>
      </c>
      <c r="O83" s="9"/>
      <c r="P83" s="81" t="n">
        <f aca="false">'Low pensions'!X83</f>
        <v>20267757.9558109</v>
      </c>
      <c r="Q83" s="67"/>
      <c r="R83" s="81" t="n">
        <f aca="false">'Low SIPA income'!G78</f>
        <v>22946341.1737209</v>
      </c>
      <c r="S83" s="67"/>
      <c r="T83" s="81" t="n">
        <f aca="false">'Low SIPA income'!J78</f>
        <v>87737324.2761203</v>
      </c>
      <c r="U83" s="9"/>
      <c r="V83" s="81" t="n">
        <f aca="false">'Low SIPA income'!F78</f>
        <v>139259.551531912</v>
      </c>
      <c r="W83" s="67"/>
      <c r="X83" s="81" t="n">
        <f aca="false">'Low SIPA income'!M78</f>
        <v>349779.843805381</v>
      </c>
      <c r="Y83" s="9"/>
      <c r="Z83" s="9" t="n">
        <f aca="false">R83+V83-N83-L83-F83</f>
        <v>-3352816.92007381</v>
      </c>
      <c r="AA83" s="9"/>
      <c r="AB83" s="9" t="n">
        <f aca="false">T83-P83-D83</f>
        <v>-56841950.3380833</v>
      </c>
      <c r="AC83" s="50"/>
      <c r="AD83" s="9"/>
      <c r="AE83" s="9"/>
      <c r="AF83" s="9"/>
      <c r="AG83" s="9" t="n">
        <f aca="false">BF83/100*$AG$53</f>
        <v>6391965811.15205</v>
      </c>
      <c r="AH83" s="40" t="n">
        <f aca="false">(AG83-AG82)/AG82</f>
        <v>0.00977015925872803</v>
      </c>
      <c r="AI83" s="40"/>
      <c r="AJ83" s="40" t="n">
        <f aca="false">AB83/AG83</f>
        <v>-0.00889271814297117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13161994</v>
      </c>
      <c r="AX83" s="7"/>
      <c r="AY83" s="40" t="n">
        <f aca="false">(AW83-AW82)/AW82</f>
        <v>0.00597109310709241</v>
      </c>
      <c r="AZ83" s="39" t="n">
        <f aca="false">workers_and_wage_low!B71</f>
        <v>7087.85703323521</v>
      </c>
      <c r="BA83" s="40" t="n">
        <f aca="false">(AZ83-AZ82)/AZ82</f>
        <v>0.00377651622165565</v>
      </c>
      <c r="BB83" s="40"/>
      <c r="BC83" s="40"/>
      <c r="BD83" s="40"/>
      <c r="BE83" s="40"/>
      <c r="BF83" s="7" t="n">
        <f aca="false">BF82*(1+AY83)*(1+BA83)*(1-BE83)</f>
        <v>116.30161659093</v>
      </c>
      <c r="BG83" s="7"/>
      <c r="BH83" s="7"/>
      <c r="BI83" s="40" t="n">
        <f aca="false">T90/AG90</f>
        <v>0.0117543940136239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124928690.804381</v>
      </c>
      <c r="E84" s="9"/>
      <c r="F84" s="67" t="n">
        <f aca="false">'Low pensions'!I84</f>
        <v>22707268.3627198</v>
      </c>
      <c r="G84" s="81" t="n">
        <f aca="false">'Low pensions'!K84</f>
        <v>2638937.91136266</v>
      </c>
      <c r="H84" s="81" t="n">
        <f aca="false">'Low pensions'!V84</f>
        <v>14518657.7757562</v>
      </c>
      <c r="I84" s="81" t="n">
        <f aca="false">'Low pensions'!M84</f>
        <v>81616.6364338966</v>
      </c>
      <c r="J84" s="81" t="n">
        <f aca="false">'Low pensions'!W84</f>
        <v>449030.652858438</v>
      </c>
      <c r="K84" s="9"/>
      <c r="L84" s="81" t="n">
        <f aca="false">'Low pensions'!N84</f>
        <v>2852784.58715527</v>
      </c>
      <c r="M84" s="67"/>
      <c r="N84" s="81" t="n">
        <f aca="false">'Low pensions'!L84</f>
        <v>1045671.48614465</v>
      </c>
      <c r="O84" s="9"/>
      <c r="P84" s="81" t="n">
        <f aca="false">'Low pensions'!X84</f>
        <v>20556088.778117</v>
      </c>
      <c r="Q84" s="67"/>
      <c r="R84" s="81" t="n">
        <f aca="false">'Low SIPA income'!G79</f>
        <v>19828055.7282713</v>
      </c>
      <c r="S84" s="67"/>
      <c r="T84" s="81" t="n">
        <f aca="false">'Low SIPA income'!J79</f>
        <v>75814289.6083428</v>
      </c>
      <c r="U84" s="9"/>
      <c r="V84" s="81" t="n">
        <f aca="false">'Low SIPA income'!F79</f>
        <v>137313.447438903</v>
      </c>
      <c r="W84" s="67"/>
      <c r="X84" s="81" t="n">
        <f aca="false">'Low SIPA income'!M79</f>
        <v>344891.791401119</v>
      </c>
      <c r="Y84" s="9"/>
      <c r="Z84" s="9" t="n">
        <f aca="false">R84+V84-N84-L84-F84</f>
        <v>-6640355.26030956</v>
      </c>
      <c r="AA84" s="9"/>
      <c r="AB84" s="9" t="n">
        <f aca="false">T84-P84-D84</f>
        <v>-69670489.9741548</v>
      </c>
      <c r="AC84" s="50"/>
      <c r="AD84" s="9"/>
      <c r="AE84" s="9"/>
      <c r="AF84" s="9"/>
      <c r="AG84" s="9" t="n">
        <f aca="false">BF84/100*$AG$53</f>
        <v>6427471391.99483</v>
      </c>
      <c r="AH84" s="40" t="n">
        <f aca="false">(AG84-AG83)/AG83</f>
        <v>0.005554720080141</v>
      </c>
      <c r="AI84" s="40"/>
      <c r="AJ84" s="40" t="n">
        <f aca="false">AB84/AG84</f>
        <v>-0.0108394865920254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13114082</v>
      </c>
      <c r="AX84" s="7"/>
      <c r="AY84" s="40" t="n">
        <f aca="false">(AW84-AW83)/AW83</f>
        <v>-0.00364017792440872</v>
      </c>
      <c r="AZ84" s="39" t="n">
        <f aca="false">workers_and_wage_low!B72</f>
        <v>7153.2672605923</v>
      </c>
      <c r="BA84" s="40" t="n">
        <f aca="false">(AZ84-AZ83)/AZ83</f>
        <v>0.00922849135505591</v>
      </c>
      <c r="BB84" s="40"/>
      <c r="BC84" s="40"/>
      <c r="BD84" s="40"/>
      <c r="BE84" s="40"/>
      <c r="BF84" s="7" t="n">
        <f aca="false">BF83*(1+AY84)*(1+BA84)*(1-BE84)</f>
        <v>116.947639515961</v>
      </c>
      <c r="BG84" s="7"/>
      <c r="BH84" s="7"/>
      <c r="BI84" s="40" t="n">
        <f aca="false">T91/AG91</f>
        <v>0.0138011751269126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125357884.411693</v>
      </c>
      <c r="E85" s="9"/>
      <c r="F85" s="67" t="n">
        <f aca="false">'Low pensions'!I85</f>
        <v>22785279.3813101</v>
      </c>
      <c r="G85" s="81" t="n">
        <f aca="false">'Low pensions'!K85</f>
        <v>2681333.44705652</v>
      </c>
      <c r="H85" s="81" t="n">
        <f aca="false">'Low pensions'!V85</f>
        <v>14751905.5044385</v>
      </c>
      <c r="I85" s="81" t="n">
        <f aca="false">'Low pensions'!M85</f>
        <v>82927.8385687578</v>
      </c>
      <c r="J85" s="81" t="n">
        <f aca="false">'Low pensions'!W85</f>
        <v>456244.50013727</v>
      </c>
      <c r="K85" s="9"/>
      <c r="L85" s="81" t="n">
        <f aca="false">'Low pensions'!N85</f>
        <v>2808164.3664786</v>
      </c>
      <c r="M85" s="67"/>
      <c r="N85" s="81" t="n">
        <f aca="false">'Low pensions'!L85</f>
        <v>1050840.5473695</v>
      </c>
      <c r="O85" s="9"/>
      <c r="P85" s="81" t="n">
        <f aca="false">'Low pensions'!X85</f>
        <v>20352992.8906496</v>
      </c>
      <c r="Q85" s="67"/>
      <c r="R85" s="81" t="n">
        <f aca="false">'Low SIPA income'!G80</f>
        <v>23424922.9585944</v>
      </c>
      <c r="S85" s="67"/>
      <c r="T85" s="81" t="n">
        <f aca="false">'Low SIPA income'!J80</f>
        <v>89567223.2100809</v>
      </c>
      <c r="U85" s="9"/>
      <c r="V85" s="81" t="n">
        <f aca="false">'Low SIPA income'!F80</f>
        <v>135551.697208081</v>
      </c>
      <c r="W85" s="67"/>
      <c r="X85" s="81" t="n">
        <f aca="false">'Low SIPA income'!M80</f>
        <v>340466.782747982</v>
      </c>
      <c r="Y85" s="9"/>
      <c r="Z85" s="9" t="n">
        <f aca="false">R85+V85-N85-L85-F85</f>
        <v>-3083809.63935571</v>
      </c>
      <c r="AA85" s="9"/>
      <c r="AB85" s="9" t="n">
        <f aca="false">T85-P85-D85</f>
        <v>-56143654.0922616</v>
      </c>
      <c r="AC85" s="50"/>
      <c r="AD85" s="9"/>
      <c r="AE85" s="9"/>
      <c r="AF85" s="9"/>
      <c r="AG85" s="9" t="n">
        <f aca="false">BF85/100*$AG$53</f>
        <v>6451988573.96446</v>
      </c>
      <c r="AH85" s="40" t="n">
        <f aca="false">(AG85-AG84)/AG84</f>
        <v>0.00381443657612596</v>
      </c>
      <c r="AI85" s="40" t="n">
        <f aca="false">(AG85-AG81)/AG81</f>
        <v>0.0214697602387569</v>
      </c>
      <c r="AJ85" s="40" t="n">
        <f aca="false">AB85/AG85</f>
        <v>-0.00870175968984455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13164599</v>
      </c>
      <c r="AX85" s="7"/>
      <c r="AY85" s="40" t="n">
        <f aca="false">(AW85-AW84)/AW84</f>
        <v>0.0038521186614511</v>
      </c>
      <c r="AZ85" s="39" t="n">
        <f aca="false">workers_and_wage_low!B73</f>
        <v>7152.99874491926</v>
      </c>
      <c r="BA85" s="40" t="n">
        <f aca="false">(AZ85-AZ84)/AZ84</f>
        <v>-3.75374864731217E-005</v>
      </c>
      <c r="BB85" s="40"/>
      <c r="BC85" s="40"/>
      <c r="BD85" s="40"/>
      <c r="BE85" s="40"/>
      <c r="BF85" s="7" t="n">
        <f aca="false">BF84*(1+AY85)*(1+BA85)*(1-BE85)</f>
        <v>117.393728869622</v>
      </c>
      <c r="BG85" s="7"/>
      <c r="BH85" s="7"/>
      <c r="BI85" s="40" t="n">
        <f aca="false">T92/AG92</f>
        <v>0.0118241571492589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125087130.019108</v>
      </c>
      <c r="E86" s="6"/>
      <c r="F86" s="8" t="n">
        <f aca="false">'Low pensions'!I86</f>
        <v>22736066.5654771</v>
      </c>
      <c r="G86" s="80" t="n">
        <f aca="false">'Low pensions'!K86</f>
        <v>2759726.73791833</v>
      </c>
      <c r="H86" s="80" t="n">
        <f aca="false">'Low pensions'!V86</f>
        <v>15183202.261</v>
      </c>
      <c r="I86" s="80" t="n">
        <f aca="false">'Low pensions'!M86</f>
        <v>85352.3733376805</v>
      </c>
      <c r="J86" s="80" t="n">
        <f aca="false">'Low pensions'!W86</f>
        <v>469583.575082475</v>
      </c>
      <c r="K86" s="6"/>
      <c r="L86" s="80" t="n">
        <f aca="false">'Low pensions'!N86</f>
        <v>3453500.64653922</v>
      </c>
      <c r="M86" s="8"/>
      <c r="N86" s="80" t="n">
        <f aca="false">'Low pensions'!L86</f>
        <v>1048684.09462632</v>
      </c>
      <c r="O86" s="6"/>
      <c r="P86" s="80" t="n">
        <f aca="false">'Low pensions'!X86</f>
        <v>23689781.7489473</v>
      </c>
      <c r="Q86" s="8"/>
      <c r="R86" s="80" t="n">
        <f aca="false">'Low SIPA income'!G81</f>
        <v>19756557.9947163</v>
      </c>
      <c r="S86" s="8"/>
      <c r="T86" s="80" t="n">
        <f aca="false">'Low SIPA income'!J81</f>
        <v>75540911.8272652</v>
      </c>
      <c r="U86" s="6"/>
      <c r="V86" s="80" t="n">
        <f aca="false">'Low SIPA income'!F81</f>
        <v>138606.224810588</v>
      </c>
      <c r="W86" s="8"/>
      <c r="X86" s="80" t="n">
        <f aca="false">'Low SIPA income'!M81</f>
        <v>348138.875440735</v>
      </c>
      <c r="Y86" s="6"/>
      <c r="Z86" s="6" t="n">
        <f aca="false">R86+V86-N86-L86-F86</f>
        <v>-7343087.08711578</v>
      </c>
      <c r="AA86" s="6"/>
      <c r="AB86" s="6" t="n">
        <f aca="false">T86-P86-D86</f>
        <v>-73235999.9407899</v>
      </c>
      <c r="AC86" s="50"/>
      <c r="AD86" s="6"/>
      <c r="AE86" s="6"/>
      <c r="AF86" s="6"/>
      <c r="AG86" s="6" t="n">
        <f aca="false">BF86/100*$AG$53</f>
        <v>6452078467.66655</v>
      </c>
      <c r="AH86" s="61" t="n">
        <f aca="false">(AG86-AG85)/AG85</f>
        <v>1.39327125362716E-005</v>
      </c>
      <c r="AI86" s="61"/>
      <c r="AJ86" s="61" t="n">
        <f aca="false">AB86/AG86</f>
        <v>-0.0113507608916722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0.00172257623380712</v>
      </c>
      <c r="AV86" s="5"/>
      <c r="AW86" s="65" t="n">
        <f aca="false">workers_and_wage_low!C74</f>
        <v>13186723</v>
      </c>
      <c r="AX86" s="5"/>
      <c r="AY86" s="61" t="n">
        <f aca="false">(AW86-AW85)/AW85</f>
        <v>0.00168056771041792</v>
      </c>
      <c r="AZ86" s="66" t="n">
        <f aca="false">workers_and_wage_low!B74</f>
        <v>7141.0973080417</v>
      </c>
      <c r="BA86" s="61" t="n">
        <f aca="false">(AZ86-AZ85)/AZ85</f>
        <v>-0.00166383880411206</v>
      </c>
      <c r="BB86" s="61"/>
      <c r="BC86" s="61"/>
      <c r="BD86" s="61"/>
      <c r="BE86" s="61"/>
      <c r="BF86" s="5" t="n">
        <f aca="false">BF85*(1+AY86)*(1+BA86)*(1-BE86)</f>
        <v>117.3953644827</v>
      </c>
      <c r="BG86" s="5"/>
      <c r="BH86" s="5"/>
      <c r="BI86" s="61" t="n">
        <f aca="false">T93/AG93</f>
        <v>0.0139071061281426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125225938.879793</v>
      </c>
      <c r="E87" s="9"/>
      <c r="F87" s="67" t="n">
        <f aca="false">'Low pensions'!I87</f>
        <v>22761296.7190184</v>
      </c>
      <c r="G87" s="81" t="n">
        <f aca="false">'Low pensions'!K87</f>
        <v>2838317.67572512</v>
      </c>
      <c r="H87" s="81" t="n">
        <f aca="false">'Low pensions'!V87</f>
        <v>15615586.4127375</v>
      </c>
      <c r="I87" s="81" t="n">
        <f aca="false">'Low pensions'!M87</f>
        <v>87783.0208987151</v>
      </c>
      <c r="J87" s="81" t="n">
        <f aca="false">'Low pensions'!W87</f>
        <v>482956.280806315</v>
      </c>
      <c r="K87" s="9"/>
      <c r="L87" s="81" t="n">
        <f aca="false">'Low pensions'!N87</f>
        <v>2843373.85572384</v>
      </c>
      <c r="M87" s="67"/>
      <c r="N87" s="81" t="n">
        <f aca="false">'Low pensions'!L87</f>
        <v>1050660.23397436</v>
      </c>
      <c r="O87" s="9"/>
      <c r="P87" s="81" t="n">
        <f aca="false">'Low pensions'!X87</f>
        <v>20534703.0666231</v>
      </c>
      <c r="Q87" s="67"/>
      <c r="R87" s="81" t="n">
        <f aca="false">'Low SIPA income'!G82</f>
        <v>23278038.6782643</v>
      </c>
      <c r="S87" s="67"/>
      <c r="T87" s="81" t="n">
        <f aca="false">'Low SIPA income'!J82</f>
        <v>89005598.4335283</v>
      </c>
      <c r="U87" s="9"/>
      <c r="V87" s="81" t="n">
        <f aca="false">'Low SIPA income'!F82</f>
        <v>141390.451248514</v>
      </c>
      <c r="W87" s="67"/>
      <c r="X87" s="81" t="n">
        <f aca="false">'Low SIPA income'!M82</f>
        <v>355132.049538049</v>
      </c>
      <c r="Y87" s="9"/>
      <c r="Z87" s="9" t="n">
        <f aca="false">R87+V87-N87-L87-F87</f>
        <v>-3235901.67920377</v>
      </c>
      <c r="AA87" s="9"/>
      <c r="AB87" s="9" t="n">
        <f aca="false">T87-P87-D87</f>
        <v>-56755043.5128877</v>
      </c>
      <c r="AC87" s="50"/>
      <c r="AD87" s="9"/>
      <c r="AE87" s="9"/>
      <c r="AF87" s="9"/>
      <c r="AG87" s="9" t="n">
        <f aca="false">BF87/100*$AG$53</f>
        <v>6474244269.67209</v>
      </c>
      <c r="AH87" s="40" t="n">
        <f aca="false">(AG87-AG86)/AG86</f>
        <v>0.00343545140013761</v>
      </c>
      <c r="AI87" s="40"/>
      <c r="AJ87" s="40" t="n">
        <f aca="false">AB87/AG87</f>
        <v>-0.00876628084280828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13182036</v>
      </c>
      <c r="AX87" s="7"/>
      <c r="AY87" s="40" t="n">
        <f aca="false">(AW87-AW86)/AW86</f>
        <v>-0.000355433264200666</v>
      </c>
      <c r="AZ87" s="39" t="n">
        <f aca="false">workers_and_wage_low!B75</f>
        <v>7168.17800969549</v>
      </c>
      <c r="BA87" s="40" t="n">
        <f aca="false">(AZ87-AZ86)/AZ86</f>
        <v>0.00379223254993211</v>
      </c>
      <c r="BB87" s="40"/>
      <c r="BC87" s="40"/>
      <c r="BD87" s="40"/>
      <c r="BE87" s="40"/>
      <c r="BF87" s="7" t="n">
        <f aca="false">BF86*(1+AY87)*(1+BA87)*(1-BE87)</f>
        <v>117.798670551981</v>
      </c>
      <c r="BG87" s="7"/>
      <c r="BH87" s="7"/>
      <c r="BI87" s="40" t="n">
        <f aca="false">T94/AG94</f>
        <v>0.0117566904739839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125340857.559187</v>
      </c>
      <c r="E88" s="9"/>
      <c r="F88" s="67" t="n">
        <f aca="false">'Low pensions'!I88</f>
        <v>22782184.5493165</v>
      </c>
      <c r="G88" s="81" t="n">
        <f aca="false">'Low pensions'!K88</f>
        <v>2896210.68871548</v>
      </c>
      <c r="H88" s="81" t="n">
        <f aca="false">'Low pensions'!V88</f>
        <v>15934096.6890102</v>
      </c>
      <c r="I88" s="81" t="n">
        <f aca="false">'Low pensions'!M88</f>
        <v>89573.5264551183</v>
      </c>
      <c r="J88" s="81" t="n">
        <f aca="false">'Low pensions'!W88</f>
        <v>492807.1140931</v>
      </c>
      <c r="K88" s="9"/>
      <c r="L88" s="81" t="n">
        <f aca="false">'Low pensions'!N88</f>
        <v>2814079.9266936</v>
      </c>
      <c r="M88" s="67"/>
      <c r="N88" s="81" t="n">
        <f aca="false">'Low pensions'!L88</f>
        <v>1052765.06693476</v>
      </c>
      <c r="O88" s="9"/>
      <c r="P88" s="81" t="n">
        <f aca="false">'Low pensions'!X88</f>
        <v>20394276.8995496</v>
      </c>
      <c r="Q88" s="67"/>
      <c r="R88" s="81" t="n">
        <f aca="false">'Low SIPA income'!G83</f>
        <v>19971605.8359653</v>
      </c>
      <c r="S88" s="67"/>
      <c r="T88" s="81" t="n">
        <f aca="false">'Low SIPA income'!J83</f>
        <v>76363165.886843</v>
      </c>
      <c r="U88" s="9"/>
      <c r="V88" s="81" t="n">
        <f aca="false">'Low SIPA income'!F83</f>
        <v>142881.653652994</v>
      </c>
      <c r="W88" s="67"/>
      <c r="X88" s="81" t="n">
        <f aca="false">'Low SIPA income'!M83</f>
        <v>358877.520052519</v>
      </c>
      <c r="Y88" s="9"/>
      <c r="Z88" s="9" t="n">
        <f aca="false">R88+V88-N88-L88-F88</f>
        <v>-6534542.05332655</v>
      </c>
      <c r="AA88" s="9"/>
      <c r="AB88" s="9" t="n">
        <f aca="false">T88-P88-D88</f>
        <v>-69371968.5718939</v>
      </c>
      <c r="AC88" s="50"/>
      <c r="AD88" s="9"/>
      <c r="AE88" s="9"/>
      <c r="AF88" s="9"/>
      <c r="AG88" s="9" t="n">
        <f aca="false">BF88/100*$AG$53</f>
        <v>6482926793.67376</v>
      </c>
      <c r="AH88" s="40" t="n">
        <f aca="false">(AG88-AG87)/AG87</f>
        <v>0.00134108687284775</v>
      </c>
      <c r="AI88" s="40"/>
      <c r="AJ88" s="40" t="n">
        <f aca="false">AB88/AG88</f>
        <v>-0.0107007175585554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13230983</v>
      </c>
      <c r="AX88" s="7"/>
      <c r="AY88" s="40" t="n">
        <f aca="false">(AW88-AW87)/AW87</f>
        <v>0.0037131593328982</v>
      </c>
      <c r="AZ88" s="39" t="n">
        <f aca="false">workers_and_wage_low!B76</f>
        <v>7151.23747495463</v>
      </c>
      <c r="BA88" s="40" t="n">
        <f aca="false">(AZ88-AZ87)/AZ87</f>
        <v>-0.00236329716114021</v>
      </c>
      <c r="BB88" s="40"/>
      <c r="BC88" s="40"/>
      <c r="BD88" s="40"/>
      <c r="BE88" s="40"/>
      <c r="BF88" s="7" t="n">
        <f aca="false">BF87*(1+AY88)*(1+BA88)*(1-BE88)</f>
        <v>117.956648802698</v>
      </c>
      <c r="BG88" s="7"/>
      <c r="BH88" s="7"/>
      <c r="BI88" s="40" t="n">
        <f aca="false">T95/AG95</f>
        <v>0.0138880645645628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125424898.536021</v>
      </c>
      <c r="E89" s="9"/>
      <c r="F89" s="67" t="n">
        <f aca="false">'Low pensions'!I89</f>
        <v>22797459.991668</v>
      </c>
      <c r="G89" s="81" t="n">
        <f aca="false">'Low pensions'!K89</f>
        <v>2976714.29457687</v>
      </c>
      <c r="H89" s="81" t="n">
        <f aca="false">'Low pensions'!V89</f>
        <v>16377003.7760558</v>
      </c>
      <c r="I89" s="81" t="n">
        <f aca="false">'Low pensions'!M89</f>
        <v>92063.3286982542</v>
      </c>
      <c r="J89" s="81" t="n">
        <f aca="false">'Low pensions'!W89</f>
        <v>506505.271424408</v>
      </c>
      <c r="K89" s="9"/>
      <c r="L89" s="81" t="n">
        <f aca="false">'Low pensions'!N89</f>
        <v>2810378.89182245</v>
      </c>
      <c r="M89" s="67"/>
      <c r="N89" s="81" t="n">
        <f aca="false">'Low pensions'!L89</f>
        <v>1054377.42259888</v>
      </c>
      <c r="O89" s="9"/>
      <c r="P89" s="81" t="n">
        <f aca="false">'Low pensions'!X89</f>
        <v>20383942.9171514</v>
      </c>
      <c r="Q89" s="67"/>
      <c r="R89" s="81" t="n">
        <f aca="false">'Low SIPA income'!G84</f>
        <v>23563519.2545604</v>
      </c>
      <c r="S89" s="67"/>
      <c r="T89" s="81" t="n">
        <f aca="false">'Low SIPA income'!J84</f>
        <v>90097158.1600834</v>
      </c>
      <c r="U89" s="9"/>
      <c r="V89" s="81" t="n">
        <f aca="false">'Low SIPA income'!F84</f>
        <v>147454.974966364</v>
      </c>
      <c r="W89" s="67"/>
      <c r="X89" s="81" t="n">
        <f aca="false">'Low SIPA income'!M84</f>
        <v>370364.384666584</v>
      </c>
      <c r="Y89" s="9"/>
      <c r="Z89" s="9" t="n">
        <f aca="false">R89+V89-N89-L89-F89</f>
        <v>-2951242.07656263</v>
      </c>
      <c r="AA89" s="9"/>
      <c r="AB89" s="9" t="n">
        <f aca="false">T89-P89-D89</f>
        <v>-55711683.2930892</v>
      </c>
      <c r="AC89" s="50"/>
      <c r="AD89" s="9"/>
      <c r="AE89" s="9"/>
      <c r="AF89" s="9"/>
      <c r="AG89" s="9" t="n">
        <f aca="false">BF89/100*$AG$53</f>
        <v>6496539863.44858</v>
      </c>
      <c r="AH89" s="40" t="n">
        <f aca="false">(AG89-AG88)/AG88</f>
        <v>0.00209983394970685</v>
      </c>
      <c r="AI89" s="40" t="n">
        <f aca="false">(AG89-AG85)/AG85</f>
        <v>0.00690504779625542</v>
      </c>
      <c r="AJ89" s="40" t="n">
        <f aca="false">AB89/AG89</f>
        <v>-0.00857559323333631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13252800</v>
      </c>
      <c r="AX89" s="7"/>
      <c r="AY89" s="40" t="n">
        <f aca="false">(AW89-AW88)/AW88</f>
        <v>0.00164893266055893</v>
      </c>
      <c r="AZ89" s="39" t="n">
        <f aca="false">workers_and_wage_low!B77</f>
        <v>7154.45666891702</v>
      </c>
      <c r="BA89" s="40" t="n">
        <f aca="false">(AZ89-AZ88)/AZ88</f>
        <v>0.000450159007258247</v>
      </c>
      <c r="BB89" s="40"/>
      <c r="BC89" s="40"/>
      <c r="BD89" s="40"/>
      <c r="BE89" s="40"/>
      <c r="BF89" s="7" t="n">
        <f aca="false">BF88*(1+AY89)*(1+BA89)*(1-BE89)</f>
        <v>118.204338178447</v>
      </c>
      <c r="BG89" s="7"/>
      <c r="BH89" s="7"/>
      <c r="BI89" s="40" t="n">
        <f aca="false">T96/AG96</f>
        <v>0.0119287750630571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125983595.736805</v>
      </c>
      <c r="E90" s="6"/>
      <c r="F90" s="8" t="n">
        <f aca="false">'Low pensions'!I90</f>
        <v>22899009.821335</v>
      </c>
      <c r="G90" s="80" t="n">
        <f aca="false">'Low pensions'!K90</f>
        <v>2983273.32756932</v>
      </c>
      <c r="H90" s="80" t="n">
        <f aca="false">'Low pensions'!V90</f>
        <v>16413089.6403526</v>
      </c>
      <c r="I90" s="80" t="n">
        <f aca="false">'Low pensions'!M90</f>
        <v>92266.1853887411</v>
      </c>
      <c r="J90" s="80" t="n">
        <f aca="false">'Low pensions'!W90</f>
        <v>507621.329083067</v>
      </c>
      <c r="K90" s="6"/>
      <c r="L90" s="80" t="n">
        <f aca="false">'Low pensions'!N90</f>
        <v>3337470.12778655</v>
      </c>
      <c r="M90" s="8"/>
      <c r="N90" s="80" t="n">
        <f aca="false">'Low pensions'!L90</f>
        <v>1059309.64491794</v>
      </c>
      <c r="O90" s="6"/>
      <c r="P90" s="80" t="n">
        <f aca="false">'Low pensions'!X90</f>
        <v>23146157.4782141</v>
      </c>
      <c r="Q90" s="8"/>
      <c r="R90" s="80" t="n">
        <f aca="false">'Low SIPA income'!G85</f>
        <v>20107402.0140674</v>
      </c>
      <c r="S90" s="8"/>
      <c r="T90" s="80" t="n">
        <f aca="false">'Low SIPA income'!J85</f>
        <v>76882394.343502</v>
      </c>
      <c r="U90" s="6"/>
      <c r="V90" s="80" t="n">
        <f aca="false">'Low SIPA income'!F85</f>
        <v>143952.218097395</v>
      </c>
      <c r="W90" s="8"/>
      <c r="X90" s="80" t="n">
        <f aca="false">'Low SIPA income'!M85</f>
        <v>361566.469284561</v>
      </c>
      <c r="Y90" s="6"/>
      <c r="Z90" s="6" t="n">
        <f aca="false">R90+V90-N90-L90-F90</f>
        <v>-7044435.36187461</v>
      </c>
      <c r="AA90" s="6"/>
      <c r="AB90" s="6" t="n">
        <f aca="false">T90-P90-D90</f>
        <v>-72247358.871517</v>
      </c>
      <c r="AC90" s="50"/>
      <c r="AD90" s="6"/>
      <c r="AE90" s="6"/>
      <c r="AF90" s="6"/>
      <c r="AG90" s="6" t="n">
        <f aca="false">BF90/100*$AG$53</f>
        <v>6540736532.60149</v>
      </c>
      <c r="AH90" s="61" t="n">
        <f aca="false">(AG90-AG89)/AG89</f>
        <v>0.00680310905218612</v>
      </c>
      <c r="AI90" s="61"/>
      <c r="AJ90" s="61" t="n">
        <f aca="false">AB90/AG90</f>
        <v>-0.0110457528003779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0.00310121346494252</v>
      </c>
      <c r="AV90" s="5"/>
      <c r="AW90" s="65" t="n">
        <f aca="false">workers_and_wage_low!C78</f>
        <v>13298769</v>
      </c>
      <c r="AX90" s="5"/>
      <c r="AY90" s="61" t="n">
        <f aca="false">(AW90-AW89)/AW89</f>
        <v>0.00346862549800797</v>
      </c>
      <c r="AZ90" s="66" t="n">
        <f aca="false">workers_and_wage_low!B78</f>
        <v>7178.23062407157</v>
      </c>
      <c r="BA90" s="61" t="n">
        <f aca="false">(AZ90-AZ89)/AZ89</f>
        <v>0.00332295745920635</v>
      </c>
      <c r="BB90" s="61"/>
      <c r="BC90" s="61"/>
      <c r="BD90" s="61"/>
      <c r="BE90" s="61"/>
      <c r="BF90" s="5" t="n">
        <f aca="false">BF89*(1+AY90)*(1+BA90)*(1-BE90)</f>
        <v>119.008495181517</v>
      </c>
      <c r="BG90" s="5"/>
      <c r="BH90" s="5"/>
      <c r="BI90" s="61" t="n">
        <f aca="false">T97/AG97</f>
        <v>0.0140135331149476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126290573.818697</v>
      </c>
      <c r="E91" s="9"/>
      <c r="F91" s="67" t="n">
        <f aca="false">'Low pensions'!I91</f>
        <v>22954806.7214876</v>
      </c>
      <c r="G91" s="81" t="n">
        <f aca="false">'Low pensions'!K91</f>
        <v>3068502.11512094</v>
      </c>
      <c r="H91" s="81" t="n">
        <f aca="false">'Low pensions'!V91</f>
        <v>16881993.2829039</v>
      </c>
      <c r="I91" s="81" t="n">
        <f aca="false">'Low pensions'!M91</f>
        <v>94902.1272717817</v>
      </c>
      <c r="J91" s="81" t="n">
        <f aca="false">'Low pensions'!W91</f>
        <v>522123.503594966</v>
      </c>
      <c r="K91" s="9"/>
      <c r="L91" s="81" t="n">
        <f aca="false">'Low pensions'!N91</f>
        <v>2759083.91189305</v>
      </c>
      <c r="M91" s="67"/>
      <c r="N91" s="81" t="n">
        <f aca="false">'Low pensions'!L91</f>
        <v>1063134.2916788</v>
      </c>
      <c r="O91" s="9"/>
      <c r="P91" s="81" t="n">
        <f aca="false">'Low pensions'!X91</f>
        <v>20165950.7324353</v>
      </c>
      <c r="Q91" s="67"/>
      <c r="R91" s="81" t="n">
        <f aca="false">'Low SIPA income'!G86</f>
        <v>23627840.4692717</v>
      </c>
      <c r="S91" s="67"/>
      <c r="T91" s="81" t="n">
        <f aca="false">'Low SIPA income'!J86</f>
        <v>90343095.8993613</v>
      </c>
      <c r="U91" s="9"/>
      <c r="V91" s="81" t="n">
        <f aca="false">'Low SIPA income'!F86</f>
        <v>148873.413712443</v>
      </c>
      <c r="W91" s="67"/>
      <c r="X91" s="81" t="n">
        <f aca="false">'Low SIPA income'!M86</f>
        <v>373927.093849497</v>
      </c>
      <c r="Y91" s="9"/>
      <c r="Z91" s="9" t="n">
        <f aca="false">R91+V91-N91-L91-F91</f>
        <v>-3000311.04207524</v>
      </c>
      <c r="AA91" s="9"/>
      <c r="AB91" s="9" t="n">
        <f aca="false">T91-P91-D91</f>
        <v>-56113428.6517715</v>
      </c>
      <c r="AC91" s="50"/>
      <c r="AD91" s="9"/>
      <c r="AE91" s="9"/>
      <c r="AF91" s="9"/>
      <c r="AG91" s="9" t="n">
        <f aca="false">BF91/100*$AG$53</f>
        <v>6546043729.50752</v>
      </c>
      <c r="AH91" s="40" t="n">
        <f aca="false">(AG91-AG90)/AG90</f>
        <v>0.000811406617522493</v>
      </c>
      <c r="AI91" s="40"/>
      <c r="AJ91" s="40" t="n">
        <f aca="false">AB91/AG91</f>
        <v>-0.00857211332072679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13274706</v>
      </c>
      <c r="AX91" s="7"/>
      <c r="AY91" s="40" t="n">
        <f aca="false">(AW91-AW90)/AW90</f>
        <v>-0.00180941559327784</v>
      </c>
      <c r="AZ91" s="39" t="n">
        <f aca="false">workers_and_wage_low!B79</f>
        <v>7197.07759232363</v>
      </c>
      <c r="BA91" s="40" t="n">
        <f aca="false">(AZ91-AZ90)/AZ90</f>
        <v>0.00262557296346186</v>
      </c>
      <c r="BB91" s="40"/>
      <c r="BC91" s="40"/>
      <c r="BD91" s="40"/>
      <c r="BE91" s="40"/>
      <c r="BF91" s="7" t="n">
        <f aca="false">BF90*(1+AY91)*(1+BA91)*(1-BE91)</f>
        <v>119.105059462048</v>
      </c>
      <c r="BG91" s="7"/>
      <c r="BH91" s="7"/>
      <c r="BI91" s="40" t="n">
        <f aca="false">T98/AG98</f>
        <v>0.011840570812101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126496242.765754</v>
      </c>
      <c r="E92" s="9"/>
      <c r="F92" s="67" t="n">
        <f aca="false">'Low pensions'!I92</f>
        <v>22992189.4871647</v>
      </c>
      <c r="G92" s="81" t="n">
        <f aca="false">'Low pensions'!K92</f>
        <v>3089675.6355022</v>
      </c>
      <c r="H92" s="81" t="n">
        <f aca="false">'Low pensions'!V92</f>
        <v>16998483.7448431</v>
      </c>
      <c r="I92" s="81" t="n">
        <f aca="false">'Low pensions'!M92</f>
        <v>95556.978417594</v>
      </c>
      <c r="J92" s="81" t="n">
        <f aca="false">'Low pensions'!W92</f>
        <v>525726.301386901</v>
      </c>
      <c r="K92" s="9"/>
      <c r="L92" s="81" t="n">
        <f aca="false">'Low pensions'!N92</f>
        <v>2752416.3252227</v>
      </c>
      <c r="M92" s="67"/>
      <c r="N92" s="81" t="n">
        <f aca="false">'Low pensions'!L92</f>
        <v>1064611.50574778</v>
      </c>
      <c r="O92" s="9"/>
      <c r="P92" s="81" t="n">
        <f aca="false">'Low pensions'!X92</f>
        <v>20139479.7894654</v>
      </c>
      <c r="Q92" s="67"/>
      <c r="R92" s="81" t="n">
        <f aca="false">'Low SIPA income'!G87</f>
        <v>20336708.5879575</v>
      </c>
      <c r="S92" s="67"/>
      <c r="T92" s="81" t="n">
        <f aca="false">'Low SIPA income'!J87</f>
        <v>77759167.9031612</v>
      </c>
      <c r="U92" s="9"/>
      <c r="V92" s="81" t="n">
        <f aca="false">'Low SIPA income'!F87</f>
        <v>146112.016004063</v>
      </c>
      <c r="W92" s="67"/>
      <c r="X92" s="81" t="n">
        <f aca="false">'Low SIPA income'!M87</f>
        <v>366991.258939097</v>
      </c>
      <c r="Y92" s="9"/>
      <c r="Z92" s="9" t="n">
        <f aca="false">R92+V92-N92-L92-F92</f>
        <v>-6326396.71417368</v>
      </c>
      <c r="AA92" s="9"/>
      <c r="AB92" s="9" t="n">
        <f aca="false">T92-P92-D92</f>
        <v>-68876554.6520585</v>
      </c>
      <c r="AC92" s="50"/>
      <c r="AD92" s="9"/>
      <c r="AE92" s="9"/>
      <c r="AF92" s="9"/>
      <c r="AG92" s="9" t="n">
        <f aca="false">BF92/100*$AG$53</f>
        <v>6576296891.32093</v>
      </c>
      <c r="AH92" s="40" t="n">
        <f aca="false">(AG92-AG91)/AG91</f>
        <v>0.00462159482330386</v>
      </c>
      <c r="AI92" s="40"/>
      <c r="AJ92" s="40" t="n">
        <f aca="false">AB92/AG92</f>
        <v>-0.0104734557746257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13308625</v>
      </c>
      <c r="AX92" s="7"/>
      <c r="AY92" s="40" t="n">
        <f aca="false">(AW92-AW91)/AW91</f>
        <v>0.00255516016701236</v>
      </c>
      <c r="AZ92" s="39" t="n">
        <f aca="false">workers_and_wage_low!B80</f>
        <v>7211.91197865138</v>
      </c>
      <c r="BA92" s="40" t="n">
        <f aca="false">(AZ92-AZ91)/AZ91</f>
        <v>0.00206116804181351</v>
      </c>
      <c r="BB92" s="40"/>
      <c r="BC92" s="40"/>
      <c r="BD92" s="40"/>
      <c r="BE92" s="40"/>
      <c r="BF92" s="7" t="n">
        <f aca="false">BF91*(1+AY92)*(1+BA92)*(1-BE92)</f>
        <v>119.655514788287</v>
      </c>
      <c r="BG92" s="7"/>
      <c r="BH92" s="7"/>
      <c r="BI92" s="40" t="n">
        <f aca="false">T99/AG99</f>
        <v>0.0139879227208059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127336037.928233</v>
      </c>
      <c r="E93" s="9"/>
      <c r="F93" s="67" t="n">
        <f aca="false">'Low pensions'!I93</f>
        <v>23144832.1987895</v>
      </c>
      <c r="G93" s="81" t="n">
        <f aca="false">'Low pensions'!K93</f>
        <v>3125244.9565395</v>
      </c>
      <c r="H93" s="81" t="n">
        <f aca="false">'Low pensions'!V93</f>
        <v>17194175.654544</v>
      </c>
      <c r="I93" s="81" t="n">
        <f aca="false">'Low pensions'!M93</f>
        <v>96657.0605115304</v>
      </c>
      <c r="J93" s="81" t="n">
        <f aca="false">'Low pensions'!W93</f>
        <v>531778.628491047</v>
      </c>
      <c r="K93" s="9"/>
      <c r="L93" s="81" t="n">
        <f aca="false">'Low pensions'!N93</f>
        <v>2747773.09385693</v>
      </c>
      <c r="M93" s="67"/>
      <c r="N93" s="81" t="n">
        <f aca="false">'Low pensions'!L93</f>
        <v>1072781.92542301</v>
      </c>
      <c r="O93" s="9"/>
      <c r="P93" s="81" t="n">
        <f aca="false">'Low pensions'!X93</f>
        <v>20160337.2782251</v>
      </c>
      <c r="Q93" s="67"/>
      <c r="R93" s="81" t="n">
        <f aca="false">'Low SIPA income'!G88</f>
        <v>23923268.7676644</v>
      </c>
      <c r="S93" s="67"/>
      <c r="T93" s="81" t="n">
        <f aca="false">'Low SIPA income'!J88</f>
        <v>91472691.6035385</v>
      </c>
      <c r="U93" s="9"/>
      <c r="V93" s="81" t="n">
        <f aca="false">'Low SIPA income'!F88</f>
        <v>143706.297438069</v>
      </c>
      <c r="W93" s="67"/>
      <c r="X93" s="81" t="n">
        <f aca="false">'Low SIPA income'!M88</f>
        <v>360948.787489227</v>
      </c>
      <c r="Y93" s="9"/>
      <c r="Z93" s="9" t="n">
        <f aca="false">R93+V93-N93-L93-F93</f>
        <v>-2898412.15296702</v>
      </c>
      <c r="AA93" s="9"/>
      <c r="AB93" s="9" t="n">
        <f aca="false">T93-P93-D93</f>
        <v>-56023683.6029195</v>
      </c>
      <c r="AC93" s="50"/>
      <c r="AD93" s="9"/>
      <c r="AE93" s="9"/>
      <c r="AF93" s="9"/>
      <c r="AG93" s="9" t="n">
        <f aca="false">BF93/100*$AG$53</f>
        <v>6577406597.79917</v>
      </c>
      <c r="AH93" s="40" t="n">
        <f aca="false">(AG93-AG92)/AG92</f>
        <v>0.000168743366757604</v>
      </c>
      <c r="AI93" s="40" t="n">
        <f aca="false">(AG93-AG89)/AG89</f>
        <v>0.0124476623018309</v>
      </c>
      <c r="AJ93" s="40" t="n">
        <f aca="false">AB93/AG93</f>
        <v>-0.00851759470391648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13294771</v>
      </c>
      <c r="AX93" s="7"/>
      <c r="AY93" s="40" t="n">
        <f aca="false">(AW93-AW92)/AW92</f>
        <v>-0.00104097906432858</v>
      </c>
      <c r="AZ93" s="39" t="n">
        <f aca="false">workers_and_wage_low!B81</f>
        <v>7220.64548173684</v>
      </c>
      <c r="BA93" s="40" t="n">
        <f aca="false">(AZ93-AZ92)/AZ92</f>
        <v>0.00121098303907723</v>
      </c>
      <c r="BB93" s="40"/>
      <c r="BC93" s="40"/>
      <c r="BD93" s="40"/>
      <c r="BE93" s="40"/>
      <c r="BF93" s="7" t="n">
        <f aca="false">BF92*(1+AY93)*(1+BA93)*(1-BE93)</f>
        <v>119.675705862704</v>
      </c>
      <c r="BG93" s="7"/>
      <c r="BH93" s="7"/>
      <c r="BI93" s="40" t="n">
        <f aca="false">T100/AG100</f>
        <v>0.0120123624830705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127034206.029104</v>
      </c>
      <c r="E94" s="6"/>
      <c r="F94" s="8" t="n">
        <f aca="false">'Low pensions'!I94</f>
        <v>23089970.6782708</v>
      </c>
      <c r="G94" s="80" t="n">
        <f aca="false">'Low pensions'!K94</f>
        <v>3218009.47445924</v>
      </c>
      <c r="H94" s="80" t="n">
        <f aca="false">'Low pensions'!V94</f>
        <v>17704538.6621807</v>
      </c>
      <c r="I94" s="80" t="n">
        <f aca="false">'Low pensions'!M94</f>
        <v>99526.0662203897</v>
      </c>
      <c r="J94" s="80" t="n">
        <f aca="false">'Low pensions'!W94</f>
        <v>547563.051407656</v>
      </c>
      <c r="K94" s="6"/>
      <c r="L94" s="80" t="n">
        <f aca="false">'Low pensions'!N94</f>
        <v>3302694.89268359</v>
      </c>
      <c r="M94" s="8"/>
      <c r="N94" s="80" t="n">
        <f aca="false">'Low pensions'!L94</f>
        <v>1071125.22844967</v>
      </c>
      <c r="O94" s="6"/>
      <c r="P94" s="80" t="n">
        <f aca="false">'Low pensions'!X94</f>
        <v>23030714.4723811</v>
      </c>
      <c r="Q94" s="8"/>
      <c r="R94" s="80" t="n">
        <f aca="false">'Low SIPA income'!G89</f>
        <v>20234234.0384919</v>
      </c>
      <c r="S94" s="8"/>
      <c r="T94" s="80" t="n">
        <f aca="false">'Low SIPA income'!J89</f>
        <v>77367347.5816361</v>
      </c>
      <c r="U94" s="6"/>
      <c r="V94" s="80" t="n">
        <f aca="false">'Low SIPA income'!F89</f>
        <v>147327.585606044</v>
      </c>
      <c r="W94" s="8"/>
      <c r="X94" s="80" t="n">
        <f aca="false">'Low SIPA income'!M89</f>
        <v>370044.419320832</v>
      </c>
      <c r="Y94" s="6"/>
      <c r="Z94" s="6" t="n">
        <f aca="false">R94+V94-N94-L94-F94</f>
        <v>-7082229.17530607</v>
      </c>
      <c r="AA94" s="6"/>
      <c r="AB94" s="6" t="n">
        <f aca="false">T94-P94-D94</f>
        <v>-72697572.919849</v>
      </c>
      <c r="AC94" s="50"/>
      <c r="AD94" s="6"/>
      <c r="AE94" s="6"/>
      <c r="AF94" s="6"/>
      <c r="AG94" s="6" t="n">
        <f aca="false">BF94/100*$AG$53</f>
        <v>6580708044.73764</v>
      </c>
      <c r="AH94" s="61" t="n">
        <f aca="false">(AG94-AG93)/AG93</f>
        <v>0.000501937486969307</v>
      </c>
      <c r="AI94" s="61"/>
      <c r="AJ94" s="61" t="n">
        <f aca="false">AB94/AG94</f>
        <v>-0.0110470746347701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0.00291243685758607</v>
      </c>
      <c r="AV94" s="5"/>
      <c r="AW94" s="65" t="n">
        <f aca="false">workers_and_wage_low!C82</f>
        <v>13274021</v>
      </c>
      <c r="AX94" s="5"/>
      <c r="AY94" s="61" t="n">
        <f aca="false">(AW94-AW93)/AW93</f>
        <v>-0.0015607640026293</v>
      </c>
      <c r="AZ94" s="66" t="n">
        <f aca="false">workers_and_wage_low!B82</f>
        <v>7235.56280034178</v>
      </c>
      <c r="BA94" s="61" t="n">
        <f aca="false">(AZ94-AZ93)/AZ93</f>
        <v>0.00206592591239467</v>
      </c>
      <c r="BB94" s="61"/>
      <c r="BC94" s="61"/>
      <c r="BD94" s="61"/>
      <c r="BE94" s="61"/>
      <c r="BF94" s="5" t="n">
        <f aca="false">BF93*(1+AY94)*(1+BA94)*(1-BE94)</f>
        <v>119.735775585756</v>
      </c>
      <c r="BG94" s="5"/>
      <c r="BH94" s="5"/>
      <c r="BI94" s="61" t="n">
        <f aca="false">T101/AG101</f>
        <v>0.0141518575009843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127302594.375667</v>
      </c>
      <c r="E95" s="9"/>
      <c r="F95" s="67" t="n">
        <f aca="false">'Low pensions'!I95</f>
        <v>23138753.4372318</v>
      </c>
      <c r="G95" s="81" t="n">
        <f aca="false">'Low pensions'!K95</f>
        <v>3281032.60069964</v>
      </c>
      <c r="H95" s="81" t="n">
        <f aca="false">'Low pensions'!V95</f>
        <v>18051273.307927</v>
      </c>
      <c r="I95" s="81" t="n">
        <f aca="false">'Low pensions'!M95</f>
        <v>101475.235073185</v>
      </c>
      <c r="J95" s="81" t="n">
        <f aca="false">'Low pensions'!W95</f>
        <v>558286.803337946</v>
      </c>
      <c r="K95" s="9"/>
      <c r="L95" s="81" t="n">
        <f aca="false">'Low pensions'!N95</f>
        <v>2670270.73531321</v>
      </c>
      <c r="M95" s="67"/>
      <c r="N95" s="81" t="n">
        <f aca="false">'Low pensions'!L95</f>
        <v>1074323.76879231</v>
      </c>
      <c r="O95" s="9"/>
      <c r="P95" s="81" t="n">
        <f aca="false">'Low pensions'!X95</f>
        <v>19766659.9386115</v>
      </c>
      <c r="Q95" s="67"/>
      <c r="R95" s="81" t="n">
        <f aca="false">'Low SIPA income'!G90</f>
        <v>24031203.763794</v>
      </c>
      <c r="S95" s="67"/>
      <c r="T95" s="81" t="n">
        <f aca="false">'Low SIPA income'!J90</f>
        <v>91885390.4161496</v>
      </c>
      <c r="U95" s="9"/>
      <c r="V95" s="81" t="n">
        <f aca="false">'Low SIPA income'!F90</f>
        <v>144266.444042851</v>
      </c>
      <c r="W95" s="67"/>
      <c r="X95" s="81" t="n">
        <f aca="false">'Low SIPA income'!M90</f>
        <v>362355.714265694</v>
      </c>
      <c r="Y95" s="9"/>
      <c r="Z95" s="9" t="n">
        <f aca="false">R95+V95-N95-L95-F95</f>
        <v>-2707877.73350042</v>
      </c>
      <c r="AA95" s="9"/>
      <c r="AB95" s="9" t="n">
        <f aca="false">T95-P95-D95</f>
        <v>-55183863.8981285</v>
      </c>
      <c r="AC95" s="50"/>
      <c r="AD95" s="9"/>
      <c r="AE95" s="9"/>
      <c r="AF95" s="9"/>
      <c r="AG95" s="9" t="n">
        <f aca="false">BF95/100*$AG$53</f>
        <v>6616140786.86003</v>
      </c>
      <c r="AH95" s="40" t="n">
        <f aca="false">(AG95-AG94)/AG94</f>
        <v>0.00538433583157005</v>
      </c>
      <c r="AI95" s="40"/>
      <c r="AJ95" s="40" t="n">
        <f aca="false">AB95/AG95</f>
        <v>-0.0083407934740032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13330558</v>
      </c>
      <c r="AX95" s="7"/>
      <c r="AY95" s="40" t="n">
        <f aca="false">(AW95-AW94)/AW94</f>
        <v>0.00425922182886406</v>
      </c>
      <c r="AZ95" s="39" t="n">
        <f aca="false">workers_and_wage_low!B83</f>
        <v>7243.66910680844</v>
      </c>
      <c r="BA95" s="40" t="n">
        <f aca="false">(AZ95-AZ94)/AZ94</f>
        <v>0.00112034221668101</v>
      </c>
      <c r="BB95" s="40"/>
      <c r="BC95" s="40"/>
      <c r="BD95" s="40"/>
      <c r="BE95" s="40"/>
      <c r="BF95" s="7" t="n">
        <f aca="false">BF94*(1+AY95)*(1+BA95)*(1-BE95)</f>
        <v>120.380473212563</v>
      </c>
      <c r="BG95" s="7"/>
      <c r="BH95" s="7"/>
      <c r="BI95" s="40" t="n">
        <f aca="false">T102/AG102</f>
        <v>0.0119398266495485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127590920.961681</v>
      </c>
      <c r="E96" s="9"/>
      <c r="F96" s="67" t="n">
        <f aca="false">'Low pensions'!I96</f>
        <v>23191160.2072265</v>
      </c>
      <c r="G96" s="81" t="n">
        <f aca="false">'Low pensions'!K96</f>
        <v>3334181.79529795</v>
      </c>
      <c r="H96" s="81" t="n">
        <f aca="false">'Low pensions'!V96</f>
        <v>18343684.4950592</v>
      </c>
      <c r="I96" s="81" t="n">
        <f aca="false">'Low pensions'!M96</f>
        <v>103119.024596844</v>
      </c>
      <c r="J96" s="81" t="n">
        <f aca="false">'Low pensions'!W96</f>
        <v>567330.448300802</v>
      </c>
      <c r="K96" s="9"/>
      <c r="L96" s="81" t="n">
        <f aca="false">'Low pensions'!N96</f>
        <v>2655478.5043307</v>
      </c>
      <c r="M96" s="67"/>
      <c r="N96" s="81" t="n">
        <f aca="false">'Low pensions'!L96</f>
        <v>1077700.30662164</v>
      </c>
      <c r="O96" s="9"/>
      <c r="P96" s="81" t="n">
        <f aca="false">'Low pensions'!X96</f>
        <v>19708479.6966212</v>
      </c>
      <c r="Q96" s="67"/>
      <c r="R96" s="81" t="n">
        <f aca="false">'Low SIPA income'!G91</f>
        <v>20717883.4915438</v>
      </c>
      <c r="S96" s="67"/>
      <c r="T96" s="81" t="n">
        <f aca="false">'Low SIPA income'!J91</f>
        <v>79216623.1841002</v>
      </c>
      <c r="U96" s="9"/>
      <c r="V96" s="81" t="n">
        <f aca="false">'Low SIPA income'!F91</f>
        <v>145098.243359551</v>
      </c>
      <c r="W96" s="67"/>
      <c r="X96" s="81" t="n">
        <f aca="false">'Low SIPA income'!M91</f>
        <v>364444.954334845</v>
      </c>
      <c r="Y96" s="9"/>
      <c r="Z96" s="9" t="n">
        <f aca="false">R96+V96-N96-L96-F96</f>
        <v>-6061357.28327556</v>
      </c>
      <c r="AA96" s="9"/>
      <c r="AB96" s="9" t="n">
        <f aca="false">T96-P96-D96</f>
        <v>-68082777.4742019</v>
      </c>
      <c r="AC96" s="50"/>
      <c r="AD96" s="9"/>
      <c r="AE96" s="9"/>
      <c r="AF96" s="9"/>
      <c r="AG96" s="9" t="n">
        <f aca="false">BF96/100*$AG$53</f>
        <v>6640801152.28515</v>
      </c>
      <c r="AH96" s="40" t="n">
        <f aca="false">(AG96-AG95)/AG95</f>
        <v>0.00372730360788341</v>
      </c>
      <c r="AI96" s="40"/>
      <c r="AJ96" s="40" t="n">
        <f aca="false">AB96/AG96</f>
        <v>-0.010252193359347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13323701</v>
      </c>
      <c r="AX96" s="7"/>
      <c r="AY96" s="40" t="n">
        <f aca="false">(AW96-AW95)/AW95</f>
        <v>-0.000514382068627585</v>
      </c>
      <c r="AZ96" s="39" t="n">
        <f aca="false">workers_and_wage_low!B84</f>
        <v>7274.41028701605</v>
      </c>
      <c r="BA96" s="40" t="n">
        <f aca="false">(AZ96-AZ95)/AZ95</f>
        <v>0.00424386864644438</v>
      </c>
      <c r="BB96" s="40"/>
      <c r="BC96" s="40"/>
      <c r="BD96" s="40"/>
      <c r="BE96" s="40"/>
      <c r="BF96" s="7" t="n">
        <f aca="false">BF95*(1+AY96)*(1+BA96)*(1-BE96)</f>
        <v>120.829167784687</v>
      </c>
      <c r="BG96" s="7"/>
      <c r="BH96" s="7"/>
      <c r="BI96" s="40" t="n">
        <f aca="false">T103/AG103</f>
        <v>0.0140328979030912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126844521.920666</v>
      </c>
      <c r="E97" s="9"/>
      <c r="F97" s="67" t="n">
        <f aca="false">'Low pensions'!I97</f>
        <v>23055493.3462287</v>
      </c>
      <c r="G97" s="81" t="n">
        <f aca="false">'Low pensions'!K97</f>
        <v>3389210.57300599</v>
      </c>
      <c r="H97" s="81" t="n">
        <f aca="false">'Low pensions'!V97</f>
        <v>18646436.5938946</v>
      </c>
      <c r="I97" s="81" t="n">
        <f aca="false">'Low pensions'!M97</f>
        <v>104820.945556886</v>
      </c>
      <c r="J97" s="81" t="n">
        <f aca="false">'Low pensions'!W97</f>
        <v>576693.915275086</v>
      </c>
      <c r="K97" s="9"/>
      <c r="L97" s="81" t="n">
        <f aca="false">'Low pensions'!N97</f>
        <v>2614145.28641739</v>
      </c>
      <c r="M97" s="67"/>
      <c r="N97" s="81" t="n">
        <f aca="false">'Low pensions'!L97</f>
        <v>1071275.70468377</v>
      </c>
      <c r="O97" s="9"/>
      <c r="P97" s="81" t="n">
        <f aca="false">'Low pensions'!X97</f>
        <v>19458655.1680811</v>
      </c>
      <c r="Q97" s="67"/>
      <c r="R97" s="81" t="n">
        <f aca="false">'Low SIPA income'!G92</f>
        <v>24388246.7180982</v>
      </c>
      <c r="S97" s="67"/>
      <c r="T97" s="81" t="n">
        <f aca="false">'Low SIPA income'!J92</f>
        <v>93250575.0974516</v>
      </c>
      <c r="U97" s="9"/>
      <c r="V97" s="81" t="n">
        <f aca="false">'Low SIPA income'!F92</f>
        <v>147008.130770904</v>
      </c>
      <c r="W97" s="67"/>
      <c r="X97" s="81" t="n">
        <f aca="false">'Low SIPA income'!M92</f>
        <v>369242.040876344</v>
      </c>
      <c r="Y97" s="9"/>
      <c r="Z97" s="9" t="n">
        <f aca="false">R97+V97-N97-L97-F97</f>
        <v>-2205659.48846072</v>
      </c>
      <c r="AA97" s="9"/>
      <c r="AB97" s="9" t="n">
        <f aca="false">T97-P97-D97</f>
        <v>-53052601.9912955</v>
      </c>
      <c r="AC97" s="50"/>
      <c r="AD97" s="9"/>
      <c r="AE97" s="9"/>
      <c r="AF97" s="9"/>
      <c r="AG97" s="9" t="n">
        <f aca="false">BF97/100*$AG$53</f>
        <v>6654322955.71385</v>
      </c>
      <c r="AH97" s="40" t="n">
        <f aca="false">(AG97-AG96)/AG96</f>
        <v>0.0020361705039215</v>
      </c>
      <c r="AI97" s="40" t="n">
        <f aca="false">(AG97-AG93)/AG93</f>
        <v>0.0116940251102026</v>
      </c>
      <c r="AJ97" s="40" t="n">
        <f aca="false">AB97/AG97</f>
        <v>-0.00797265211568083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13317718</v>
      </c>
      <c r="AX97" s="7"/>
      <c r="AY97" s="40" t="n">
        <f aca="false">(AW97-AW96)/AW96</f>
        <v>-0.000449049404516058</v>
      </c>
      <c r="AZ97" s="39" t="n">
        <f aca="false">workers_and_wage_low!B85</f>
        <v>7292.49691807439</v>
      </c>
      <c r="BA97" s="40" t="n">
        <f aca="false">(AZ97-AZ96)/AZ96</f>
        <v>0.00248633639631585</v>
      </c>
      <c r="BB97" s="40"/>
      <c r="BC97" s="40"/>
      <c r="BD97" s="40"/>
      <c r="BE97" s="40"/>
      <c r="BF97" s="7" t="n">
        <f aca="false">BF96*(1+AY97)*(1+BA97)*(1-BE97)</f>
        <v>121.075196572144</v>
      </c>
      <c r="BG97" s="7"/>
      <c r="BH97" s="7"/>
      <c r="BI97" s="40" t="n">
        <f aca="false">T104/AG104</f>
        <v>0.0119911044480861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127203478.100436</v>
      </c>
      <c r="E98" s="6"/>
      <c r="F98" s="8" t="n">
        <f aca="false">'Low pensions'!I98</f>
        <v>23120737.8809469</v>
      </c>
      <c r="G98" s="80" t="n">
        <f aca="false">'Low pensions'!K98</f>
        <v>3448428.70369122</v>
      </c>
      <c r="H98" s="80" t="n">
        <f aca="false">'Low pensions'!V98</f>
        <v>18972237.2767515</v>
      </c>
      <c r="I98" s="80" t="n">
        <f aca="false">'Low pensions'!M98</f>
        <v>106652.43413478</v>
      </c>
      <c r="J98" s="80" t="n">
        <f aca="false">'Low pensions'!W98</f>
        <v>586770.225054171</v>
      </c>
      <c r="K98" s="6"/>
      <c r="L98" s="80" t="n">
        <f aca="false">'Low pensions'!N98</f>
        <v>3225345.91912168</v>
      </c>
      <c r="M98" s="8"/>
      <c r="N98" s="80" t="n">
        <f aca="false">'Low pensions'!L98</f>
        <v>1076098.69172454</v>
      </c>
      <c r="O98" s="6"/>
      <c r="P98" s="80" t="n">
        <f aca="false">'Low pensions'!X98</f>
        <v>22656712.8083963</v>
      </c>
      <c r="Q98" s="8"/>
      <c r="R98" s="80" t="n">
        <f aca="false">'Low SIPA income'!G93</f>
        <v>20739276.3460997</v>
      </c>
      <c r="S98" s="8"/>
      <c r="T98" s="80" t="n">
        <f aca="false">'Low SIPA income'!J93</f>
        <v>79298420.61765</v>
      </c>
      <c r="U98" s="6"/>
      <c r="V98" s="80" t="n">
        <f aca="false">'Low SIPA income'!F93</f>
        <v>155215.288470325</v>
      </c>
      <c r="W98" s="8"/>
      <c r="X98" s="80" t="n">
        <f aca="false">'Low SIPA income'!M93</f>
        <v>389856.054828068</v>
      </c>
      <c r="Y98" s="6"/>
      <c r="Z98" s="6" t="n">
        <f aca="false">R98+V98-N98-L98-F98</f>
        <v>-6527690.85722303</v>
      </c>
      <c r="AA98" s="6"/>
      <c r="AB98" s="6" t="n">
        <f aca="false">T98-P98-D98</f>
        <v>-70561770.2911818</v>
      </c>
      <c r="AC98" s="50"/>
      <c r="AD98" s="6"/>
      <c r="AE98" s="6"/>
      <c r="AF98" s="6"/>
      <c r="AG98" s="6" t="n">
        <f aca="false">BF98/100*$AG$53</f>
        <v>6697178867.13768</v>
      </c>
      <c r="AH98" s="61" t="n">
        <f aca="false">(AG98-AG97)/AG97</f>
        <v>0.00644031131477258</v>
      </c>
      <c r="AI98" s="61"/>
      <c r="AJ98" s="61" t="n">
        <f aca="false">AB98/AG98</f>
        <v>-0.0105360438613071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0.00528193796198066</v>
      </c>
      <c r="AV98" s="5"/>
      <c r="AW98" s="65" t="n">
        <f aca="false">workers_and_wage_low!C86</f>
        <v>13345032</v>
      </c>
      <c r="AX98" s="5"/>
      <c r="AY98" s="61" t="n">
        <f aca="false">(AW98-AW97)/AW97</f>
        <v>0.00205095197240248</v>
      </c>
      <c r="AZ98" s="66" t="n">
        <f aca="false">workers_and_wage_low!B86</f>
        <v>7324.4407921993</v>
      </c>
      <c r="BA98" s="61" t="n">
        <f aca="false">(AZ98-AZ97)/AZ97</f>
        <v>0.00438037540279775</v>
      </c>
      <c r="BB98" s="61"/>
      <c r="BC98" s="61"/>
      <c r="BD98" s="61"/>
      <c r="BE98" s="61"/>
      <c r="BF98" s="5" t="n">
        <f aca="false">BF97*(1+AY98)*(1+BA98)*(1-BE98)</f>
        <v>121.854958530565</v>
      </c>
      <c r="BG98" s="5"/>
      <c r="BH98" s="5"/>
      <c r="BI98" s="61" t="n">
        <f aca="false">T105/AG105</f>
        <v>0.0140832501573317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127326269.264664</v>
      </c>
      <c r="E99" s="9"/>
      <c r="F99" s="67" t="n">
        <f aca="false">'Low pensions'!I99</f>
        <v>23143056.628552</v>
      </c>
      <c r="G99" s="81" t="n">
        <f aca="false">'Low pensions'!K99</f>
        <v>3553421.6585788</v>
      </c>
      <c r="H99" s="81" t="n">
        <f aca="false">'Low pensions'!V99</f>
        <v>19549877.5366131</v>
      </c>
      <c r="I99" s="81" t="n">
        <f aca="false">'Low pensions'!M99</f>
        <v>109899.638925118</v>
      </c>
      <c r="J99" s="81" t="n">
        <f aca="false">'Low pensions'!W99</f>
        <v>604635.387730306</v>
      </c>
      <c r="K99" s="9"/>
      <c r="L99" s="81" t="n">
        <f aca="false">'Low pensions'!N99</f>
        <v>2670243.36943382</v>
      </c>
      <c r="M99" s="67"/>
      <c r="N99" s="81" t="n">
        <f aca="false">'Low pensions'!L99</f>
        <v>1079564.61888963</v>
      </c>
      <c r="O99" s="9"/>
      <c r="P99" s="81" t="n">
        <f aca="false">'Low pensions'!X99</f>
        <v>19795351.547868</v>
      </c>
      <c r="Q99" s="67"/>
      <c r="R99" s="81" t="n">
        <f aca="false">'Low SIPA income'!G94</f>
        <v>24703739.6112513</v>
      </c>
      <c r="S99" s="67"/>
      <c r="T99" s="81" t="n">
        <f aca="false">'Low SIPA income'!J94</f>
        <v>94456889.5187279</v>
      </c>
      <c r="U99" s="9"/>
      <c r="V99" s="81" t="n">
        <f aca="false">'Low SIPA income'!F94</f>
        <v>146158.597954557</v>
      </c>
      <c r="W99" s="67"/>
      <c r="X99" s="81" t="n">
        <f aca="false">'Low SIPA income'!M94</f>
        <v>367108.259368787</v>
      </c>
      <c r="Y99" s="9"/>
      <c r="Z99" s="9" t="n">
        <f aca="false">R99+V99-N99-L99-F99</f>
        <v>-2042966.40766958</v>
      </c>
      <c r="AA99" s="9"/>
      <c r="AB99" s="9" t="n">
        <f aca="false">T99-P99-D99</f>
        <v>-52664731.293804</v>
      </c>
      <c r="AC99" s="50"/>
      <c r="AD99" s="9"/>
      <c r="AE99" s="9"/>
      <c r="AF99" s="9"/>
      <c r="AG99" s="9" t="n">
        <f aca="false">BF99/100*$AG$53</f>
        <v>6752746022.69794</v>
      </c>
      <c r="AH99" s="40" t="n">
        <f aca="false">(AG99-AG98)/AG98</f>
        <v>0.008297098922192</v>
      </c>
      <c r="AI99" s="40"/>
      <c r="AJ99" s="40" t="n">
        <f aca="false">AB99/AG99</f>
        <v>-0.00779900963501108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13395773</v>
      </c>
      <c r="AX99" s="7"/>
      <c r="AY99" s="40" t="n">
        <f aca="false">(AW99-AW98)/AW98</f>
        <v>0.00380223891557547</v>
      </c>
      <c r="AZ99" s="39" t="n">
        <f aca="false">workers_and_wage_low!B87</f>
        <v>7357.23842375595</v>
      </c>
      <c r="BA99" s="40" t="n">
        <f aca="false">(AZ99-AZ98)/AZ98</f>
        <v>0.00447783421112162</v>
      </c>
      <c r="BB99" s="40"/>
      <c r="BC99" s="40"/>
      <c r="BD99" s="40"/>
      <c r="BE99" s="40"/>
      <c r="BF99" s="7" t="n">
        <f aca="false">BF98*(1+AY99)*(1+BA99)*(1-BE99)</f>
        <v>122.866001175653</v>
      </c>
      <c r="BG99" s="7"/>
      <c r="BH99" s="7"/>
      <c r="BI99" s="40" t="n">
        <f aca="false">T106/AG106</f>
        <v>0.011921785869943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127173290.199893</v>
      </c>
      <c r="E100" s="9"/>
      <c r="F100" s="67" t="n">
        <f aca="false">'Low pensions'!I100</f>
        <v>23115250.8726823</v>
      </c>
      <c r="G100" s="81" t="n">
        <f aca="false">'Low pensions'!K100</f>
        <v>3618316.05878471</v>
      </c>
      <c r="H100" s="81" t="n">
        <f aca="false">'Low pensions'!V100</f>
        <v>19906907.3796025</v>
      </c>
      <c r="I100" s="81" t="n">
        <f aca="false">'Low pensions'!M100</f>
        <v>111906.682230455</v>
      </c>
      <c r="J100" s="81" t="n">
        <f aca="false">'Low pensions'!W100</f>
        <v>615677.547822759</v>
      </c>
      <c r="K100" s="9"/>
      <c r="L100" s="81" t="n">
        <f aca="false">'Low pensions'!N100</f>
        <v>2656445.61503518</v>
      </c>
      <c r="M100" s="67"/>
      <c r="N100" s="81" t="n">
        <f aca="false">'Low pensions'!L100</f>
        <v>1078891.53343671</v>
      </c>
      <c r="O100" s="9"/>
      <c r="P100" s="81" t="n">
        <f aca="false">'Low pensions'!X100</f>
        <v>19720051.817132</v>
      </c>
      <c r="Q100" s="67"/>
      <c r="R100" s="81" t="n">
        <f aca="false">'Low SIPA income'!G95</f>
        <v>21272597.239809</v>
      </c>
      <c r="S100" s="67"/>
      <c r="T100" s="81" t="n">
        <f aca="false">'Low SIPA income'!J95</f>
        <v>81337619.2785758</v>
      </c>
      <c r="U100" s="9"/>
      <c r="V100" s="81" t="n">
        <f aca="false">'Low SIPA income'!F95</f>
        <v>143584.393350888</v>
      </c>
      <c r="W100" s="67"/>
      <c r="X100" s="81" t="n">
        <f aca="false">'Low SIPA income'!M95</f>
        <v>360642.599568153</v>
      </c>
      <c r="Y100" s="9"/>
      <c r="Z100" s="9" t="n">
        <f aca="false">R100+V100-N100-L100-F100</f>
        <v>-5434406.38799432</v>
      </c>
      <c r="AA100" s="9"/>
      <c r="AB100" s="9" t="n">
        <f aca="false">T100-P100-D100</f>
        <v>-65555722.7384492</v>
      </c>
      <c r="AC100" s="50"/>
      <c r="AD100" s="9"/>
      <c r="AE100" s="9"/>
      <c r="AF100" s="9"/>
      <c r="AG100" s="9" t="n">
        <f aca="false">BF100/100*$AG$53</f>
        <v>6771159244.75371</v>
      </c>
      <c r="AH100" s="40" t="n">
        <f aca="false">(AG100-AG99)/AG99</f>
        <v>0.00272677544718628</v>
      </c>
      <c r="AI100" s="40"/>
      <c r="AJ100" s="40" t="n">
        <f aca="false">AB100/AG100</f>
        <v>-0.00968160995316153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13445600</v>
      </c>
      <c r="AX100" s="7"/>
      <c r="AY100" s="40" t="n">
        <f aca="false">(AW100-AW99)/AW99</f>
        <v>0.00371960617726204</v>
      </c>
      <c r="AZ100" s="39" t="n">
        <f aca="false">workers_and_wage_low!B88</f>
        <v>7349.96100050881</v>
      </c>
      <c r="BA100" s="40" t="n">
        <f aca="false">(AZ100-AZ99)/AZ99</f>
        <v>-0.000989151476134917</v>
      </c>
      <c r="BB100" s="40"/>
      <c r="BC100" s="40"/>
      <c r="BD100" s="40"/>
      <c r="BE100" s="40"/>
      <c r="BF100" s="7" t="n">
        <f aca="false">BF99*(1+AY100)*(1+BA100)*(1-BE100)</f>
        <v>123.201029170953</v>
      </c>
      <c r="BG100" s="7"/>
      <c r="BH100" s="7"/>
      <c r="BI100" s="40" t="n">
        <f aca="false">T107/AG107</f>
        <v>0.0140060228133321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126938216.614359</v>
      </c>
      <c r="E101" s="9"/>
      <c r="F101" s="67" t="n">
        <f aca="false">'Low pensions'!I101</f>
        <v>23072523.4658925</v>
      </c>
      <c r="G101" s="81" t="n">
        <f aca="false">'Low pensions'!K101</f>
        <v>3706030.5069988</v>
      </c>
      <c r="H101" s="81" t="n">
        <f aca="false">'Low pensions'!V101</f>
        <v>20389486.3937302</v>
      </c>
      <c r="I101" s="81" t="n">
        <f aca="false">'Low pensions'!M101</f>
        <v>114619.500216458</v>
      </c>
      <c r="J101" s="81" t="n">
        <f aca="false">'Low pensions'!W101</f>
        <v>630602.671971038</v>
      </c>
      <c r="K101" s="9"/>
      <c r="L101" s="81" t="n">
        <f aca="false">'Low pensions'!N101</f>
        <v>2617076.28452384</v>
      </c>
      <c r="M101" s="67"/>
      <c r="N101" s="81" t="n">
        <f aca="false">'Low pensions'!L101</f>
        <v>1078332.30223547</v>
      </c>
      <c r="O101" s="9"/>
      <c r="P101" s="81" t="n">
        <f aca="false">'Low pensions'!X101</f>
        <v>19512687.4488854</v>
      </c>
      <c r="Q101" s="67"/>
      <c r="R101" s="81" t="n">
        <f aca="false">'Low SIPA income'!G96</f>
        <v>25153226.1019199</v>
      </c>
      <c r="S101" s="67"/>
      <c r="T101" s="81" t="n">
        <f aca="false">'Low SIPA income'!J96</f>
        <v>96175540.0735575</v>
      </c>
      <c r="U101" s="9"/>
      <c r="V101" s="81" t="n">
        <f aca="false">'Low SIPA income'!F96</f>
        <v>141160.214995573</v>
      </c>
      <c r="W101" s="67"/>
      <c r="X101" s="81" t="n">
        <f aca="false">'Low SIPA income'!M96</f>
        <v>354553.762449614</v>
      </c>
      <c r="Y101" s="9"/>
      <c r="Z101" s="9" t="n">
        <f aca="false">R101+V101-N101-L101-F101</f>
        <v>-1473545.73573632</v>
      </c>
      <c r="AA101" s="9"/>
      <c r="AB101" s="9" t="n">
        <f aca="false">T101-P101-D101</f>
        <v>-50275363.9896866</v>
      </c>
      <c r="AC101" s="50"/>
      <c r="AD101" s="9"/>
      <c r="AE101" s="9"/>
      <c r="AF101" s="9"/>
      <c r="AG101" s="9" t="n">
        <f aca="false">BF101/100*$AG$53</f>
        <v>6795965834.6523</v>
      </c>
      <c r="AH101" s="40" t="n">
        <f aca="false">(AG101-AG100)/AG100</f>
        <v>0.00366356616377177</v>
      </c>
      <c r="AI101" s="40" t="n">
        <f aca="false">(AG101-AG97)/AG97</f>
        <v>0.0212858437862312</v>
      </c>
      <c r="AJ101" s="40" t="n">
        <f aca="false">AB101/AG101</f>
        <v>-0.00739782471143909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13438429</v>
      </c>
      <c r="AX101" s="7"/>
      <c r="AY101" s="40" t="n">
        <f aca="false">(AW101-AW100)/AW100</f>
        <v>-0.000533334324983638</v>
      </c>
      <c r="AZ101" s="39" t="n">
        <f aca="false">workers_and_wage_low!B89</f>
        <v>7380.82451599638</v>
      </c>
      <c r="BA101" s="40" t="n">
        <f aca="false">(AZ101-AZ100)/AZ100</f>
        <v>0.00419914003427104</v>
      </c>
      <c r="BB101" s="40"/>
      <c r="BC101" s="40"/>
      <c r="BD101" s="40"/>
      <c r="BE101" s="40"/>
      <c r="BF101" s="7" t="n">
        <f aca="false">BF100*(1+AY101)*(1+BA101)*(1-BE101)</f>
        <v>123.652384292765</v>
      </c>
      <c r="BG101" s="7"/>
      <c r="BH101" s="7"/>
      <c r="BI101" s="40" t="n">
        <f aca="false">T108/AG108</f>
        <v>0.0119952028940906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127143513.331122</v>
      </c>
      <c r="E102" s="6"/>
      <c r="F102" s="8" t="n">
        <f aca="false">'Low pensions'!I102</f>
        <v>23109838.5743077</v>
      </c>
      <c r="G102" s="80" t="n">
        <f aca="false">'Low pensions'!K102</f>
        <v>3764692.16578683</v>
      </c>
      <c r="H102" s="80" t="n">
        <f aca="false">'Low pensions'!V102</f>
        <v>20712225.5323944</v>
      </c>
      <c r="I102" s="80" t="n">
        <f aca="false">'Low pensions'!M102</f>
        <v>116433.778323305</v>
      </c>
      <c r="J102" s="80" t="n">
        <f aca="false">'Low pensions'!W102</f>
        <v>640584.294816327</v>
      </c>
      <c r="K102" s="6"/>
      <c r="L102" s="80" t="n">
        <f aca="false">'Low pensions'!N102</f>
        <v>3233035.87717007</v>
      </c>
      <c r="M102" s="8"/>
      <c r="N102" s="80" t="n">
        <f aca="false">'Low pensions'!L102</f>
        <v>1080051.57388961</v>
      </c>
      <c r="O102" s="6"/>
      <c r="P102" s="80" t="n">
        <f aca="false">'Low pensions'!X102</f>
        <v>22718363.6286493</v>
      </c>
      <c r="Q102" s="8"/>
      <c r="R102" s="80" t="n">
        <f aca="false">'Low SIPA income'!G97</f>
        <v>21328127.3145878</v>
      </c>
      <c r="S102" s="8"/>
      <c r="T102" s="80" t="n">
        <f aca="false">'Low SIPA income'!J97</f>
        <v>81549943.3323786</v>
      </c>
      <c r="U102" s="6"/>
      <c r="V102" s="80" t="n">
        <f aca="false">'Low SIPA income'!F97</f>
        <v>147101.238614848</v>
      </c>
      <c r="W102" s="8"/>
      <c r="X102" s="80" t="n">
        <f aca="false">'Low SIPA income'!M97</f>
        <v>369475.900936595</v>
      </c>
      <c r="Y102" s="6"/>
      <c r="Z102" s="6" t="n">
        <f aca="false">R102+V102-N102-L102-F102</f>
        <v>-5947697.47216478</v>
      </c>
      <c r="AA102" s="6"/>
      <c r="AB102" s="6" t="n">
        <f aca="false">T102-P102-D102</f>
        <v>-68311933.6273932</v>
      </c>
      <c r="AC102" s="50"/>
      <c r="AD102" s="6"/>
      <c r="AE102" s="6"/>
      <c r="AF102" s="6"/>
      <c r="AG102" s="6" t="n">
        <f aca="false">BF102/100*$AG$53</f>
        <v>6830077665.78103</v>
      </c>
      <c r="AH102" s="61" t="n">
        <f aca="false">(AG102-AG101)/AG101</f>
        <v>0.00501942357549786</v>
      </c>
      <c r="AI102" s="61"/>
      <c r="AJ102" s="61" t="n">
        <f aca="false">AB102/AG102</f>
        <v>-0.010001633505522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0.00381360466910549</v>
      </c>
      <c r="AV102" s="5"/>
      <c r="AW102" s="65" t="n">
        <f aca="false">workers_and_wage_low!C90</f>
        <v>13467418</v>
      </c>
      <c r="AX102" s="5"/>
      <c r="AY102" s="61" t="n">
        <f aca="false">(AW102-AW101)/AW101</f>
        <v>0.00215717179441139</v>
      </c>
      <c r="AZ102" s="66" t="n">
        <f aca="false">workers_and_wage_low!B90</f>
        <v>7401.90482027537</v>
      </c>
      <c r="BA102" s="61" t="n">
        <f aca="false">(AZ102-AZ101)/AZ101</f>
        <v>0.00285609070278019</v>
      </c>
      <c r="BB102" s="61"/>
      <c r="BC102" s="61"/>
      <c r="BD102" s="61"/>
      <c r="BE102" s="61"/>
      <c r="BF102" s="5" t="n">
        <f aca="false">BF101*(1+AY102)*(1+BA102)*(1-BE102)</f>
        <v>124.273047985651</v>
      </c>
      <c r="BG102" s="5"/>
      <c r="BH102" s="5"/>
      <c r="BI102" s="61" t="n">
        <f aca="false">T109/AG109</f>
        <v>0.014050517617324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127566279.217331</v>
      </c>
      <c r="E103" s="9"/>
      <c r="F103" s="67" t="n">
        <f aca="false">'Low pensions'!I103</f>
        <v>23186681.278501</v>
      </c>
      <c r="G103" s="81" t="n">
        <f aca="false">'Low pensions'!K103</f>
        <v>3842653.14417185</v>
      </c>
      <c r="H103" s="81" t="n">
        <f aca="false">'Low pensions'!V103</f>
        <v>21141143.8332614</v>
      </c>
      <c r="I103" s="81" t="n">
        <f aca="false">'Low pensions'!M103</f>
        <v>118844.942603254</v>
      </c>
      <c r="J103" s="81" t="n">
        <f aca="false">'Low pensions'!W103</f>
        <v>653849.809276133</v>
      </c>
      <c r="K103" s="9"/>
      <c r="L103" s="81" t="n">
        <f aca="false">'Low pensions'!N103</f>
        <v>2675690.91359864</v>
      </c>
      <c r="M103" s="67"/>
      <c r="N103" s="81" t="n">
        <f aca="false">'Low pensions'!L103</f>
        <v>1084529.67041462</v>
      </c>
      <c r="O103" s="9"/>
      <c r="P103" s="81" t="n">
        <f aca="false">'Low pensions'!X103</f>
        <v>19850935.1289992</v>
      </c>
      <c r="Q103" s="67"/>
      <c r="R103" s="81" t="n">
        <f aca="false">'Low SIPA income'!G98</f>
        <v>25117829.2697281</v>
      </c>
      <c r="S103" s="67"/>
      <c r="T103" s="81" t="n">
        <f aca="false">'Low SIPA income'!J98</f>
        <v>96040197.2177684</v>
      </c>
      <c r="U103" s="9"/>
      <c r="V103" s="81" t="n">
        <f aca="false">'Low SIPA income'!F98</f>
        <v>148035.830943053</v>
      </c>
      <c r="W103" s="67"/>
      <c r="X103" s="81" t="n">
        <f aca="false">'Low SIPA income'!M98</f>
        <v>371823.327414603</v>
      </c>
      <c r="Y103" s="9"/>
      <c r="Z103" s="9" t="n">
        <f aca="false">R103+V103-N103-L103-F103</f>
        <v>-1681036.76184314</v>
      </c>
      <c r="AA103" s="9"/>
      <c r="AB103" s="9" t="n">
        <f aca="false">T103-P103-D103</f>
        <v>-51377017.1285615</v>
      </c>
      <c r="AC103" s="50"/>
      <c r="AD103" s="9"/>
      <c r="AE103" s="9"/>
      <c r="AF103" s="9"/>
      <c r="AG103" s="9" t="n">
        <f aca="false">BF103/100*$AG$53</f>
        <v>6843931872.16251</v>
      </c>
      <c r="AH103" s="40" t="n">
        <f aca="false">(AG103-AG102)/AG102</f>
        <v>0.00202841125085351</v>
      </c>
      <c r="AI103" s="40"/>
      <c r="AJ103" s="40" t="n">
        <f aca="false">AB103/AG103</f>
        <v>-0.00750694455880485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13495627</v>
      </c>
      <c r="AX103" s="7"/>
      <c r="AY103" s="40" t="n">
        <f aca="false">(AW103-AW102)/AW102</f>
        <v>0.00209461086007726</v>
      </c>
      <c r="AZ103" s="39" t="n">
        <f aca="false">workers_and_wage_low!B91</f>
        <v>7401.41584128945</v>
      </c>
      <c r="BA103" s="40" t="n">
        <f aca="false">(AZ103-AZ102)/AZ102</f>
        <v>-6.60612366398744E-005</v>
      </c>
      <c r="BB103" s="40"/>
      <c r="BC103" s="40"/>
      <c r="BD103" s="40"/>
      <c r="BE103" s="40"/>
      <c r="BF103" s="7" t="n">
        <f aca="false">BF102*(1+AY103)*(1+BA103)*(1-BE103)</f>
        <v>124.525124834363</v>
      </c>
      <c r="BG103" s="7"/>
      <c r="BH103" s="7"/>
      <c r="BI103" s="40" t="n">
        <f aca="false">T110/AG110</f>
        <v>0.0118878564212526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127588574.632222</v>
      </c>
      <c r="E104" s="9"/>
      <c r="F104" s="67" t="n">
        <f aca="false">'Low pensions'!I104</f>
        <v>23190733.7340733</v>
      </c>
      <c r="G104" s="81" t="n">
        <f aca="false">'Low pensions'!K104</f>
        <v>3942591.78194549</v>
      </c>
      <c r="H104" s="81" t="n">
        <f aca="false">'Low pensions'!V104</f>
        <v>21690976.7316268</v>
      </c>
      <c r="I104" s="81" t="n">
        <f aca="false">'Low pensions'!M104</f>
        <v>121935.828307592</v>
      </c>
      <c r="J104" s="81" t="n">
        <f aca="false">'Low pensions'!W104</f>
        <v>670854.950462681</v>
      </c>
      <c r="K104" s="9"/>
      <c r="L104" s="81" t="n">
        <f aca="false">'Low pensions'!N104</f>
        <v>2680157.51197518</v>
      </c>
      <c r="M104" s="67"/>
      <c r="N104" s="81" t="n">
        <f aca="false">'Low pensions'!L104</f>
        <v>1087046.46302694</v>
      </c>
      <c r="O104" s="9"/>
      <c r="P104" s="81" t="n">
        <f aca="false">'Low pensions'!X104</f>
        <v>19887958.9795875</v>
      </c>
      <c r="Q104" s="67"/>
      <c r="R104" s="81" t="n">
        <f aca="false">'Low SIPA income'!G99</f>
        <v>21509321.0769036</v>
      </c>
      <c r="S104" s="67"/>
      <c r="T104" s="81" t="n">
        <f aca="false">'Low SIPA income'!J99</f>
        <v>82242753.3869647</v>
      </c>
      <c r="U104" s="9"/>
      <c r="V104" s="81" t="n">
        <f aca="false">'Low SIPA income'!F99</f>
        <v>149817.859686111</v>
      </c>
      <c r="W104" s="67"/>
      <c r="X104" s="81" t="n">
        <f aca="false">'Low SIPA income'!M99</f>
        <v>376299.269844021</v>
      </c>
      <c r="Y104" s="9"/>
      <c r="Z104" s="9" t="n">
        <f aca="false">R104+V104-N104-L104-F104</f>
        <v>-5298798.77248563</v>
      </c>
      <c r="AA104" s="9"/>
      <c r="AB104" s="9" t="n">
        <f aca="false">T104-P104-D104</f>
        <v>-65233780.2248444</v>
      </c>
      <c r="AC104" s="50"/>
      <c r="AD104" s="9"/>
      <c r="AE104" s="9"/>
      <c r="AF104" s="9"/>
      <c r="AG104" s="9" t="n">
        <f aca="false">BF104/100*$AG$53</f>
        <v>6858647069.83613</v>
      </c>
      <c r="AH104" s="40" t="n">
        <f aca="false">(AG104-AG103)/AG103</f>
        <v>0.00215010873113389</v>
      </c>
      <c r="AI104" s="40"/>
      <c r="AJ104" s="40" t="n">
        <f aca="false">AB104/AG104</f>
        <v>-0.00951117320378507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13570132</v>
      </c>
      <c r="AX104" s="7"/>
      <c r="AY104" s="40" t="n">
        <f aca="false">(AW104-AW103)/AW103</f>
        <v>0.00552067717935595</v>
      </c>
      <c r="AZ104" s="39" t="n">
        <f aca="false">workers_and_wage_low!B92</f>
        <v>7376.60583064223</v>
      </c>
      <c r="BA104" s="40" t="n">
        <f aca="false">(AZ104-AZ103)/AZ103</f>
        <v>-0.00335206279166418</v>
      </c>
      <c r="BB104" s="40"/>
      <c r="BC104" s="40"/>
      <c r="BD104" s="40"/>
      <c r="BE104" s="40"/>
      <c r="BF104" s="7" t="n">
        <f aca="false">BF103*(1+AY104)*(1+BA104)*(1-BE104)</f>
        <v>124.792867392515</v>
      </c>
      <c r="BG104" s="7"/>
      <c r="BH104" s="7"/>
      <c r="BI104" s="40" t="n">
        <f aca="false">T111/AG111</f>
        <v>0.0140395764599904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128088219.962568</v>
      </c>
      <c r="E105" s="9"/>
      <c r="F105" s="67" t="n">
        <f aca="false">'Low pensions'!I105</f>
        <v>23281550.1872779</v>
      </c>
      <c r="G105" s="81" t="n">
        <f aca="false">'Low pensions'!K105</f>
        <v>4061608.72419063</v>
      </c>
      <c r="H105" s="81" t="n">
        <f aca="false">'Low pensions'!V105</f>
        <v>22345772.8321845</v>
      </c>
      <c r="I105" s="81" t="n">
        <f aca="false">'Low pensions'!M105</f>
        <v>125616.764665689</v>
      </c>
      <c r="J105" s="81" t="n">
        <f aca="false">'Low pensions'!W105</f>
        <v>691106.376253127</v>
      </c>
      <c r="K105" s="9"/>
      <c r="L105" s="81" t="n">
        <f aca="false">'Low pensions'!N105</f>
        <v>2656768.508977</v>
      </c>
      <c r="M105" s="67"/>
      <c r="N105" s="81" t="n">
        <f aca="false">'Low pensions'!L105</f>
        <v>1092014.67940544</v>
      </c>
      <c r="O105" s="9"/>
      <c r="P105" s="81" t="n">
        <f aca="false">'Low pensions'!X105</f>
        <v>19793926.992497</v>
      </c>
      <c r="Q105" s="67"/>
      <c r="R105" s="81" t="n">
        <f aca="false">'Low SIPA income'!G100</f>
        <v>25415155.4733249</v>
      </c>
      <c r="S105" s="67"/>
      <c r="T105" s="81" t="n">
        <f aca="false">'Low SIPA income'!J100</f>
        <v>97177049.7269884</v>
      </c>
      <c r="U105" s="9"/>
      <c r="V105" s="81" t="n">
        <f aca="false">'Low SIPA income'!F100</f>
        <v>152963.80026701</v>
      </c>
      <c r="W105" s="67"/>
      <c r="X105" s="81" t="n">
        <f aca="false">'Low SIPA income'!M100</f>
        <v>384200.965583402</v>
      </c>
      <c r="Y105" s="9"/>
      <c r="Z105" s="9" t="n">
        <f aca="false">R105+V105-N105-L105-F105</f>
        <v>-1462214.10206838</v>
      </c>
      <c r="AA105" s="9"/>
      <c r="AB105" s="9" t="n">
        <f aca="false">T105-P105-D105</f>
        <v>-50705097.2280761</v>
      </c>
      <c r="AC105" s="50"/>
      <c r="AD105" s="9"/>
      <c r="AE105" s="9"/>
      <c r="AF105" s="9"/>
      <c r="AG105" s="9" t="n">
        <f aca="false">BF105/100*$AG$53</f>
        <v>6900186295.16416</v>
      </c>
      <c r="AH105" s="40" t="n">
        <f aca="false">(AG105-AG104)/AG104</f>
        <v>0.00605647511893669</v>
      </c>
      <c r="AI105" s="40" t="n">
        <f aca="false">(AG105-AG101)/AG101</f>
        <v>0.0153356363241915</v>
      </c>
      <c r="AJ105" s="40" t="n">
        <f aca="false">AB105/AG105</f>
        <v>-0.00734836641492008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13617218</v>
      </c>
      <c r="AX105" s="7"/>
      <c r="AY105" s="40" t="n">
        <f aca="false">(AW105-AW104)/AW104</f>
        <v>0.00346982623308307</v>
      </c>
      <c r="AZ105" s="39" t="n">
        <f aca="false">workers_and_wage_low!B93</f>
        <v>7395.62054215064</v>
      </c>
      <c r="BA105" s="40" t="n">
        <f aca="false">(AZ105-AZ104)/AZ104</f>
        <v>0.00257770469846996</v>
      </c>
      <c r="BB105" s="40"/>
      <c r="BC105" s="40"/>
      <c r="BD105" s="40"/>
      <c r="BE105" s="40"/>
      <c r="BF105" s="7" t="n">
        <f aca="false">BF104*(1+AY105)*(1+BA105)*(1-BE105)</f>
        <v>125.548672288898</v>
      </c>
      <c r="BG105" s="7"/>
      <c r="BH105" s="7"/>
      <c r="BI105" s="40" t="n">
        <f aca="false">T112/AG112</f>
        <v>0.0119850276798301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129070670.496013</v>
      </c>
      <c r="E106" s="6"/>
      <c r="F106" s="8" t="n">
        <f aca="false">'Low pensions'!I106</f>
        <v>23460122.2012196</v>
      </c>
      <c r="G106" s="80" t="n">
        <f aca="false">'Low pensions'!K106</f>
        <v>4104689.10666386</v>
      </c>
      <c r="H106" s="80" t="n">
        <f aca="false">'Low pensions'!V106</f>
        <v>22582788.3857844</v>
      </c>
      <c r="I106" s="80" t="n">
        <f aca="false">'Low pensions'!M106</f>
        <v>126949.147628779</v>
      </c>
      <c r="J106" s="80" t="n">
        <f aca="false">'Low pensions'!W106</f>
        <v>698436.754199515</v>
      </c>
      <c r="K106" s="6"/>
      <c r="L106" s="80" t="n">
        <f aca="false">'Low pensions'!N106</f>
        <v>3323115.82831453</v>
      </c>
      <c r="M106" s="8"/>
      <c r="N106" s="80" t="n">
        <f aca="false">'Low pensions'!L106</f>
        <v>1100389.732655</v>
      </c>
      <c r="O106" s="6"/>
      <c r="P106" s="80" t="n">
        <f aca="false">'Low pensions'!X106</f>
        <v>23297683.4721602</v>
      </c>
      <c r="Q106" s="8"/>
      <c r="R106" s="80" t="n">
        <f aca="false">'Low SIPA income'!G101</f>
        <v>21521993.6364425</v>
      </c>
      <c r="S106" s="8"/>
      <c r="T106" s="80" t="n">
        <f aca="false">'Low SIPA income'!J101</f>
        <v>82291208.0167138</v>
      </c>
      <c r="U106" s="6"/>
      <c r="V106" s="80" t="n">
        <f aca="false">'Low SIPA income'!F101</f>
        <v>152668.011341463</v>
      </c>
      <c r="W106" s="8"/>
      <c r="X106" s="80" t="n">
        <f aca="false">'Low SIPA income'!M101</f>
        <v>383458.029080742</v>
      </c>
      <c r="Y106" s="6"/>
      <c r="Z106" s="6" t="n">
        <f aca="false">R106+V106-N106-L106-F106</f>
        <v>-6208966.11440515</v>
      </c>
      <c r="AA106" s="6"/>
      <c r="AB106" s="6" t="n">
        <f aca="false">T106-P106-D106</f>
        <v>-70077145.9514594</v>
      </c>
      <c r="AC106" s="50"/>
      <c r="AD106" s="6"/>
      <c r="AE106" s="6"/>
      <c r="AF106" s="6"/>
      <c r="AG106" s="6" t="n">
        <f aca="false">BF106/100*$AG$53</f>
        <v>6902590678.48089</v>
      </c>
      <c r="AH106" s="61" t="n">
        <f aca="false">(AG106-AG105)/AG105</f>
        <v>0.000348451942292566</v>
      </c>
      <c r="AI106" s="61"/>
      <c r="AJ106" s="61" t="n">
        <f aca="false">AB106/AG106</f>
        <v>-0.0101522963211375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0.00219747481920756</v>
      </c>
      <c r="AV106" s="5"/>
      <c r="AW106" s="65" t="n">
        <f aca="false">workers_and_wage_low!C94</f>
        <v>13582406</v>
      </c>
      <c r="AX106" s="5"/>
      <c r="AY106" s="61" t="n">
        <f aca="false">(AW106-AW105)/AW105</f>
        <v>-0.00255646931700734</v>
      </c>
      <c r="AZ106" s="66" t="n">
        <f aca="false">workers_and_wage_low!B94</f>
        <v>7417.15930066451</v>
      </c>
      <c r="BA106" s="61" t="n">
        <f aca="false">(AZ106-AZ105)/AZ105</f>
        <v>0.00291236663524283</v>
      </c>
      <c r="BB106" s="61"/>
      <c r="BC106" s="61"/>
      <c r="BD106" s="61"/>
      <c r="BE106" s="61"/>
      <c r="BF106" s="5" t="n">
        <f aca="false">BF105*(1+AY106)*(1+BA106)*(1-BE106)</f>
        <v>125.59241996761</v>
      </c>
      <c r="BG106" s="5"/>
      <c r="BH106" s="5"/>
      <c r="BI106" s="61" t="n">
        <f aca="false">T113/AG113</f>
        <v>0.0141295406948354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128843205.958908</v>
      </c>
      <c r="E107" s="9"/>
      <c r="F107" s="67" t="n">
        <f aca="false">'Low pensions'!I107</f>
        <v>23418777.8290518</v>
      </c>
      <c r="G107" s="81" t="n">
        <f aca="false">'Low pensions'!K107</f>
        <v>4188519.87327582</v>
      </c>
      <c r="H107" s="81" t="n">
        <f aca="false">'Low pensions'!V107</f>
        <v>23044000.5296085</v>
      </c>
      <c r="I107" s="81" t="n">
        <f aca="false">'Low pensions'!M107</f>
        <v>129541.851750798</v>
      </c>
      <c r="J107" s="81" t="n">
        <f aca="false">'Low pensions'!W107</f>
        <v>712701.047307476</v>
      </c>
      <c r="K107" s="9"/>
      <c r="L107" s="81" t="n">
        <f aca="false">'Low pensions'!N107</f>
        <v>2750635.34612619</v>
      </c>
      <c r="M107" s="67"/>
      <c r="N107" s="81" t="n">
        <f aca="false">'Low pensions'!L107</f>
        <v>1099000.98905008</v>
      </c>
      <c r="O107" s="9"/>
      <c r="P107" s="81" t="n">
        <f aca="false">'Low pensions'!X107</f>
        <v>20319439.0710585</v>
      </c>
      <c r="Q107" s="67"/>
      <c r="R107" s="81" t="n">
        <f aca="false">'Low SIPA income'!G102</f>
        <v>25433604.8685739</v>
      </c>
      <c r="S107" s="67"/>
      <c r="T107" s="81" t="n">
        <f aca="false">'Low SIPA income'!J102</f>
        <v>97247592.5887635</v>
      </c>
      <c r="U107" s="9"/>
      <c r="V107" s="81" t="n">
        <f aca="false">'Low SIPA income'!F102</f>
        <v>154172.744059972</v>
      </c>
      <c r="W107" s="67"/>
      <c r="X107" s="81" t="n">
        <f aca="false">'Low SIPA income'!M102</f>
        <v>387237.483843154</v>
      </c>
      <c r="Y107" s="9"/>
      <c r="Z107" s="9" t="n">
        <f aca="false">R107+V107-N107-L107-F107</f>
        <v>-1680636.5515942</v>
      </c>
      <c r="AA107" s="9"/>
      <c r="AB107" s="9" t="n">
        <f aca="false">T107-P107-D107</f>
        <v>-51915052.4412029</v>
      </c>
      <c r="AC107" s="50"/>
      <c r="AD107" s="9"/>
      <c r="AE107" s="9"/>
      <c r="AF107" s="9"/>
      <c r="AG107" s="9" t="n">
        <f aca="false">BF107/100*$AG$53</f>
        <v>6943269612.28388</v>
      </c>
      <c r="AH107" s="40" t="n">
        <f aca="false">(AG107-AG106)/AG106</f>
        <v>0.0058932849560097</v>
      </c>
      <c r="AI107" s="40"/>
      <c r="AJ107" s="40" t="n">
        <f aca="false">AB107/AG107</f>
        <v>-0.00747703248471814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13618763</v>
      </c>
      <c r="AX107" s="7"/>
      <c r="AY107" s="40" t="n">
        <f aca="false">(AW107-AW106)/AW106</f>
        <v>0.00267677170009496</v>
      </c>
      <c r="AZ107" s="39" t="n">
        <f aca="false">workers_and_wage_low!B95</f>
        <v>7440.9530015711</v>
      </c>
      <c r="BA107" s="40" t="n">
        <f aca="false">(AZ107-AZ106)/AZ106</f>
        <v>0.00320792636939321</v>
      </c>
      <c r="BB107" s="40"/>
      <c r="BC107" s="40"/>
      <c r="BD107" s="40"/>
      <c r="BE107" s="40"/>
      <c r="BF107" s="7" t="n">
        <f aca="false">BF106*(1+AY107)*(1+BA107)*(1-BE107)</f>
        <v>126.332571886794</v>
      </c>
      <c r="BG107" s="7"/>
      <c r="BH107" s="7"/>
      <c r="BI107" s="40" t="n">
        <f aca="false">T114/AG114</f>
        <v>0.011931515990485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129490588.318213</v>
      </c>
      <c r="E108" s="9"/>
      <c r="F108" s="67" t="n">
        <f aca="false">'Low pensions'!I108</f>
        <v>23536447.2360661</v>
      </c>
      <c r="G108" s="81" t="n">
        <f aca="false">'Low pensions'!K108</f>
        <v>4194322.60709819</v>
      </c>
      <c r="H108" s="81" t="n">
        <f aca="false">'Low pensions'!V108</f>
        <v>23075925.459016</v>
      </c>
      <c r="I108" s="81" t="n">
        <f aca="false">'Low pensions'!M108</f>
        <v>129721.317745306</v>
      </c>
      <c r="J108" s="81" t="n">
        <f aca="false">'Low pensions'!W108</f>
        <v>713688.41625823</v>
      </c>
      <c r="K108" s="9"/>
      <c r="L108" s="81" t="n">
        <f aca="false">'Low pensions'!N108</f>
        <v>2715525.99015722</v>
      </c>
      <c r="M108" s="67"/>
      <c r="N108" s="81" t="n">
        <f aca="false">'Low pensions'!L108</f>
        <v>1104705.58428528</v>
      </c>
      <c r="O108" s="9"/>
      <c r="P108" s="81" t="n">
        <f aca="false">'Low pensions'!X108</f>
        <v>20168641.4558891</v>
      </c>
      <c r="Q108" s="67"/>
      <c r="R108" s="81" t="n">
        <f aca="false">'Low SIPA income'!G103</f>
        <v>21780459.5679059</v>
      </c>
      <c r="S108" s="67"/>
      <c r="T108" s="81" t="n">
        <f aca="false">'Low SIPA income'!J103</f>
        <v>83279474.9073459</v>
      </c>
      <c r="U108" s="9"/>
      <c r="V108" s="81" t="n">
        <f aca="false">'Low SIPA income'!F103</f>
        <v>152255.525677551</v>
      </c>
      <c r="W108" s="67"/>
      <c r="X108" s="81" t="n">
        <f aca="false">'Low SIPA income'!M103</f>
        <v>382421.984015911</v>
      </c>
      <c r="Y108" s="9"/>
      <c r="Z108" s="9" t="n">
        <f aca="false">R108+V108-N108-L108-F108</f>
        <v>-5423963.71692513</v>
      </c>
      <c r="AA108" s="9"/>
      <c r="AB108" s="9" t="n">
        <f aca="false">T108-P108-D108</f>
        <v>-66379754.8667558</v>
      </c>
      <c r="AC108" s="50"/>
      <c r="AD108" s="9"/>
      <c r="AE108" s="9"/>
      <c r="AF108" s="9"/>
      <c r="AG108" s="9" t="n">
        <f aca="false">BF108/100*$AG$53</f>
        <v>6942731660.53514</v>
      </c>
      <c r="AH108" s="40" t="n">
        <f aca="false">(AG108-AG107)/AG107</f>
        <v>-7.74781592493371E-005</v>
      </c>
      <c r="AI108" s="40"/>
      <c r="AJ108" s="40" t="n">
        <f aca="false">AB108/AG108</f>
        <v>-0.00956104284486191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13599199</v>
      </c>
      <c r="AX108" s="7"/>
      <c r="AY108" s="40" t="n">
        <f aca="false">(AW108-AW107)/AW107</f>
        <v>-0.00143654750435117</v>
      </c>
      <c r="AZ108" s="39" t="n">
        <f aca="false">workers_and_wage_low!B96</f>
        <v>7451.08032106943</v>
      </c>
      <c r="BA108" s="40" t="n">
        <f aca="false">(AZ108-AZ107)/AZ107</f>
        <v>0.00136102452148149</v>
      </c>
      <c r="BB108" s="40"/>
      <c r="BC108" s="40"/>
      <c r="BD108" s="40"/>
      <c r="BE108" s="40"/>
      <c r="BF108" s="7" t="n">
        <f aca="false">BF107*(1+AY108)*(1+BA108)*(1-BE108)</f>
        <v>126.322783871671</v>
      </c>
      <c r="BG108" s="7"/>
      <c r="BH108" s="7"/>
      <c r="BI108" s="40" t="n">
        <f aca="false">T115/AG115</f>
        <v>0.0140623943005169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129844289.453709</v>
      </c>
      <c r="E109" s="9"/>
      <c r="F109" s="67" t="n">
        <f aca="false">'Low pensions'!I109</f>
        <v>23600736.6042825</v>
      </c>
      <c r="G109" s="81" t="n">
        <f aca="false">'Low pensions'!K109</f>
        <v>4224168.82013633</v>
      </c>
      <c r="H109" s="81" t="n">
        <f aca="false">'Low pensions'!V109</f>
        <v>23240130.5170953</v>
      </c>
      <c r="I109" s="81" t="n">
        <f aca="false">'Low pensions'!M109</f>
        <v>130644.396499061</v>
      </c>
      <c r="J109" s="81" t="n">
        <f aca="false">'Low pensions'!W109</f>
        <v>718766.923209129</v>
      </c>
      <c r="K109" s="9"/>
      <c r="L109" s="81" t="n">
        <f aca="false">'Low pensions'!N109</f>
        <v>2636490.38692401</v>
      </c>
      <c r="M109" s="67"/>
      <c r="N109" s="81" t="n">
        <f aca="false">'Low pensions'!L109</f>
        <v>1108046.32191434</v>
      </c>
      <c r="O109" s="9"/>
      <c r="P109" s="81" t="n">
        <f aca="false">'Low pensions'!X109</f>
        <v>19776905.0877506</v>
      </c>
      <c r="Q109" s="67"/>
      <c r="R109" s="81" t="n">
        <f aca="false">'Low SIPA income'!G104</f>
        <v>25579412.8512536</v>
      </c>
      <c r="S109" s="67"/>
      <c r="T109" s="81" t="n">
        <f aca="false">'Low SIPA income'!J104</f>
        <v>97805102.0479651</v>
      </c>
      <c r="U109" s="9"/>
      <c r="V109" s="81" t="n">
        <f aca="false">'Low SIPA income'!F104</f>
        <v>157441.245478588</v>
      </c>
      <c r="W109" s="67"/>
      <c r="X109" s="81" t="n">
        <f aca="false">'Low SIPA income'!M104</f>
        <v>395447.017071611</v>
      </c>
      <c r="Y109" s="9"/>
      <c r="Z109" s="9" t="n">
        <f aca="false">R109+V109-N109-L109-F109</f>
        <v>-1608419.21638861</v>
      </c>
      <c r="AA109" s="9"/>
      <c r="AB109" s="9" t="n">
        <f aca="false">T109-P109-D109</f>
        <v>-51816092.4934944</v>
      </c>
      <c r="AC109" s="50"/>
      <c r="AD109" s="9"/>
      <c r="AE109" s="9"/>
      <c r="AF109" s="9"/>
      <c r="AG109" s="9" t="n">
        <f aca="false">BF109/100*$AG$53</f>
        <v>6960960778.22596</v>
      </c>
      <c r="AH109" s="40" t="n">
        <f aca="false">(AG109-AG108)/AG108</f>
        <v>0.00262564053777732</v>
      </c>
      <c r="AI109" s="40" t="n">
        <f aca="false">(AG109-AG105)/AG105</f>
        <v>0.00880765829531106</v>
      </c>
      <c r="AJ109" s="40" t="n">
        <f aca="false">AB109/AG109</f>
        <v>-0.00744381331030858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13629231</v>
      </c>
      <c r="AX109" s="7"/>
      <c r="AY109" s="40" t="n">
        <f aca="false">(AW109-AW108)/AW108</f>
        <v>0.00220836536034218</v>
      </c>
      <c r="AZ109" s="39" t="n">
        <f aca="false">workers_and_wage_low!B97</f>
        <v>7454.18262092096</v>
      </c>
      <c r="BA109" s="40" t="n">
        <f aca="false">(AZ109-AZ108)/AZ108</f>
        <v>0.000416355711903388</v>
      </c>
      <c r="BB109" s="40"/>
      <c r="BC109" s="40"/>
      <c r="BD109" s="40"/>
      <c r="BE109" s="40"/>
      <c r="BF109" s="7" t="n">
        <f aca="false">BF108*(1+AY109)*(1+BA109)*(1-BE109)</f>
        <v>126.654462093849</v>
      </c>
      <c r="BG109" s="7"/>
      <c r="BH109" s="7"/>
      <c r="BI109" s="40" t="n">
        <f aca="false">T116/AG116</f>
        <v>0.0120601716946664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130197321.347582</v>
      </c>
      <c r="E110" s="6"/>
      <c r="F110" s="8" t="n">
        <f aca="false">'Low pensions'!I110</f>
        <v>23664904.3299118</v>
      </c>
      <c r="G110" s="80" t="n">
        <f aca="false">'Low pensions'!K110</f>
        <v>4327155.89851995</v>
      </c>
      <c r="H110" s="80" t="n">
        <f aca="false">'Low pensions'!V110</f>
        <v>23806735.0362614</v>
      </c>
      <c r="I110" s="80" t="n">
        <f aca="false">'Low pensions'!M110</f>
        <v>133829.563871751</v>
      </c>
      <c r="J110" s="80" t="n">
        <f aca="false">'Low pensions'!W110</f>
        <v>736290.774317359</v>
      </c>
      <c r="K110" s="6"/>
      <c r="L110" s="80" t="n">
        <f aca="false">'Low pensions'!N110</f>
        <v>3286426.04281262</v>
      </c>
      <c r="M110" s="8"/>
      <c r="N110" s="80" t="n">
        <f aca="false">'Low pensions'!L110</f>
        <v>1111518.89556109</v>
      </c>
      <c r="O110" s="6"/>
      <c r="P110" s="80" t="n">
        <f aca="false">'Low pensions'!X110</f>
        <v>23168529.3714503</v>
      </c>
      <c r="Q110" s="8"/>
      <c r="R110" s="80" t="n">
        <f aca="false">'Low SIPA income'!G105</f>
        <v>21688438.283889</v>
      </c>
      <c r="S110" s="8"/>
      <c r="T110" s="80" t="n">
        <f aca="false">'Low SIPA income'!J105</f>
        <v>82927623.5522662</v>
      </c>
      <c r="U110" s="6"/>
      <c r="V110" s="80" t="n">
        <f aca="false">'Low SIPA income'!F105</f>
        <v>153139.50527185</v>
      </c>
      <c r="W110" s="8"/>
      <c r="X110" s="80" t="n">
        <f aca="false">'Low SIPA income'!M105</f>
        <v>384642.2858984</v>
      </c>
      <c r="Y110" s="6"/>
      <c r="Z110" s="6" t="n">
        <f aca="false">R110+V110-N110-L110-F110</f>
        <v>-6221271.47912464</v>
      </c>
      <c r="AA110" s="6"/>
      <c r="AB110" s="6" t="n">
        <f aca="false">T110-P110-D110</f>
        <v>-70438227.1667657</v>
      </c>
      <c r="AC110" s="50"/>
      <c r="AD110" s="6"/>
      <c r="AE110" s="6"/>
      <c r="AF110" s="6"/>
      <c r="AG110" s="6" t="n">
        <f aca="false">BF110/100*$AG$53</f>
        <v>6975826474.82283</v>
      </c>
      <c r="AH110" s="61" t="n">
        <f aca="false">(AG110-AG109)/AG109</f>
        <v>0.00213558114612216</v>
      </c>
      <c r="AI110" s="61"/>
      <c r="AJ110" s="61" t="n">
        <f aca="false">AB110/AG110</f>
        <v>-0.0100974741015981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0.00349206067883207</v>
      </c>
      <c r="AV110" s="5"/>
      <c r="AW110" s="65" t="n">
        <f aca="false">workers_and_wage_low!C98</f>
        <v>13625554</v>
      </c>
      <c r="AX110" s="5"/>
      <c r="AY110" s="61" t="n">
        <f aca="false">(AW110-AW109)/AW109</f>
        <v>-0.000269787781863848</v>
      </c>
      <c r="AZ110" s="66" t="n">
        <f aca="false">workers_and_wage_low!B98</f>
        <v>7472.11751879718</v>
      </c>
      <c r="BA110" s="61" t="n">
        <f aca="false">(AZ110-AZ109)/AZ109</f>
        <v>0.00240601804225678</v>
      </c>
      <c r="BB110" s="61"/>
      <c r="BC110" s="61"/>
      <c r="BD110" s="61"/>
      <c r="BE110" s="61"/>
      <c r="BF110" s="5" t="n">
        <f aca="false">BF109*(1+AY110)*(1+BA110)*(1-BE110)</f>
        <v>126.924942975169</v>
      </c>
      <c r="BG110" s="5"/>
      <c r="BH110" s="5"/>
      <c r="BI110" s="61" t="n">
        <f aca="false">T117/AG117</f>
        <v>0.0141558394572065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130556646.083852</v>
      </c>
      <c r="E111" s="9"/>
      <c r="F111" s="67" t="n">
        <f aca="false">'Low pensions'!I111</f>
        <v>23730215.8541367</v>
      </c>
      <c r="G111" s="81" t="n">
        <f aca="false">'Low pensions'!K111</f>
        <v>4411902.86400653</v>
      </c>
      <c r="H111" s="81" t="n">
        <f aca="false">'Low pensions'!V111</f>
        <v>24272987.8359713</v>
      </c>
      <c r="I111" s="81" t="n">
        <f aca="false">'Low pensions'!M111</f>
        <v>136450.604041439</v>
      </c>
      <c r="J111" s="81" t="n">
        <f aca="false">'Low pensions'!W111</f>
        <v>750710.963999114</v>
      </c>
      <c r="K111" s="9"/>
      <c r="L111" s="81" t="n">
        <f aca="false">'Low pensions'!N111</f>
        <v>2708003.78640566</v>
      </c>
      <c r="M111" s="67"/>
      <c r="N111" s="81" t="n">
        <f aca="false">'Low pensions'!L111</f>
        <v>1115522.37100378</v>
      </c>
      <c r="O111" s="9"/>
      <c r="P111" s="81" t="n">
        <f aca="false">'Low pensions'!X111</f>
        <v>20189119.4739203</v>
      </c>
      <c r="Q111" s="67"/>
      <c r="R111" s="81" t="n">
        <f aca="false">'Low SIPA income'!G106</f>
        <v>25856986.0740571</v>
      </c>
      <c r="S111" s="67"/>
      <c r="T111" s="81" t="n">
        <f aca="false">'Low SIPA income'!J106</f>
        <v>98866427.3230974</v>
      </c>
      <c r="U111" s="9"/>
      <c r="V111" s="81" t="n">
        <f aca="false">'Low SIPA income'!F106</f>
        <v>151717.327365196</v>
      </c>
      <c r="W111" s="67"/>
      <c r="X111" s="81" t="n">
        <f aca="false">'Low SIPA income'!M106</f>
        <v>381070.185022153</v>
      </c>
      <c r="Y111" s="9"/>
      <c r="Z111" s="9" t="n">
        <f aca="false">R111+V111-N111-L111-F111</f>
        <v>-1545038.61012378</v>
      </c>
      <c r="AA111" s="9"/>
      <c r="AB111" s="9" t="n">
        <f aca="false">T111-P111-D111</f>
        <v>-51879338.2346746</v>
      </c>
      <c r="AC111" s="50"/>
      <c r="AD111" s="9"/>
      <c r="AE111" s="9"/>
      <c r="AF111" s="9"/>
      <c r="AG111" s="9" t="n">
        <f aca="false">BF111/100*$AG$53</f>
        <v>7041980760.94703</v>
      </c>
      <c r="AH111" s="40" t="n">
        <f aca="false">(AG111-AG110)/AG110</f>
        <v>0.00948336177268283</v>
      </c>
      <c r="AI111" s="40"/>
      <c r="AJ111" s="40" t="n">
        <f aca="false">AB111/AG111</f>
        <v>-0.00736715137342944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13676785</v>
      </c>
      <c r="AX111" s="7"/>
      <c r="AY111" s="40" t="n">
        <f aca="false">(AW111-AW110)/AW110</f>
        <v>0.00375992051405763</v>
      </c>
      <c r="AZ111" s="39" t="n">
        <f aca="false">workers_and_wage_low!B99</f>
        <v>7514.7235492058</v>
      </c>
      <c r="BA111" s="40" t="n">
        <f aca="false">(AZ111-AZ110)/AZ110</f>
        <v>0.00570200218364349</v>
      </c>
      <c r="BB111" s="40"/>
      <c r="BC111" s="40"/>
      <c r="BD111" s="40"/>
      <c r="BE111" s="40"/>
      <c r="BF111" s="7" t="n">
        <f aca="false">BF110*(1+AY111)*(1+BA111)*(1-BE111)</f>
        <v>128.12861812738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130352439.146498</v>
      </c>
      <c r="E112" s="9"/>
      <c r="F112" s="67" t="n">
        <f aca="false">'Low pensions'!I112</f>
        <v>23693098.8260291</v>
      </c>
      <c r="G112" s="81" t="n">
        <f aca="false">'Low pensions'!K112</f>
        <v>4486105.90331549</v>
      </c>
      <c r="H112" s="81" t="n">
        <f aca="false">'Low pensions'!V112</f>
        <v>24681231.0648131</v>
      </c>
      <c r="I112" s="81" t="n">
        <f aca="false">'Low pensions'!M112</f>
        <v>138745.54340151</v>
      </c>
      <c r="J112" s="81" t="n">
        <f aca="false">'Low pensions'!W112</f>
        <v>763337.04324164</v>
      </c>
      <c r="K112" s="9"/>
      <c r="L112" s="81" t="n">
        <f aca="false">'Low pensions'!N112</f>
        <v>2688677.93369496</v>
      </c>
      <c r="M112" s="67"/>
      <c r="N112" s="81" t="n">
        <f aca="false">'Low pensions'!L112</f>
        <v>1114495.49380627</v>
      </c>
      <c r="O112" s="9"/>
      <c r="P112" s="81" t="n">
        <f aca="false">'Low pensions'!X112</f>
        <v>20083187.9569703</v>
      </c>
      <c r="Q112" s="67"/>
      <c r="R112" s="81" t="n">
        <f aca="false">'Low SIPA income'!G107</f>
        <v>22094212.0583008</v>
      </c>
      <c r="S112" s="67"/>
      <c r="T112" s="81" t="n">
        <f aca="false">'Low SIPA income'!J107</f>
        <v>84479134.7478324</v>
      </c>
      <c r="U112" s="9"/>
      <c r="V112" s="81" t="n">
        <f aca="false">'Low SIPA income'!F107</f>
        <v>155091.605885894</v>
      </c>
      <c r="W112" s="67"/>
      <c r="X112" s="81" t="n">
        <f aca="false">'Low SIPA income'!M107</f>
        <v>389545.399834655</v>
      </c>
      <c r="Y112" s="9"/>
      <c r="Z112" s="9" t="n">
        <f aca="false">R112+V112-N112-L112-F112</f>
        <v>-5246968.58934364</v>
      </c>
      <c r="AA112" s="9"/>
      <c r="AB112" s="9" t="n">
        <f aca="false">T112-P112-D112</f>
        <v>-65956492.3556356</v>
      </c>
      <c r="AC112" s="50"/>
      <c r="AD112" s="9"/>
      <c r="AE112" s="9"/>
      <c r="AF112" s="9"/>
      <c r="AG112" s="9" t="n">
        <f aca="false">BF112/100*$AG$53</f>
        <v>7048722539.874</v>
      </c>
      <c r="AH112" s="40" t="n">
        <f aca="false">(AG112-AG111)/AG111</f>
        <v>0.000957369688419205</v>
      </c>
      <c r="AI112" s="40"/>
      <c r="AJ112" s="40" t="n">
        <f aca="false">AB112/AG112</f>
        <v>-0.00935722636017031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13679110</v>
      </c>
      <c r="AX112" s="7"/>
      <c r="AY112" s="40" t="n">
        <f aca="false">(AW112-AW111)/AW111</f>
        <v>0.000169996091917801</v>
      </c>
      <c r="AZ112" s="39" t="n">
        <f aca="false">workers_and_wage_low!B100</f>
        <v>7520.6394384354</v>
      </c>
      <c r="BA112" s="40" t="n">
        <f aca="false">(AZ112-AZ111)/AZ111</f>
        <v>0.000787239768817305</v>
      </c>
      <c r="BB112" s="40"/>
      <c r="BC112" s="40"/>
      <c r="BD112" s="40"/>
      <c r="BE112" s="40"/>
      <c r="BF112" s="7" t="n">
        <f aca="false">BF111*(1+AY112)*(1+BA112)*(1-BE112)</f>
        <v>128.251284582594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130442422.65757</v>
      </c>
      <c r="E113" s="9"/>
      <c r="F113" s="67" t="n">
        <f aca="false">'Low pensions'!I113</f>
        <v>23709454.3943216</v>
      </c>
      <c r="G113" s="81" t="n">
        <f aca="false">'Low pensions'!K113</f>
        <v>4595638.59021633</v>
      </c>
      <c r="H113" s="81" t="n">
        <f aca="false">'Low pensions'!V113</f>
        <v>25283847.5907742</v>
      </c>
      <c r="I113" s="81" t="n">
        <f aca="false">'Low pensions'!M113</f>
        <v>142133.152274732</v>
      </c>
      <c r="J113" s="81" t="n">
        <f aca="false">'Low pensions'!W113</f>
        <v>781974.667755901</v>
      </c>
      <c r="K113" s="9"/>
      <c r="L113" s="81" t="n">
        <f aca="false">'Low pensions'!N113</f>
        <v>2684289.48695939</v>
      </c>
      <c r="M113" s="67"/>
      <c r="N113" s="81" t="n">
        <f aca="false">'Low pensions'!L113</f>
        <v>1115594.00647084</v>
      </c>
      <c r="O113" s="9"/>
      <c r="P113" s="81" t="n">
        <f aca="false">'Low pensions'!X113</f>
        <v>20066459.9785644</v>
      </c>
      <c r="Q113" s="67"/>
      <c r="R113" s="81" t="n">
        <f aca="false">'Low SIPA income'!G108</f>
        <v>26083844.858571</v>
      </c>
      <c r="S113" s="67"/>
      <c r="T113" s="81" t="n">
        <f aca="false">'Low SIPA income'!J108</f>
        <v>99733841.5479225</v>
      </c>
      <c r="U113" s="9"/>
      <c r="V113" s="81" t="n">
        <f aca="false">'Low SIPA income'!F108</f>
        <v>158044.18459183</v>
      </c>
      <c r="W113" s="67"/>
      <c r="X113" s="81" t="n">
        <f aca="false">'Low SIPA income'!M108</f>
        <v>396961.426291905</v>
      </c>
      <c r="Y113" s="9"/>
      <c r="Z113" s="9" t="n">
        <f aca="false">R113+V113-N113-L113-F113</f>
        <v>-1267448.84458904</v>
      </c>
      <c r="AA113" s="9"/>
      <c r="AB113" s="9" t="n">
        <f aca="false">T113-P113-D113</f>
        <v>-50775041.0882121</v>
      </c>
      <c r="AC113" s="50"/>
      <c r="AD113" s="9"/>
      <c r="AE113" s="9"/>
      <c r="AF113" s="9"/>
      <c r="AG113" s="9" t="n">
        <f aca="false">BF113/100*$AG$53</f>
        <v>7058533869.00092</v>
      </c>
      <c r="AH113" s="40" t="n">
        <f aca="false">(AG113-AG112)/AG112</f>
        <v>0.0013919301081041</v>
      </c>
      <c r="AI113" s="40" t="n">
        <f aca="false">(AG113-AG109)/AG109</f>
        <v>0.0140171872653232</v>
      </c>
      <c r="AJ113" s="40" t="n">
        <f aca="false">AB113/AG113</f>
        <v>-0.00719342600468373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13656911</v>
      </c>
      <c r="AX113" s="7"/>
      <c r="AY113" s="40" t="n">
        <f aca="false">(AW113-AW112)/AW112</f>
        <v>-0.00162283949759889</v>
      </c>
      <c r="AZ113" s="39" t="n">
        <f aca="false">workers_and_wage_low!B101</f>
        <v>7543.34928807082</v>
      </c>
      <c r="BA113" s="40" t="n">
        <f aca="false">(AZ113-AZ112)/AZ112</f>
        <v>0.00301967004552283</v>
      </c>
      <c r="BB113" s="40"/>
      <c r="BC113" s="40"/>
      <c r="BD113" s="40"/>
      <c r="BE113" s="40"/>
      <c r="BF113" s="7" t="n">
        <f aca="false">BF112*(1+AY113)*(1+BA113)*(1-BE113)</f>
        <v>128.429801407007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130585774.055328</v>
      </c>
      <c r="E114" s="6"/>
      <c r="F114" s="8" t="n">
        <f aca="false">'Low pensions'!I114</f>
        <v>23735510.2077468</v>
      </c>
      <c r="G114" s="80" t="n">
        <f aca="false">'Low pensions'!K114</f>
        <v>4685971.95445254</v>
      </c>
      <c r="H114" s="80" t="n">
        <f aca="false">'Low pensions'!V114</f>
        <v>25780835.1081504</v>
      </c>
      <c r="I114" s="80" t="n">
        <f aca="false">'Low pensions'!M114</f>
        <v>144926.967663479</v>
      </c>
      <c r="J114" s="80" t="n">
        <f aca="false">'Low pensions'!W114</f>
        <v>797345.415715985</v>
      </c>
      <c r="K114" s="6"/>
      <c r="L114" s="80" t="n">
        <f aca="false">'Low pensions'!N114</f>
        <v>3303711.66212507</v>
      </c>
      <c r="M114" s="8"/>
      <c r="N114" s="80" t="n">
        <f aca="false">'Low pensions'!L114</f>
        <v>1118098.45224378</v>
      </c>
      <c r="O114" s="6"/>
      <c r="P114" s="80" t="n">
        <f aca="false">'Low pensions'!X114</f>
        <v>23294423.3118201</v>
      </c>
      <c r="Q114" s="8"/>
      <c r="R114" s="80" t="n">
        <f aca="false">'Low SIPA income'!G109</f>
        <v>21973256.9106673</v>
      </c>
      <c r="S114" s="8"/>
      <c r="T114" s="80" t="n">
        <f aca="false">'Low SIPA income'!J109</f>
        <v>84016652.2574674</v>
      </c>
      <c r="U114" s="6"/>
      <c r="V114" s="80" t="n">
        <f aca="false">'Low SIPA income'!F109</f>
        <v>156320.986333112</v>
      </c>
      <c r="W114" s="8"/>
      <c r="X114" s="80" t="n">
        <f aca="false">'Low SIPA income'!M109</f>
        <v>392633.249077851</v>
      </c>
      <c r="Y114" s="6"/>
      <c r="Z114" s="6" t="n">
        <f aca="false">R114+V114-N114-L114-F114</f>
        <v>-6027742.42511528</v>
      </c>
      <c r="AA114" s="6"/>
      <c r="AB114" s="6" t="n">
        <f aca="false">T114-P114-D114</f>
        <v>-69863545.1096807</v>
      </c>
      <c r="AC114" s="50"/>
      <c r="AD114" s="6"/>
      <c r="AE114" s="6"/>
      <c r="AF114" s="6"/>
      <c r="AG114" s="6" t="n">
        <f aca="false">BF114/100*$AG$53</f>
        <v>7041573956.27412</v>
      </c>
      <c r="AH114" s="61" t="n">
        <f aca="false">(AG114-AG113)/AG113</f>
        <v>-0.00240275290046864</v>
      </c>
      <c r="AI114" s="61"/>
      <c r="AJ114" s="61" t="n">
        <f aca="false">AB114/AG114</f>
        <v>-0.00992158082035501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0.00127408612035871</v>
      </c>
      <c r="AV114" s="5"/>
      <c r="AW114" s="65" t="n">
        <f aca="false">workers_and_wage_low!C102</f>
        <v>13697130</v>
      </c>
      <c r="AX114" s="5"/>
      <c r="AY114" s="61" t="n">
        <f aca="false">(AW114-AW113)/AW113</f>
        <v>0.00294495585421916</v>
      </c>
      <c r="AZ114" s="66" t="n">
        <f aca="false">workers_and_wage_low!B102</f>
        <v>7503.12810265878</v>
      </c>
      <c r="BA114" s="61" t="n">
        <f aca="false">(AZ114-AZ113)/AZ113</f>
        <v>-0.00533200623172108</v>
      </c>
      <c r="BB114" s="61"/>
      <c r="BC114" s="61"/>
      <c r="BD114" s="61"/>
      <c r="BE114" s="61"/>
      <c r="BF114" s="5" t="n">
        <f aca="false">BF113*(1+AY114)*(1+BA114)*(1-BE114)</f>
        <v>128.12121632917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130864067.589612</v>
      </c>
      <c r="E115" s="9"/>
      <c r="F115" s="67" t="n">
        <f aca="false">'Low pensions'!I115</f>
        <v>23786093.3518261</v>
      </c>
      <c r="G115" s="81" t="n">
        <f aca="false">'Low pensions'!K115</f>
        <v>4729386.38639075</v>
      </c>
      <c r="H115" s="81" t="n">
        <f aca="false">'Low pensions'!V115</f>
        <v>26019688.5033462</v>
      </c>
      <c r="I115" s="81" t="n">
        <f aca="false">'Low pensions'!M115</f>
        <v>146269.682053321</v>
      </c>
      <c r="J115" s="81" t="n">
        <f aca="false">'Low pensions'!W115</f>
        <v>804732.634124103</v>
      </c>
      <c r="K115" s="9"/>
      <c r="L115" s="81" t="n">
        <f aca="false">'Low pensions'!N115</f>
        <v>2665730.50298011</v>
      </c>
      <c r="M115" s="67"/>
      <c r="N115" s="81" t="n">
        <f aca="false">'Low pensions'!L115</f>
        <v>1120667.97174154</v>
      </c>
      <c r="O115" s="9"/>
      <c r="P115" s="81" t="n">
        <f aca="false">'Low pensions'!X115</f>
        <v>19998072.7823279</v>
      </c>
      <c r="Q115" s="67"/>
      <c r="R115" s="81" t="n">
        <f aca="false">'Low SIPA income'!G110</f>
        <v>25941639.7027194</v>
      </c>
      <c r="S115" s="67"/>
      <c r="T115" s="81" t="n">
        <f aca="false">'Low SIPA income'!J110</f>
        <v>99190107.8093614</v>
      </c>
      <c r="U115" s="9"/>
      <c r="V115" s="81" t="n">
        <f aca="false">'Low SIPA income'!F110</f>
        <v>156768.900762693</v>
      </c>
      <c r="W115" s="67"/>
      <c r="X115" s="81" t="n">
        <f aca="false">'Low SIPA income'!M110</f>
        <v>393758.280987643</v>
      </c>
      <c r="Y115" s="9"/>
      <c r="Z115" s="9" t="n">
        <f aca="false">R115+V115-N115-L115-F115</f>
        <v>-1474083.22306566</v>
      </c>
      <c r="AA115" s="9"/>
      <c r="AB115" s="9" t="n">
        <f aca="false">T115-P115-D115</f>
        <v>-51672032.5625782</v>
      </c>
      <c r="AC115" s="50"/>
      <c r="AD115" s="9"/>
      <c r="AE115" s="9"/>
      <c r="AF115" s="9"/>
      <c r="AG115" s="9" t="n">
        <f aca="false">BF115/100*$AG$53</f>
        <v>7053571795.07587</v>
      </c>
      <c r="AH115" s="40" t="n">
        <f aca="false">(AG115-AG114)/AG114</f>
        <v>0.001703857529049</v>
      </c>
      <c r="AI115" s="40"/>
      <c r="AJ115" s="40" t="n">
        <f aca="false">AB115/AG115</f>
        <v>-0.00732565486873624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13689064</v>
      </c>
      <c r="AX115" s="7"/>
      <c r="AY115" s="40" t="n">
        <f aca="false">(AW115-AW114)/AW114</f>
        <v>-0.000588882488521318</v>
      </c>
      <c r="AZ115" s="39" t="n">
        <f aca="false">workers_and_wage_low!B103</f>
        <v>7520.34096106759</v>
      </c>
      <c r="BA115" s="40" t="n">
        <f aca="false">(AZ115-AZ114)/AZ114</f>
        <v>0.00229409096756811</v>
      </c>
      <c r="BB115" s="40"/>
      <c r="BC115" s="40"/>
      <c r="BD115" s="40"/>
      <c r="BE115" s="40"/>
      <c r="BF115" s="7" t="n">
        <f aca="false">BF114*(1+AY115)*(1+BA115)*(1-BE115)</f>
        <v>128.339516628243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131363625.582494</v>
      </c>
      <c r="E116" s="9"/>
      <c r="F116" s="67" t="n">
        <f aca="false">'Low pensions'!I116</f>
        <v>23876893.9304129</v>
      </c>
      <c r="G116" s="81" t="n">
        <f aca="false">'Low pensions'!K116</f>
        <v>4803863.46130804</v>
      </c>
      <c r="H116" s="81" t="n">
        <f aca="false">'Low pensions'!V116</f>
        <v>26429439.3952515</v>
      </c>
      <c r="I116" s="81" t="n">
        <f aca="false">'Low pensions'!M116</f>
        <v>148573.096741485</v>
      </c>
      <c r="J116" s="81" t="n">
        <f aca="false">'Low pensions'!W116</f>
        <v>817405.342121177</v>
      </c>
      <c r="K116" s="9"/>
      <c r="L116" s="81" t="n">
        <f aca="false">'Low pensions'!N116</f>
        <v>2608295.8375407</v>
      </c>
      <c r="M116" s="67"/>
      <c r="N116" s="81" t="n">
        <f aca="false">'Low pensions'!L116</f>
        <v>1125235.5379402</v>
      </c>
      <c r="O116" s="9"/>
      <c r="P116" s="81" t="n">
        <f aca="false">'Low pensions'!X116</f>
        <v>19725173.431905</v>
      </c>
      <c r="Q116" s="67"/>
      <c r="R116" s="81" t="n">
        <f aca="false">'Low SIPA income'!G111</f>
        <v>22339909.6375099</v>
      </c>
      <c r="S116" s="67"/>
      <c r="T116" s="81" t="n">
        <f aca="false">'Low SIPA income'!J111</f>
        <v>85418580.7369651</v>
      </c>
      <c r="U116" s="9"/>
      <c r="V116" s="81" t="n">
        <f aca="false">'Low SIPA income'!F111</f>
        <v>154412.836270881</v>
      </c>
      <c r="W116" s="67"/>
      <c r="X116" s="81" t="n">
        <f aca="false">'Low SIPA income'!M111</f>
        <v>387840.526256453</v>
      </c>
      <c r="Y116" s="9"/>
      <c r="Z116" s="9" t="n">
        <f aca="false">R116+V116-N116-L116-F116</f>
        <v>-5116102.83211304</v>
      </c>
      <c r="AA116" s="9"/>
      <c r="AB116" s="9" t="n">
        <f aca="false">T116-P116-D116</f>
        <v>-65670218.2774343</v>
      </c>
      <c r="AC116" s="50"/>
      <c r="AD116" s="9"/>
      <c r="AE116" s="9"/>
      <c r="AF116" s="9"/>
      <c r="AG116" s="9" t="n">
        <f aca="false">BF116/100*$AG$53</f>
        <v>7082700221.81704</v>
      </c>
      <c r="AH116" s="40" t="n">
        <f aca="false">(AG116-AG115)/AG115</f>
        <v>0.00412959952594539</v>
      </c>
      <c r="AI116" s="40"/>
      <c r="AJ116" s="40" t="n">
        <f aca="false">AB116/AG116</f>
        <v>-0.00927191836739729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13658300</v>
      </c>
      <c r="AX116" s="7"/>
      <c r="AY116" s="40" t="n">
        <f aca="false">(AW116-AW115)/AW115</f>
        <v>-0.0022473413814122</v>
      </c>
      <c r="AZ116" s="39" t="n">
        <f aca="false">workers_and_wage_low!B104</f>
        <v>7568.40574896634</v>
      </c>
      <c r="BA116" s="40" t="n">
        <f aca="false">(AZ116-AZ115)/AZ115</f>
        <v>0.00639130435010496</v>
      </c>
      <c r="BB116" s="40"/>
      <c r="BC116" s="40"/>
      <c r="BD116" s="40"/>
      <c r="BE116" s="40"/>
      <c r="BF116" s="7" t="n">
        <f aca="false">BF115*(1+AY116)*(1+BA116)*(1-BE116)</f>
        <v>128.869507435271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131785599.570563</v>
      </c>
      <c r="E117" s="9"/>
      <c r="F117" s="67" t="n">
        <f aca="false">'Low pensions'!I117</f>
        <v>23953592.6977454</v>
      </c>
      <c r="G117" s="81" t="n">
        <f aca="false">'Low pensions'!K117</f>
        <v>4913191.16629387</v>
      </c>
      <c r="H117" s="81" t="n">
        <f aca="false">'Low pensions'!V117</f>
        <v>27030928.1711956</v>
      </c>
      <c r="I117" s="81" t="n">
        <f aca="false">'Low pensions'!M117</f>
        <v>151954.365967853</v>
      </c>
      <c r="J117" s="81" t="n">
        <f aca="false">'Low pensions'!W117</f>
        <v>836008.087768943</v>
      </c>
      <c r="K117" s="9"/>
      <c r="L117" s="81" t="n">
        <f aca="false">'Low pensions'!N117</f>
        <v>2633093.00408543</v>
      </c>
      <c r="M117" s="67"/>
      <c r="N117" s="81" t="n">
        <f aca="false">'Low pensions'!L117</f>
        <v>1130230.41593688</v>
      </c>
      <c r="O117" s="9"/>
      <c r="P117" s="81" t="n">
        <f aca="false">'Low pensions'!X117</f>
        <v>19881326.3919968</v>
      </c>
      <c r="Q117" s="67"/>
      <c r="R117" s="81" t="n">
        <f aca="false">'Low SIPA income'!G112</f>
        <v>26265539.5564983</v>
      </c>
      <c r="S117" s="67"/>
      <c r="T117" s="81" t="n">
        <f aca="false">'Low SIPA income'!J112</f>
        <v>100428566.973236</v>
      </c>
      <c r="U117" s="9"/>
      <c r="V117" s="81" t="n">
        <f aca="false">'Low SIPA income'!F112</f>
        <v>153194.362535079</v>
      </c>
      <c r="W117" s="67"/>
      <c r="X117" s="81" t="n">
        <f aca="false">'Low SIPA income'!M112</f>
        <v>384780.071527844</v>
      </c>
      <c r="Y117" s="9"/>
      <c r="Z117" s="9" t="n">
        <f aca="false">R117+V117-N117-L117-F117</f>
        <v>-1298182.1987344</v>
      </c>
      <c r="AA117" s="9"/>
      <c r="AB117" s="9" t="n">
        <f aca="false">T117-P117-D117</f>
        <v>-51238358.9893241</v>
      </c>
      <c r="AC117" s="50"/>
      <c r="AD117" s="9"/>
      <c r="AE117" s="9"/>
      <c r="AF117" s="9"/>
      <c r="AG117" s="9" t="n">
        <f aca="false">BF117/100*$AG$53</f>
        <v>7094497452.92991</v>
      </c>
      <c r="AH117" s="40" t="n">
        <f aca="false">(AG117-AG116)/AG116</f>
        <v>0.00166564032690909</v>
      </c>
      <c r="AI117" s="40" t="n">
        <f aca="false">(AG117-AG113)/AG113</f>
        <v>0.00509505013313463</v>
      </c>
      <c r="AJ117" s="40" t="n">
        <f aca="false">AB117/AG117</f>
        <v>-0.00722226758544589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13693822</v>
      </c>
      <c r="AX117" s="7"/>
      <c r="AY117" s="40" t="n">
        <f aca="false">(AW117-AW116)/AW116</f>
        <v>0.00260076290607177</v>
      </c>
      <c r="AZ117" s="39" t="n">
        <f aca="false">workers_and_wage_low!B105</f>
        <v>7561.34672072103</v>
      </c>
      <c r="BA117" s="40" t="n">
        <f aca="false">(AZ117-AZ116)/AZ116</f>
        <v>-0.000932696855777531</v>
      </c>
      <c r="BB117" s="40"/>
      <c r="BC117" s="40"/>
      <c r="BD117" s="40"/>
      <c r="BE117" s="40"/>
      <c r="BF117" s="7" t="n">
        <f aca="false">BF116*(1+AY117)*(1+BA117)*(1-BE117)</f>
        <v>129.084157683765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0.0155776929902435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85" zoomScaleNormal="85" zoomScalePageLayoutView="100" workbookViewId="0">
      <selection pane="topLeft" activeCell="R3" activeCellId="0" sqref="R3"/>
    </sheetView>
  </sheetViews>
  <sheetFormatPr defaultColWidth="11.8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110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34.0585055251909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35.8874388910338</v>
      </c>
      <c r="E5" s="25" t="n">
        <f aca="false">(D7/D6)^(1/3)-1</f>
        <v>0.0200745496556638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37.7241049798319</v>
      </c>
      <c r="E6" s="22" t="n">
        <f aca="false">(D8/D7)^(1/3)-1</f>
        <v>0.0217205625419925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40.0419004491814</v>
      </c>
      <c r="E7" s="25" t="n">
        <f aca="false">(D9/D8)^(1/3)-1</f>
        <v>0.0284809714113079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109.428893977399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42.7081818273117</v>
      </c>
      <c r="E8" s="22" t="n">
        <f aca="false">(D10/D9)^(1/3)-1</f>
        <v>0.0449818647633002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109.406976393827</v>
      </c>
      <c r="K8" s="13" t="n">
        <f aca="false">D8*100/$D$16</f>
        <v>43.5623454638579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46.4622102631329</v>
      </c>
      <c r="E9" s="25" t="n">
        <f aca="false">(D9/D8)^(1/3)-1</f>
        <v>0.0284809714113079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103.855457303891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53.0183400616044</v>
      </c>
      <c r="E10" s="22" t="n">
        <f aca="false">(D10/D9)^(1/3)-1</f>
        <v>0.0449818647633002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103.613848777573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59.1201001929876</v>
      </c>
      <c r="E11" s="25" t="n">
        <f aca="false">(D11/D10)^(1/3)-1</f>
        <v>0.0369783238304044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102.71086002812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66.0833690851448</v>
      </c>
      <c r="E12" s="22" t="n">
        <f aca="false">(D12/D11)^(1/3)-1</f>
        <v>0.0378127572782894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102.843142121543</v>
      </c>
      <c r="K12" s="13" t="n">
        <f aca="false">D12*100/$D$16</f>
        <v>67.4050364668477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72.365773325398</v>
      </c>
      <c r="E13" s="25" t="n">
        <f aca="false">(D13/D12)^(1/3)-1</f>
        <v>0.0307349693063799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102.234033871635</v>
      </c>
      <c r="K13" s="13" t="n">
        <f aca="false">D13*100/$D$16</f>
        <v>73.813088791906</v>
      </c>
      <c r="L13" s="13" t="n">
        <f aca="false">100*F13*100/D13/($F$16*100/$D$16)</f>
        <v>99.0580793711655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81.4054227179637</v>
      </c>
      <c r="E14" s="22" t="n">
        <f aca="false">(D14/D13)^(1/3)-1</f>
        <v>0.0400160528698506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103.189546778656</v>
      </c>
      <c r="K14" s="13" t="n">
        <f aca="false">D14*100/$D$16</f>
        <v>83.033531172323</v>
      </c>
      <c r="L14" s="13" t="n">
        <f aca="false">100*F14*100/D14/($F$16*100/$D$16)</f>
        <v>96.3189676339793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90.945870201336</v>
      </c>
      <c r="E15" s="25" t="n">
        <f aca="false">(D15/D14)^(1/3)-1</f>
        <v>0.0376316630457976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102.244951252829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139</v>
      </c>
      <c r="C16" s="22" t="n">
        <f aca="false">(B16/B15)^(1/3)-1</f>
        <v>-0.00737309479180681</v>
      </c>
      <c r="D16" s="83" t="n">
        <v>98.0392156862745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144</v>
      </c>
      <c r="C17" s="28" t="n">
        <f aca="false">(B17/B16)^(1/3)-1</f>
        <v>0.0118494437655374</v>
      </c>
      <c r="D17" s="87" t="n">
        <v>104.04</v>
      </c>
      <c r="E17" s="28" t="n">
        <f aca="false">(D17/D16)^(1/3)-1</f>
        <v>0.02</v>
      </c>
      <c r="F17" s="88" t="n">
        <v>60607.7737712121</v>
      </c>
      <c r="G17" s="28" t="n">
        <f aca="false">(F17/F16)^(1/3)-1</f>
        <v>0.0214279898135818</v>
      </c>
      <c r="I17" s="27" t="s">
        <v>35</v>
      </c>
      <c r="J17" s="13" t="n">
        <f aca="false">B17*100/$B$16</f>
        <v>103.597122302158</v>
      </c>
      <c r="K17" s="13" t="n">
        <f aca="false">D17*100/$D$16</f>
        <v>106.1208</v>
      </c>
      <c r="L17" s="13" t="n">
        <f aca="false">100*F17*100/D17/($F$16*100/$D$16)</f>
        <v>100.42058527</v>
      </c>
    </row>
    <row r="18" customFormat="false" ht="12.8" hidden="false" customHeight="false" outlineLevel="0" collapsed="false">
      <c r="A18" s="29" t="s">
        <v>20</v>
      </c>
      <c r="B18" s="29" t="n">
        <v>147</v>
      </c>
      <c r="C18" s="30" t="n">
        <f aca="false">(B18/B17)^(1/3)-1</f>
        <v>0.00689676966337904</v>
      </c>
      <c r="D18" s="89" t="n">
        <v>109.32830118</v>
      </c>
      <c r="E18" s="30" t="n">
        <f aca="false">(D18/D17)^(1/3)-1</f>
        <v>0.0166639374049578</v>
      </c>
      <c r="F18" s="31" t="n">
        <v>64071.3319985114</v>
      </c>
      <c r="G18" s="30" t="n">
        <f aca="false">(F18/F17)^(1/3)-1</f>
        <v>0.0186972652797677</v>
      </c>
      <c r="I18" s="29" t="s">
        <v>36</v>
      </c>
      <c r="J18" s="13" t="n">
        <f aca="false">B18*100/$B$16</f>
        <v>105.755395683453</v>
      </c>
      <c r="K18" s="13" t="n">
        <f aca="false">D18*100/$D$16</f>
        <v>111.5148672036</v>
      </c>
      <c r="L18" s="13" t="n">
        <f aca="false">100*F18*100/D18/($F$16*100/$D$16)</f>
        <v>101.024314632008</v>
      </c>
    </row>
    <row r="19" customFormat="false" ht="12.8" hidden="false" customHeight="false" outlineLevel="0" collapsed="false">
      <c r="A19" s="27" t="s">
        <v>24</v>
      </c>
      <c r="B19" s="27" t="n">
        <v>149.170395297697</v>
      </c>
      <c r="C19" s="28" t="n">
        <f aca="false">(B19/B18)^(1/3)-1</f>
        <v>0.00489750656029031</v>
      </c>
      <c r="D19" s="87" t="n">
        <v>114.322240319413</v>
      </c>
      <c r="E19" s="28" t="n">
        <f aca="false">(D19/D18)^(1/3)-1</f>
        <v>0.0150000000000001</v>
      </c>
      <c r="F19" s="88" t="n">
        <v>67434.4320114915</v>
      </c>
      <c r="G19" s="28" t="n">
        <f aca="false">(F19/F18)^(1/3)-1</f>
        <v>0.0171991385362968</v>
      </c>
      <c r="I19" s="27" t="s">
        <v>37</v>
      </c>
      <c r="J19" s="13" t="n">
        <f aca="false">B19*100/$B$16</f>
        <v>107.316831149422</v>
      </c>
      <c r="K19" s="13" t="n">
        <f aca="false">D19*100/$D$16</f>
        <v>116.608685125801</v>
      </c>
      <c r="L19" s="13" t="n">
        <f aca="false">100*F19*100/D19/($F$16*100/$D$16)</f>
        <v>101.682388027764</v>
      </c>
    </row>
    <row r="20" customFormat="false" ht="12.8" hidden="false" customHeight="false" outlineLevel="0" collapsed="false">
      <c r="A20" s="29" t="s">
        <v>38</v>
      </c>
      <c r="B20" s="29" t="n">
        <v>148.73</v>
      </c>
      <c r="C20" s="30" t="n">
        <f aca="false">(B20/B19)^(1/3)-1</f>
        <v>-0.000985069013669682</v>
      </c>
      <c r="D20" s="89" t="n">
        <v>120.429077172235</v>
      </c>
      <c r="E20" s="30" t="n">
        <f aca="false">(D20/D19)^(1/3)-1</f>
        <v>0.0174979524938315</v>
      </c>
      <c r="F20" s="31" t="n">
        <v>72017.8634125289</v>
      </c>
      <c r="G20" s="30" t="n">
        <f aca="false">(F20/F19)^(1/3)-1</f>
        <v>0.0221614777427643</v>
      </c>
      <c r="I20" s="29" t="s">
        <v>38</v>
      </c>
      <c r="J20" s="13" t="n">
        <f aca="false">B20*100/$B$16</f>
        <v>107</v>
      </c>
      <c r="K20" s="13" t="n">
        <f aca="false">D20*100/$D$16</f>
        <v>122.83765871568</v>
      </c>
      <c r="L20" s="13" t="n">
        <f aca="false">100*F20*100/D20/($F$16*100/$D$16)</f>
        <v>103.086936634166</v>
      </c>
    </row>
    <row r="21" customFormat="false" ht="12.8" hidden="false" customHeight="false" outlineLevel="0" collapsed="false">
      <c r="A21" s="27" t="s">
        <v>18</v>
      </c>
      <c r="B21" s="27" t="n">
        <v>149.76</v>
      </c>
      <c r="C21" s="28" t="n">
        <f aca="false">(B21/B20)^(1/3)-1</f>
        <v>0.00230312516916409</v>
      </c>
      <c r="D21" s="87" t="n">
        <v>125.930081720213</v>
      </c>
      <c r="E21" s="28" t="n">
        <f aca="false">(D21/D20)^(1/3)-1</f>
        <v>0.0150000000000019</v>
      </c>
      <c r="F21" s="88" t="n">
        <v>76328.7557307545</v>
      </c>
      <c r="G21" s="28" t="n">
        <f aca="false">(F21/F20)^(1/3)-1</f>
        <v>0.0195675000000002</v>
      </c>
      <c r="I21" s="27" t="s">
        <v>39</v>
      </c>
      <c r="J21" s="13" t="n">
        <f aca="false">B21*100/$B$16</f>
        <v>107.741007194245</v>
      </c>
      <c r="K21" s="13" t="n">
        <f aca="false">D21*100/$D$16</f>
        <v>128.448683354617</v>
      </c>
      <c r="L21" s="13" t="n">
        <f aca="false">100*F21*100/D21/($F$16*100/$D$16)</f>
        <v>104.484882203925</v>
      </c>
    </row>
    <row r="22" customFormat="false" ht="12.8" hidden="false" customHeight="false" outlineLevel="0" collapsed="false">
      <c r="A22" s="29" t="s">
        <v>20</v>
      </c>
      <c r="B22" s="29" t="n">
        <v>149.94</v>
      </c>
      <c r="C22" s="30" t="n">
        <f aca="false">(B22/B21)^(1/3)-1</f>
        <v>0.000400480619504151</v>
      </c>
      <c r="D22" s="89" t="n">
        <v>131.578574162057</v>
      </c>
      <c r="E22" s="30" t="n">
        <f aca="false">(D22/D21)^(1/3)-1</f>
        <v>0.0147332632424306</v>
      </c>
      <c r="F22" s="31" t="n">
        <v>80833.9305298309</v>
      </c>
      <c r="G22" s="30" t="n">
        <f aca="false">(F22/F21)^(1/3)-1</f>
        <v>0.0192995629270223</v>
      </c>
      <c r="I22" s="29" t="s">
        <v>40</v>
      </c>
      <c r="J22" s="13" t="n">
        <f aca="false">B22*100/$B$16</f>
        <v>107.870503597122</v>
      </c>
      <c r="K22" s="13" t="n">
        <f aca="false">D22*100/$D$16</f>
        <v>134.210145645298</v>
      </c>
      <c r="L22" s="13" t="n">
        <f aca="false">100*F22*100/D22/($F$16*100/$D$16)</f>
        <v>105.901785091457</v>
      </c>
    </row>
    <row r="23" customFormat="false" ht="12.8" hidden="false" customHeight="false" outlineLevel="0" collapsed="false">
      <c r="A23" s="27" t="s">
        <v>24</v>
      </c>
      <c r="B23" s="27" t="n">
        <v>149.853018342521</v>
      </c>
      <c r="C23" s="28" t="n">
        <f aca="false">(B23/B22)^(1/3)-1</f>
        <v>-0.000193407324125094</v>
      </c>
      <c r="D23" s="87" t="n">
        <v>137.182603530078</v>
      </c>
      <c r="E23" s="28" t="n">
        <f aca="false">(D23/D22)^(1/3)-1</f>
        <v>0.0139999999999996</v>
      </c>
      <c r="F23" s="88" t="n">
        <v>85419.5708161686</v>
      </c>
      <c r="G23" s="28" t="n">
        <f aca="false">(F23/F22)^(1/3)-1</f>
        <v>0.0185629999999999</v>
      </c>
      <c r="I23" s="27" t="s">
        <v>41</v>
      </c>
      <c r="J23" s="13" t="n">
        <f aca="false">B23*100/$B$16</f>
        <v>107.807926865123</v>
      </c>
      <c r="K23" s="13" t="n">
        <f aca="false">D23*100/$D$16</f>
        <v>139.92625560068</v>
      </c>
      <c r="L23" s="13" t="n">
        <f aca="false">100*F23*100/D23/($F$16*100/$D$16)</f>
        <v>107.337902373936</v>
      </c>
    </row>
    <row r="24" customFormat="false" ht="12.8" hidden="false" customHeight="false" outlineLevel="0" collapsed="false">
      <c r="A24" s="29" t="s">
        <v>42</v>
      </c>
      <c r="B24" s="29" t="n">
        <v>151.7046</v>
      </c>
      <c r="C24" s="30" t="n">
        <f aca="false">(B24/B23)^(1/3)-1</f>
        <v>0.00410181380962205</v>
      </c>
      <c r="D24" s="89" t="n">
        <v>143.012864180106</v>
      </c>
      <c r="E24" s="30" t="n">
        <f aca="false">(D24/D23)^(1/3)-1</f>
        <v>0.0139705806309218</v>
      </c>
      <c r="F24" s="31" t="n">
        <v>90095.854171427</v>
      </c>
      <c r="G24" s="30" t="n">
        <f aca="false">(F24/F23)^(1/3)-1</f>
        <v>0.0179250625286118</v>
      </c>
      <c r="I24" s="29" t="s">
        <v>42</v>
      </c>
      <c r="J24" s="13" t="n">
        <f aca="false">B24*100/$B$16</f>
        <v>109.14</v>
      </c>
      <c r="K24" s="13" t="n">
        <f aca="false">D24*100/$D$16</f>
        <v>145.873121463708</v>
      </c>
      <c r="L24" s="13" t="n">
        <f aca="false">100*F24*100/D24/($F$16*100/$D$16)</f>
        <v>108.598658949808</v>
      </c>
    </row>
    <row r="25" customFormat="false" ht="12.8" hidden="false" customHeight="false" outlineLevel="0" collapsed="false">
      <c r="A25" s="27" t="s">
        <v>18</v>
      </c>
      <c r="B25" s="27" t="n">
        <v>154.2528</v>
      </c>
      <c r="C25" s="28" t="n">
        <f aca="false">(B25/B24)^(1/3)-1</f>
        <v>0.00556797925218455</v>
      </c>
      <c r="D25" s="87" t="n">
        <v>148.843124830135</v>
      </c>
      <c r="E25" s="28" t="n">
        <f aca="false">(D25/D24)^(1/3)-1</f>
        <v>0.0134085362833634</v>
      </c>
      <c r="F25" s="88" t="n">
        <v>94804.0700548049</v>
      </c>
      <c r="G25" s="28" t="n">
        <f aca="false">(F25/F24)^(1/3)-1</f>
        <v>0.0171243664611467</v>
      </c>
      <c r="I25" s="27" t="s">
        <v>43</v>
      </c>
      <c r="J25" s="13" t="n">
        <f aca="false">B25*100/$B$16</f>
        <v>110.973237410072</v>
      </c>
      <c r="K25" s="13" t="n">
        <f aca="false">D25*100/$D$16</f>
        <v>151.819987326738</v>
      </c>
      <c r="L25" s="13" t="n">
        <f aca="false">100*F25*100/D25/($F$16*100/$D$16)</f>
        <v>109.797629334348</v>
      </c>
    </row>
    <row r="26" customFormat="false" ht="12.8" hidden="false" customHeight="false" outlineLevel="0" collapsed="false">
      <c r="A26" s="29" t="s">
        <v>20</v>
      </c>
      <c r="B26" s="29" t="n">
        <v>157.437</v>
      </c>
      <c r="C26" s="30" t="n">
        <f aca="false">(B26/B25)^(1/3)-1</f>
        <v>0.00683410103997306</v>
      </c>
      <c r="D26" s="89" t="n">
        <v>154.673385480163</v>
      </c>
      <c r="E26" s="30" t="n">
        <f aca="false">(D26/D25)^(1/3)-1</f>
        <v>0.0128899704051617</v>
      </c>
      <c r="F26" s="31" t="n">
        <v>99555.6530138489</v>
      </c>
      <c r="G26" s="30" t="n">
        <f aca="false">(F26/F25)^(1/3)-1</f>
        <v>0.0164350853015807</v>
      </c>
      <c r="I26" s="29" t="s">
        <v>44</v>
      </c>
      <c r="J26" s="13" t="n">
        <f aca="false">B26*100/$B$16</f>
        <v>113.264028776978</v>
      </c>
      <c r="K26" s="13" t="n">
        <f aca="false">D26*100/$D$16</f>
        <v>157.766853189766</v>
      </c>
      <c r="L26" s="13" t="n">
        <f aca="false">100*F26*100/D26/($F$16*100/$D$16)</f>
        <v>110.95454421281</v>
      </c>
    </row>
    <row r="27" customFormat="false" ht="12.8" hidden="false" customHeight="false" outlineLevel="0" collapsed="false">
      <c r="A27" s="27" t="s">
        <v>24</v>
      </c>
      <c r="B27" s="27" t="n">
        <v>158.819939076222</v>
      </c>
      <c r="C27" s="28" t="n">
        <f aca="false">(B27/B26)^(1/3)-1</f>
        <v>0.00291949465457142</v>
      </c>
      <c r="D27" s="87" t="n">
        <v>160.503646130191</v>
      </c>
      <c r="E27" s="28" t="n">
        <f aca="false">(D27/D26)^(1/3)-1</f>
        <v>0.0124100252895012</v>
      </c>
      <c r="F27" s="88" t="n">
        <v>104396.843336367</v>
      </c>
      <c r="G27" s="28" t="n">
        <f aca="false">(F27/F26)^(1/3)-1</f>
        <v>0.0159534603780154</v>
      </c>
      <c r="I27" s="27" t="s">
        <v>45</v>
      </c>
      <c r="J27" s="13" t="n">
        <f aca="false">B27*100/$B$16</f>
        <v>114.258948975699</v>
      </c>
      <c r="K27" s="13" t="n">
        <f aca="false">D27*100/$D$16</f>
        <v>163.713719052795</v>
      </c>
      <c r="L27" s="13" t="n">
        <f aca="false">100*F27*100/D27/($F$16*100/$D$16)</f>
        <v>112.123649263721</v>
      </c>
    </row>
    <row r="28" customFormat="false" ht="12.8" hidden="false" customHeight="false" outlineLevel="0" collapsed="false">
      <c r="A28" s="29" t="s">
        <v>46</v>
      </c>
      <c r="B28" s="29" t="n">
        <v>159.28983</v>
      </c>
      <c r="C28" s="30" t="n">
        <f aca="false">(B28/B27)^(1/3)-1</f>
        <v>0.000985242101045003</v>
      </c>
      <c r="D28" s="89" t="n">
        <v>165.720014629423</v>
      </c>
      <c r="E28" s="30" t="n">
        <f aca="false">(D28/D27)^(1/3)-1</f>
        <v>0.0107180463974712</v>
      </c>
      <c r="F28" s="31" t="n">
        <v>108574.010606012</v>
      </c>
      <c r="G28" s="30" t="n">
        <f aca="false">(F28/F27)^(1/3)-1</f>
        <v>0.0131634274005208</v>
      </c>
      <c r="I28" s="29" t="s">
        <v>46</v>
      </c>
      <c r="J28" s="13" t="n">
        <f aca="false">B28*100/$B$16</f>
        <v>114.597</v>
      </c>
      <c r="K28" s="13" t="n">
        <f aca="false">D28*100/$D$16</f>
        <v>169.034414922011</v>
      </c>
      <c r="L28" s="13" t="n">
        <f aca="false">100*F28*100/D28/($F$16*100/$D$16)</f>
        <v>112.939452309902</v>
      </c>
      <c r="N28" s="32"/>
    </row>
    <row r="29" customFormat="false" ht="12.8" hidden="false" customHeight="false" outlineLevel="0" collapsed="false">
      <c r="A29" s="27" t="s">
        <v>18</v>
      </c>
      <c r="B29" s="27" t="n">
        <v>160.422912</v>
      </c>
      <c r="C29" s="28" t="n">
        <f aca="false">(B29/B28)^(1/3)-1</f>
        <v>0.00236551176992084</v>
      </c>
      <c r="D29" s="87" t="n">
        <v>170.936383128654</v>
      </c>
      <c r="E29" s="28" t="n">
        <f aca="false">(D29/D28)^(1/3)-1</f>
        <v>0.0103841291473872</v>
      </c>
      <c r="F29" s="88" t="n">
        <v>112819.4803758</v>
      </c>
      <c r="G29" s="28" t="n">
        <f aca="false">(F29/F28)^(1/3)-1</f>
        <v>0.0128677381459004</v>
      </c>
      <c r="I29" s="27" t="s">
        <v>47</v>
      </c>
      <c r="J29" s="13" t="n">
        <f aca="false">B29*100/$B$16</f>
        <v>115.412166906475</v>
      </c>
      <c r="K29" s="13" t="n">
        <f aca="false">D29*100/$D$16</f>
        <v>174.355110791227</v>
      </c>
      <c r="L29" s="13" t="n">
        <f aca="false">100*F29*100/D29/($F$16*100/$D$16)</f>
        <v>113.774345148544</v>
      </c>
      <c r="M29" s="32" t="n">
        <f aca="false">L27/L16-1</f>
        <v>0.121236492637206</v>
      </c>
    </row>
    <row r="30" customFormat="false" ht="12.8" hidden="false" customHeight="false" outlineLevel="0" collapsed="false">
      <c r="A30" s="29" t="s">
        <v>20</v>
      </c>
      <c r="B30" s="29" t="n">
        <v>161.7665175</v>
      </c>
      <c r="C30" s="30" t="n">
        <f aca="false">(B30/B29)^(1/3)-1</f>
        <v>0.00278404076638639</v>
      </c>
      <c r="D30" s="89" t="n">
        <v>176.152751627885</v>
      </c>
      <c r="E30" s="30" t="n">
        <f aca="false">(D30/D29)^(1/3)-1</f>
        <v>0.0100703907823743</v>
      </c>
      <c r="F30" s="31" t="n">
        <v>117125.23201421</v>
      </c>
      <c r="G30" s="30" t="n">
        <f aca="false">(F30/F29)^(1/3)-1</f>
        <v>0.0125631613661694</v>
      </c>
      <c r="I30" s="29" t="s">
        <v>48</v>
      </c>
      <c r="J30" s="13" t="n">
        <f aca="false">B30*100/$B$16</f>
        <v>116.378789568345</v>
      </c>
      <c r="K30" s="13" t="n">
        <f aca="false">D30*100/$D$16</f>
        <v>179.675806660443</v>
      </c>
      <c r="L30" s="13" t="n">
        <f aca="false">100*F30*100/D30/($F$16*100/$D$16)</f>
        <v>114.618782883414</v>
      </c>
    </row>
    <row r="31" customFormat="false" ht="12.8" hidden="false" customHeight="false" outlineLevel="0" collapsed="false">
      <c r="A31" s="27" t="s">
        <v>24</v>
      </c>
      <c r="B31" s="27" t="n">
        <v>162.51258144389</v>
      </c>
      <c r="C31" s="28" t="n">
        <f aca="false">(B31/B30)^(1/3)-1</f>
        <v>0.00153496933134067</v>
      </c>
      <c r="D31" s="87" t="n">
        <v>181.369120127116</v>
      </c>
      <c r="E31" s="28" t="n">
        <f aca="false">(D31/D30)^(1/3)-1</f>
        <v>0.00977505569970427</v>
      </c>
      <c r="F31" s="88" t="n">
        <v>121482.089563301</v>
      </c>
      <c r="G31" s="28" t="n">
        <f aca="false">(F31/F30)^(1/3)-1</f>
        <v>0.0122487824849202</v>
      </c>
      <c r="I31" s="27" t="s">
        <v>49</v>
      </c>
      <c r="J31" s="13" t="n">
        <f aca="false">B31*100/$B$16</f>
        <v>116.915526218626</v>
      </c>
      <c r="K31" s="13" t="n">
        <f aca="false">D31*100/$D$16</f>
        <v>184.996502529658</v>
      </c>
      <c r="L31" s="13" t="n">
        <f aca="false">100*F31*100/D31/($F$16*100/$D$16)</f>
        <v>115.463220618285</v>
      </c>
    </row>
    <row r="32" customFormat="false" ht="12.8" hidden="false" customHeight="false" outlineLevel="0" collapsed="false">
      <c r="A32" s="29" t="s">
        <v>50</v>
      </c>
      <c r="B32" s="29" t="n">
        <v>164.0685249</v>
      </c>
      <c r="C32" s="30" t="n">
        <f aca="false">(B32/B31)^(1/3)-1</f>
        <v>0.00318130038560849</v>
      </c>
      <c r="D32" s="89" t="n">
        <v>185.449925329976</v>
      </c>
      <c r="E32" s="30" t="n">
        <f aca="false">(D32/D31)^(1/3)-1</f>
        <v>0.00744444274915734</v>
      </c>
      <c r="F32" s="31" t="n">
        <v>125216.299124588</v>
      </c>
      <c r="G32" s="30" t="n">
        <f aca="false">(F32/F31)^(1/3)-1</f>
        <v>0.0101430266046458</v>
      </c>
      <c r="I32" s="29" t="s">
        <v>50</v>
      </c>
      <c r="J32" s="13" t="n">
        <f aca="false">B32*100/$B$16</f>
        <v>118.03491</v>
      </c>
      <c r="K32" s="13" t="n">
        <f aca="false">D32*100/$D$16</f>
        <v>189.158923836576</v>
      </c>
      <c r="L32" s="13" t="n">
        <f aca="false">100*F32*100/D32/($F$16*100/$D$16)</f>
        <v>116.393562419221</v>
      </c>
    </row>
    <row r="33" customFormat="false" ht="12.8" hidden="false" customHeight="false" outlineLevel="0" collapsed="false">
      <c r="A33" s="27" t="s">
        <v>18</v>
      </c>
      <c r="B33" s="27" t="n">
        <v>164.83454208</v>
      </c>
      <c r="C33" s="28" t="n">
        <f aca="false">(B33/B32)^(1/3)-1</f>
        <v>0.00155387942168139</v>
      </c>
      <c r="D33" s="87" t="n">
        <v>189.530730532836</v>
      </c>
      <c r="E33" s="28" t="n">
        <f aca="false">(D33/D32)^(1/3)-1</f>
        <v>0.00728180986488058</v>
      </c>
      <c r="F33" s="88" t="n">
        <v>129026.039515695</v>
      </c>
      <c r="G33" s="28" t="n">
        <f aca="false">(F33/F32)^(1/3)-1</f>
        <v>0.0100406072767096</v>
      </c>
      <c r="I33" s="27" t="s">
        <v>51</v>
      </c>
      <c r="J33" s="13" t="n">
        <f aca="false">B33*100/$B$16</f>
        <v>118.586001496403</v>
      </c>
      <c r="K33" s="13" t="n">
        <f aca="false">D33*100/$D$16</f>
        <v>193.321345143493</v>
      </c>
      <c r="L33" s="13" t="n">
        <f aca="false">100*F33*100/D33/($F$16*100/$D$16)</f>
        <v>117.352538908845</v>
      </c>
    </row>
    <row r="34" customFormat="false" ht="12.8" hidden="false" customHeight="false" outlineLevel="0" collapsed="false">
      <c r="A34" s="29" t="s">
        <v>20</v>
      </c>
      <c r="B34" s="29" t="n">
        <v>166.619513025</v>
      </c>
      <c r="C34" s="30" t="n">
        <f aca="false">(B34/B33)^(1/3)-1</f>
        <v>0.0035966700043204</v>
      </c>
      <c r="D34" s="89" t="n">
        <v>193.611535735697</v>
      </c>
      <c r="E34" s="30" t="n">
        <f aca="false">(D34/D33)^(1/3)-1</f>
        <v>0.00712613112226235</v>
      </c>
      <c r="F34" s="31" t="n">
        <v>132881.18337834</v>
      </c>
      <c r="G34" s="30" t="n">
        <f aca="false">(F34/F33)^(1/3)-1</f>
        <v>0.00986202242437395</v>
      </c>
      <c r="I34" s="29" t="s">
        <v>52</v>
      </c>
      <c r="J34" s="13" t="n">
        <f aca="false">B34*100/$B$16</f>
        <v>119.870153255396</v>
      </c>
      <c r="K34" s="13" t="n">
        <f aca="false">D34*100/$D$16</f>
        <v>197.483766450411</v>
      </c>
      <c r="L34" s="13" t="n">
        <f aca="false">100*F34*100/D34/($F$16*100/$D$16)</f>
        <v>118.311515398468</v>
      </c>
    </row>
    <row r="35" customFormat="false" ht="12.8" hidden="false" customHeight="false" outlineLevel="0" collapsed="false">
      <c r="A35" s="27" t="s">
        <v>24</v>
      </c>
      <c r="B35" s="27" t="n">
        <v>167.789016167206</v>
      </c>
      <c r="C35" s="28" t="n">
        <f aca="false">(B35/B34)^(1/3)-1</f>
        <v>0.00233421542664525</v>
      </c>
      <c r="D35" s="87" t="n">
        <v>197.692340938557</v>
      </c>
      <c r="E35" s="28" t="n">
        <f aca="false">(D35/D34)^(1/3)-1</f>
        <v>0.00697696980785922</v>
      </c>
      <c r="F35" s="88" t="n">
        <v>136781.730712523</v>
      </c>
      <c r="G35" s="28" t="n">
        <f aca="false">(F35/F34)^(1/3)-1</f>
        <v>0.00969034289865478</v>
      </c>
      <c r="I35" s="27" t="s">
        <v>53</v>
      </c>
      <c r="J35" s="13" t="n">
        <f aca="false">B35*100/$B$16</f>
        <v>120.71152242245</v>
      </c>
      <c r="K35" s="13" t="n">
        <f aca="false">D35*100/$D$16</f>
        <v>201.646187757328</v>
      </c>
      <c r="L35" s="13" t="n">
        <f aca="false">100*F35*100/D35/($F$16*100/$D$16)</f>
        <v>119.270491888092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111</v>
      </c>
      <c r="C42" s="35" t="s">
        <v>112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0.0149999999999997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0.0329999999999999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0.0400000000000003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0.0350000000000001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0.0299999999999991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4843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113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-0.0365058558565987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0.018866521943046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-0.0370486779085526</v>
      </c>
      <c r="BP6" s="32" t="n">
        <f aca="false">BN6+BM6</f>
        <v>0.0813936538711351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-0.0376339591942611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0.0586786294091371</v>
      </c>
      <c r="BL7" s="51" t="n">
        <f aca="false">SUM(P26:P29)/AVERAGE(AG26:AG29)</f>
        <v>0.0176319076287645</v>
      </c>
      <c r="BM7" s="51" t="n">
        <f aca="false">SUM(D26:D29)/AVERAGE(AG26:AG29)</f>
        <v>0.0786806809746338</v>
      </c>
      <c r="BN7" s="51" t="n">
        <f aca="false">(SUM(H26:H29)+SUM(J26:J29))/AVERAGE(AG26:AG29)</f>
        <v>0.000951174085141824</v>
      </c>
      <c r="BO7" s="52" t="n">
        <f aca="false">AL7-BN7</f>
        <v>-0.038585133279403</v>
      </c>
      <c r="BP7" s="32" t="n">
        <f aca="false">BN7+BM7</f>
        <v>0.0796318550597756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-0.0385319955234699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0.0514976040944436</v>
      </c>
      <c r="BL8" s="51" t="n">
        <f aca="false">SUM(P30:P33)/AVERAGE(AG30:AG33)</f>
        <v>0.0166866506905901</v>
      </c>
      <c r="BM8" s="51" t="n">
        <f aca="false">SUM(D30:D33)/AVERAGE(AG30:AG33)</f>
        <v>0.0733429489273235</v>
      </c>
      <c r="BN8" s="51" t="n">
        <f aca="false">(SUM(H30:H33)+SUM(J30:J33))/AVERAGE(AG30:AG33)</f>
        <v>0.000860209160361904</v>
      </c>
      <c r="BO8" s="52" t="n">
        <f aca="false">AL8-BN8</f>
        <v>-0.0393922046838318</v>
      </c>
      <c r="BP8" s="32" t="n">
        <f aca="false">BN8+BM8</f>
        <v>0.0742031580876854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-0.0452988797454046</v>
      </c>
      <c r="AM9" s="4" t="n">
        <f aca="false">'Central scenario'!AM9</f>
        <v>18862810.403066</v>
      </c>
      <c r="AN9" s="52" t="n">
        <f aca="false">AM9/AVERAGE(AG34:AG37)</f>
        <v>0.00377750317847232</v>
      </c>
      <c r="AO9" s="52" t="n">
        <f aca="false">AVERAGE(AG34:AG37)/AVERAGE(AG30:AG33)-1</f>
        <v>-0.012439286634144</v>
      </c>
      <c r="AP9" s="52"/>
      <c r="AQ9" s="4" t="n">
        <f aca="false">AQ8*(1+AO9)</f>
        <v>412049184.817686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393294160.759121</v>
      </c>
      <c r="AS9" s="53" t="n">
        <f aca="false">AQ9/AG37</f>
        <v>0.0800960724505076</v>
      </c>
      <c r="AT9" s="53" t="n">
        <f aca="false">AR9/AG37</f>
        <v>0.0764503820301504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0.0506839162506411</v>
      </c>
      <c r="BL9" s="51" t="n">
        <f aca="false">SUM(P34:P37)/AVERAGE(AG34:AG37)</f>
        <v>0.016767087394885</v>
      </c>
      <c r="BM9" s="51" t="n">
        <f aca="false">SUM(D34:D37)/AVERAGE(AG34:AG37)</f>
        <v>0.0792157086011606</v>
      </c>
      <c r="BN9" s="51" t="n">
        <f aca="false">(SUM(H34:H37)+SUM(J34:J37))/AVERAGE(AG34:AG37)</f>
        <v>0.00118835002400983</v>
      </c>
      <c r="BO9" s="52" t="n">
        <f aca="false">AL9-BN9</f>
        <v>-0.0464872297694144</v>
      </c>
      <c r="BP9" s="32" t="n">
        <f aca="false">BN9+BM9</f>
        <v>0.0804040586251705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-0.0483272305233941</v>
      </c>
      <c r="AM10" s="4" t="n">
        <f aca="false">'Central scenario'!AM10</f>
        <v>17835539.214349</v>
      </c>
      <c r="AN10" s="52" t="n">
        <f aca="false">AM10/AVERAGE(AG38:AG41)</f>
        <v>0.00345767652262893</v>
      </c>
      <c r="AO10" s="52" t="n">
        <f aca="false">AVERAGE(AG38:AG41)/AVERAGE(AG34:AG37)-1</f>
        <v>0.0330000000000001</v>
      </c>
      <c r="AP10" s="52"/>
      <c r="AQ10" s="4" t="n">
        <f aca="false">AQ9*(1+AO10)</f>
        <v>425646807.916669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388169147.674674</v>
      </c>
      <c r="AS10" s="53" t="n">
        <f aca="false">AQ10/AG41</f>
        <v>0.0823623420989034</v>
      </c>
      <c r="AT10" s="53" t="n">
        <f aca="false">AR10/AG41</f>
        <v>0.0751104425979396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0.050675000795846</v>
      </c>
      <c r="BL10" s="51" t="n">
        <f aca="false">SUM(P38:P41)/AVERAGE(AG38:AG41)</f>
        <v>0.0170417354127115</v>
      </c>
      <c r="BM10" s="51" t="n">
        <f aca="false">SUM(D38:D41)/AVERAGE(AG38:AG41)</f>
        <v>0.0819604959065286</v>
      </c>
      <c r="BN10" s="51" t="n">
        <f aca="false">(SUM(H38:H41)+SUM(J38:J41))/AVERAGE(AG38:AG41)</f>
        <v>0.00167631172795782</v>
      </c>
      <c r="BO10" s="52" t="n">
        <f aca="false">AL10-BN10</f>
        <v>-0.0500035422513519</v>
      </c>
      <c r="BP10" s="32" t="n">
        <f aca="false">BN10+BM10</f>
        <v>0.0836368076344864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-0.0472849547179582</v>
      </c>
      <c r="AM11" s="4" t="n">
        <f aca="false">'Central scenario'!AM11</f>
        <v>16827143.6015023</v>
      </c>
      <c r="AN11" s="52" t="n">
        <f aca="false">AM11/AVERAGE(AG42:AG45)</f>
        <v>0.00313671585458232</v>
      </c>
      <c r="AO11" s="52" t="n">
        <f aca="false">AVERAGE(AG42:AG45)/AVERAGE(AG38:AG41)-1</f>
        <v>0.04</v>
      </c>
      <c r="AP11" s="52"/>
      <c r="AQ11" s="4" t="n">
        <f aca="false">AQ10*(1+AO11)</f>
        <v>442672680.233336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386562456.9225</v>
      </c>
      <c r="AS11" s="53" t="n">
        <f aca="false">AQ11/AG45</f>
        <v>0.0808206794335241</v>
      </c>
      <c r="AT11" s="53" t="n">
        <f aca="false">AR11/AG45</f>
        <v>0.0705763915575292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0.0508575342949988</v>
      </c>
      <c r="BL11" s="51" t="n">
        <f aca="false">SUM(P42:P45)/AVERAGE(AG42:AG45)</f>
        <v>0.016333587941024</v>
      </c>
      <c r="BM11" s="51" t="n">
        <f aca="false">SUM(D42:D45)/AVERAGE(AG42:AG45)</f>
        <v>0.0818089010719331</v>
      </c>
      <c r="BN11" s="51" t="n">
        <f aca="false">(SUM(H42:H45)+SUM(J42:J45))/AVERAGE(AG42:AG45)</f>
        <v>0.00195132364182437</v>
      </c>
      <c r="BO11" s="52" t="n">
        <f aca="false">AL11-BN11</f>
        <v>-0.0492362783597826</v>
      </c>
      <c r="BP11" s="32" t="n">
        <f aca="false">BN11+BM11</f>
        <v>0.0837602247137574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-0.0441160592429074</v>
      </c>
      <c r="AM12" s="4" t="n">
        <f aca="false">'Central scenario'!AM12</f>
        <v>15842663.6881786</v>
      </c>
      <c r="AN12" s="52" t="n">
        <f aca="false">AM12/AVERAGE(AG46:AG49)</f>
        <v>0.00285333413061711</v>
      </c>
      <c r="AO12" s="52" t="n">
        <f aca="false">AVERAGE(AG46:AG49)/AVERAGE(AG42:AG45)-1</f>
        <v>0.0350000000000001</v>
      </c>
      <c r="AP12" s="52"/>
      <c r="AQ12" s="4" t="n">
        <f aca="false">AQ11*(1+AO12)</f>
        <v>458166224.041503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383996915.039461</v>
      </c>
      <c r="AS12" s="53" t="n">
        <f aca="false">AQ12/AG49</f>
        <v>0.0817487052640824</v>
      </c>
      <c r="AT12" s="53" t="n">
        <f aca="false">AR12/AG49</f>
        <v>0.0685149820800284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0.0529476776677908</v>
      </c>
      <c r="BL12" s="51" t="n">
        <f aca="false">SUM(P46:P49)/AVERAGE(AG46:AG49)</f>
        <v>0.0157416248338479</v>
      </c>
      <c r="BM12" s="51" t="n">
        <f aca="false">SUM(D46:D49)/AVERAGE(AG46:AG49)</f>
        <v>0.0813221120768502</v>
      </c>
      <c r="BN12" s="51" t="n">
        <f aca="false">(SUM(H46:H49)+SUM(J46:J49))/AVERAGE(AG46:AG49)</f>
        <v>0.00208340109893006</v>
      </c>
      <c r="BO12" s="52" t="n">
        <f aca="false">AL12-BN12</f>
        <v>-0.0461994603418374</v>
      </c>
      <c r="BP12" s="32" t="n">
        <f aca="false">BN12+BM12</f>
        <v>0.0834055131757803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-0.0420157013018613</v>
      </c>
      <c r="AM13" s="13" t="n">
        <f aca="false">'Central scenario'!AM13</f>
        <v>14900507.1403892</v>
      </c>
      <c r="AN13" s="59" t="n">
        <f aca="false">AM13/AVERAGE(AG50:AG53)</f>
        <v>0.00260548305794123</v>
      </c>
      <c r="AO13" s="59" t="n">
        <f aca="false">'GDP evolution by scenario'!M49</f>
        <v>0.0299999999999991</v>
      </c>
      <c r="AP13" s="59"/>
      <c r="AQ13" s="13" t="n">
        <f aca="false">AQ12*(1+AO13)</f>
        <v>471911210.762748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380412526.817354</v>
      </c>
      <c r="AS13" s="60" t="n">
        <f aca="false">AQ13/AG53</f>
        <v>0.0815533056239533</v>
      </c>
      <c r="AT13" s="60" t="n">
        <f aca="false">AR13/AG53</f>
        <v>0.0657409664258076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0.0546785066535023</v>
      </c>
      <c r="BL13" s="32" t="n">
        <f aca="false">SUM(P50:P53)/AVERAGE(AG50:AG53)</f>
        <v>0.0152691906098484</v>
      </c>
      <c r="BM13" s="32" t="n">
        <f aca="false">SUM(D50:D53)/AVERAGE(AG50:AG53)</f>
        <v>0.0814250173455152</v>
      </c>
      <c r="BN13" s="32" t="n">
        <f aca="false">(SUM(H50:H53)+SUM(J50:J53))/AVERAGE(AG50:AG53)</f>
        <v>0.00242576426215413</v>
      </c>
      <c r="BO13" s="59" t="n">
        <f aca="false">AL13-BN13</f>
        <v>-0.0444414655640154</v>
      </c>
      <c r="BP13" s="32" t="n">
        <f aca="false">BN13+BM13</f>
        <v>0.0838507816076693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18001135.6304208</v>
      </c>
      <c r="Q14" s="8"/>
      <c r="R14" s="80" t="n">
        <f aca="false">'High SIPA income'!G9</f>
        <v>17909219.7770895</v>
      </c>
      <c r="S14" s="8"/>
      <c r="T14" s="80" t="n">
        <f aca="false">'High SIPA income'!J9</f>
        <v>68477454.0402253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-0.0399688004885158</v>
      </c>
      <c r="AM14" s="6" t="n">
        <f aca="false">'Central scenario'!AM14</f>
        <v>13946867.9480024</v>
      </c>
      <c r="AN14" s="63" t="n">
        <f aca="false">AM14/AVERAGE(AG54:AG57)</f>
        <v>0.00235957844898761</v>
      </c>
      <c r="AO14" s="63" t="n">
        <f aca="false">'GDP evolution by scenario'!M53</f>
        <v>0.0335451934373461</v>
      </c>
      <c r="AP14" s="63"/>
      <c r="AQ14" s="6" t="n">
        <f aca="false">AQ13*(1+AO14)</f>
        <v>487741563.613036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379013516.672132</v>
      </c>
      <c r="AS14" s="64" t="n">
        <f aca="false">AQ14/AG57</f>
        <v>0.0814511280958588</v>
      </c>
      <c r="AT14" s="64" t="n">
        <f aca="false">AR14/AG57</f>
        <v>0.0632939261272722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0.0555671799812207</v>
      </c>
      <c r="BL14" s="61" t="n">
        <f aca="false">SUM(P54:P57)/AVERAGE(AG54:AG57)</f>
        <v>0.0148375644380152</v>
      </c>
      <c r="BM14" s="61" t="n">
        <f aca="false">SUM(D54:D57)/AVERAGE(AG54:AG57)</f>
        <v>0.0806984160317213</v>
      </c>
      <c r="BN14" s="61" t="n">
        <f aca="false">(SUM(H54:H57)+SUM(J54:J57))/AVERAGE(AG54:AG57)</f>
        <v>0.00329639546445678</v>
      </c>
      <c r="BO14" s="63" t="n">
        <f aca="false">AL14-BN14</f>
        <v>-0.0432651959529725</v>
      </c>
      <c r="BP14" s="32" t="n">
        <f aca="false">BN14+BM14</f>
        <v>0.0839948114961781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22054908.218739</v>
      </c>
      <c r="S15" s="67"/>
      <c r="T15" s="81" t="n">
        <f aca="false">'High SIPA income'!J10</f>
        <v>84328853.1107371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-0.0376838120443688</v>
      </c>
      <c r="AM15" s="9" t="n">
        <f aca="false">'Central scenario'!AM15</f>
        <v>13032040.9288315</v>
      </c>
      <c r="AN15" s="69" t="n">
        <f aca="false">AM15/AVERAGE(AG58:AG61)</f>
        <v>0.00211898296655296</v>
      </c>
      <c r="AO15" s="69" t="n">
        <f aca="false">'GDP evolution by scenario'!M57</f>
        <v>0.0405014783813003</v>
      </c>
      <c r="AP15" s="69"/>
      <c r="AQ15" s="9" t="n">
        <f aca="false">AQ14*(1+AO15)</f>
        <v>507495818.007371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381091901.548739</v>
      </c>
      <c r="AS15" s="70" t="n">
        <f aca="false">AQ15/AG61</f>
        <v>0.0810178134332809</v>
      </c>
      <c r="AT15" s="70" t="n">
        <f aca="false">AR15/AG61</f>
        <v>0.0608383980420536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0.0556240793714729</v>
      </c>
      <c r="BL15" s="40" t="n">
        <f aca="false">SUM(P58:P61)/AVERAGE(AG58:AG61)</f>
        <v>0.0142602164372523</v>
      </c>
      <c r="BM15" s="40" t="n">
        <f aca="false">SUM(D58:D61)/AVERAGE(AG58:AG61)</f>
        <v>0.0790476749785894</v>
      </c>
      <c r="BN15" s="40" t="n">
        <f aca="false">(SUM(H58:H61)+SUM(J58:J61))/AVERAGE(AG58:AG61)</f>
        <v>0.00437993204418611</v>
      </c>
      <c r="BO15" s="69" t="n">
        <f aca="false">AL15-BN15</f>
        <v>-0.0420637440885549</v>
      </c>
      <c r="BP15" s="32" t="n">
        <f aca="false">BN15+BM15</f>
        <v>0.0834276070227755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104676876.044301</v>
      </c>
      <c r="E16" s="9"/>
      <c r="F16" s="81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777485.531692129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20136935.0845649</v>
      </c>
      <c r="S16" s="67"/>
      <c r="T16" s="81" t="n">
        <f aca="false">'High SIPA income'!J11</f>
        <v>76995316.5982305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-0.0339245831581975</v>
      </c>
      <c r="AM16" s="9" t="n">
        <f aca="false">'Central scenario'!AM16</f>
        <v>12139889.4651339</v>
      </c>
      <c r="AN16" s="69" t="n">
        <f aca="false">AM16/AVERAGE(AG62:AG65)</f>
        <v>0.0018855914922736</v>
      </c>
      <c r="AO16" s="69" t="n">
        <f aca="false">'GDP evolution by scenario'!M61</f>
        <v>0.046844445036776</v>
      </c>
      <c r="AP16" s="69"/>
      <c r="AQ16" s="9" t="n">
        <f aca="false">AQ15*(1+AO16)</f>
        <v>531269177.960411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386545557.206254</v>
      </c>
      <c r="AS16" s="70" t="n">
        <f aca="false">AQ16/AG65</f>
        <v>0.081585749871743</v>
      </c>
      <c r="AT16" s="70" t="n">
        <f aca="false">AR16/AG65</f>
        <v>0.0593608860678399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0.0562513710710787</v>
      </c>
      <c r="BL16" s="40" t="n">
        <f aca="false">SUM(P62:P65)/AVERAGE(AG62:AG65)</f>
        <v>0.0135006473918216</v>
      </c>
      <c r="BM16" s="40" t="n">
        <f aca="false">SUM(D62:D65)/AVERAGE(AG62:AG65)</f>
        <v>0.0766753068374546</v>
      </c>
      <c r="BN16" s="40" t="n">
        <f aca="false">(SUM(H62:H65)+SUM(J62:J65))/AVERAGE(AG62:AG65)</f>
        <v>0.00500663214133207</v>
      </c>
      <c r="BO16" s="69" t="n">
        <f aca="false">AL16-BN16</f>
        <v>-0.0389312152995296</v>
      </c>
      <c r="BP16" s="32" t="n">
        <f aca="false">BN16+BM16</f>
        <v>0.0816819389787866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113223147.986281</v>
      </c>
      <c r="E17" s="9"/>
      <c r="F17" s="81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842157.000662804</v>
      </c>
      <c r="O17" s="9"/>
      <c r="P17" s="81" t="n">
        <f aca="false">'High pensions'!X17</f>
        <v>18939710.1228511</v>
      </c>
      <c r="Q17" s="67"/>
      <c r="R17" s="81" t="n">
        <f aca="false">'High SIPA income'!G12</f>
        <v>23620050.0418994</v>
      </c>
      <c r="S17" s="67"/>
      <c r="T17" s="81" t="n">
        <f aca="false">'High SIPA income'!J12</f>
        <v>90313308.5250934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-0.0306113363704448</v>
      </c>
      <c r="AM17" s="9" t="n">
        <f aca="false">'Central scenario'!AM17</f>
        <v>11273018.6820578</v>
      </c>
      <c r="AN17" s="69" t="n">
        <f aca="false">AM17/AVERAGE(AG66:AG69)</f>
        <v>0.00168953098342588</v>
      </c>
      <c r="AO17" s="69" t="n">
        <f aca="false">'GDP evolution by scenario'!M65</f>
        <v>0.0363511741525517</v>
      </c>
      <c r="AP17" s="69"/>
      <c r="AQ17" s="9" t="n">
        <f aca="false">AQ16*(1+AO17)</f>
        <v>550581436.370333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389137314.968281</v>
      </c>
      <c r="AS17" s="70" t="n">
        <f aca="false">AQ17/AG69</f>
        <v>0.0810617296288303</v>
      </c>
      <c r="AT17" s="70" t="n">
        <f aca="false">AR17/AG69</f>
        <v>0.0572924216668113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0.0570015414347949</v>
      </c>
      <c r="BL17" s="40" t="n">
        <f aca="false">SUM(P66:P69)/AVERAGE(AG66:AG69)</f>
        <v>0.0128156574017678</v>
      </c>
      <c r="BM17" s="40" t="n">
        <f aca="false">SUM(D66:D69)/AVERAGE(AG66:AG69)</f>
        <v>0.074797220403472</v>
      </c>
      <c r="BN17" s="40" t="n">
        <f aca="false">(SUM(H66:H69)+SUM(J66:J69))/AVERAGE(AG66:AG69)</f>
        <v>0.00571509249254676</v>
      </c>
      <c r="BO17" s="69" t="n">
        <f aca="false">AL17-BN17</f>
        <v>-0.0363264288629916</v>
      </c>
      <c r="BP17" s="32" t="n">
        <f aca="false">BN17+BM17</f>
        <v>0.0805123128960187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99367076.7664315</v>
      </c>
      <c r="E18" s="6"/>
      <c r="F18" s="80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737510.400040284</v>
      </c>
      <c r="O18" s="6"/>
      <c r="P18" s="80" t="n">
        <f aca="false">'High pensions'!X18</f>
        <v>18564252.3430878</v>
      </c>
      <c r="Q18" s="8"/>
      <c r="R18" s="80" t="n">
        <f aca="false">'High SIPA income'!G13</f>
        <v>19233054.6593063</v>
      </c>
      <c r="S18" s="8"/>
      <c r="T18" s="80" t="n">
        <f aca="false">'High SIPA income'!J13</f>
        <v>73539251.4514011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-0.0274865169172166</v>
      </c>
      <c r="AM18" s="6" t="n">
        <f aca="false">'Central scenario'!AM18</f>
        <v>10452476.7322336</v>
      </c>
      <c r="AN18" s="63" t="n">
        <f aca="false">AM18/AVERAGE(AG70:AG73)</f>
        <v>0.00151085497381346</v>
      </c>
      <c r="AO18" s="63" t="n">
        <f aca="false">'GDP evolution by scenario'!M69</f>
        <v>0.0368653574577975</v>
      </c>
      <c r="AP18" s="63"/>
      <c r="AQ18" s="6" t="n">
        <f aca="false">AQ17*(1+AO18)</f>
        <v>570878817.831753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392855067.29618</v>
      </c>
      <c r="AS18" s="64" t="n">
        <f aca="false">AQ18/AG73</f>
        <v>0.0817036722769715</v>
      </c>
      <c r="AT18" s="64" t="n">
        <f aca="false">AR18/AG73</f>
        <v>0.0562250703093601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0.0576253847285543</v>
      </c>
      <c r="BL18" s="61" t="n">
        <f aca="false">SUM(P70:P73)/AVERAGE(AG70:AG73)</f>
        <v>0.0123271004942902</v>
      </c>
      <c r="BM18" s="61" t="n">
        <f aca="false">SUM(D70:D73)/AVERAGE(AG70:AG73)</f>
        <v>0.0727848011514808</v>
      </c>
      <c r="BN18" s="61" t="n">
        <f aca="false">(SUM(H70:H73)+SUM(J70:J73))/AVERAGE(AG70:AG73)</f>
        <v>0.0063911906075408</v>
      </c>
      <c r="BO18" s="63" t="n">
        <f aca="false">AL18-BN18</f>
        <v>-0.0338777075247574</v>
      </c>
      <c r="BP18" s="32" t="n">
        <f aca="false">BN18+BM18</f>
        <v>0.0791759917590216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102439962.15979</v>
      </c>
      <c r="E19" s="9"/>
      <c r="F19" s="81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762298.459394895</v>
      </c>
      <c r="O19" s="9"/>
      <c r="P19" s="81" t="n">
        <f aca="false">'High pensions'!X19</f>
        <v>18869399.8021861</v>
      </c>
      <c r="Q19" s="67"/>
      <c r="R19" s="81" t="n">
        <f aca="false">'High SIPA income'!G14</f>
        <v>21943117.5095875</v>
      </c>
      <c r="S19" s="67"/>
      <c r="T19" s="81" t="n">
        <f aca="false">'High SIPA income'!J14</f>
        <v>83901411.6452056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-0.0255126646898022</v>
      </c>
      <c r="AM19" s="9" t="n">
        <f aca="false">'Central scenario'!AM19</f>
        <v>9649081.86791266</v>
      </c>
      <c r="AN19" s="69" t="n">
        <f aca="false">AM19/AVERAGE(AG74:AG77)</f>
        <v>0.00135436160292758</v>
      </c>
      <c r="AO19" s="69" t="n">
        <f aca="false">'GDP evolution by scenario'!M73</f>
        <v>0.0298048376322395</v>
      </c>
      <c r="AP19" s="69"/>
      <c r="AQ19" s="9" t="n">
        <f aca="false">AQ18*(1+AO19)</f>
        <v>587893768.304913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394783854.11132</v>
      </c>
      <c r="AS19" s="70" t="n">
        <f aca="false">AQ19/AG77</f>
        <v>0.0816879937051722</v>
      </c>
      <c r="AT19" s="70" t="n">
        <f aca="false">AR19/AG77</f>
        <v>0.054855320345602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0.0580688619355844</v>
      </c>
      <c r="BL19" s="40" t="n">
        <f aca="false">SUM(P74:P77)/AVERAGE(AG74:AG77)</f>
        <v>0.0118990811917103</v>
      </c>
      <c r="BM19" s="40" t="n">
        <f aca="false">SUM(D74:D77)/AVERAGE(AG74:AG77)</f>
        <v>0.0716824454336764</v>
      </c>
      <c r="BN19" s="40" t="n">
        <f aca="false">(SUM(H74:H77)+SUM(J74:J77))/AVERAGE(AG74:AG77)</f>
        <v>0.00691288508260267</v>
      </c>
      <c r="BO19" s="69" t="n">
        <f aca="false">AL19-BN19</f>
        <v>-0.0324255497724049</v>
      </c>
      <c r="BP19" s="32" t="n">
        <f aca="false">BN19+BM19</f>
        <v>0.078595330516279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97784354.1565611</v>
      </c>
      <c r="E20" s="9"/>
      <c r="F20" s="81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730249.346840963</v>
      </c>
      <c r="O20" s="9"/>
      <c r="P20" s="81" t="n">
        <f aca="false">'High pensions'!X20</f>
        <v>16874999.9051822</v>
      </c>
      <c r="Q20" s="67"/>
      <c r="R20" s="81" t="n">
        <f aca="false">'High SIPA income'!G15</f>
        <v>19131719.0897983</v>
      </c>
      <c r="S20" s="67"/>
      <c r="T20" s="81" t="n">
        <f aca="false">'High SIPA income'!J15</f>
        <v>73151786.1184611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-0.00808704175609568</v>
      </c>
      <c r="AK20" s="68" t="n">
        <f aca="false">AK19+1</f>
        <v>2031</v>
      </c>
      <c r="AL20" s="69" t="n">
        <f aca="false">SUM(AB78:AB81)/AVERAGE(AG78:AG81)</f>
        <v>-0.0239658976529659</v>
      </c>
      <c r="AM20" s="9" t="n">
        <f aca="false">'Central scenario'!AM20</f>
        <v>8873587.4679367</v>
      </c>
      <c r="AN20" s="69" t="n">
        <f aca="false">AM20/AVERAGE(AG78:AG81)</f>
        <v>0.00121351899345525</v>
      </c>
      <c r="AO20" s="69" t="n">
        <f aca="false">'GDP evolution by scenario'!M77</f>
        <v>0.026363733751009</v>
      </c>
      <c r="AP20" s="69"/>
      <c r="AQ20" s="9" t="n">
        <f aca="false">AQ19*(1+AO20)</f>
        <v>603392843.086381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396211523.927119</v>
      </c>
      <c r="AS20" s="70" t="n">
        <f aca="false">AQ20/AG81</f>
        <v>0.0816614611911719</v>
      </c>
      <c r="AT20" s="70" t="n">
        <f aca="false">AR20/AG81</f>
        <v>0.0536221341624988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0.0585613690965281</v>
      </c>
      <c r="BL20" s="40" t="n">
        <f aca="false">SUM(P78:P81)/AVERAGE(AG78:AG81)</f>
        <v>0.0113438730337111</v>
      </c>
      <c r="BM20" s="40" t="n">
        <f aca="false">SUM(D78:D81)/AVERAGE(AG78:AG81)</f>
        <v>0.0711833937157829</v>
      </c>
      <c r="BN20" s="40" t="n">
        <f aca="false">(SUM(H78:H81)+SUM(J78:J81))/AVERAGE(AG78:AG81)</f>
        <v>0.00733798219353156</v>
      </c>
      <c r="BO20" s="69" t="n">
        <f aca="false">AL20-BN20</f>
        <v>-0.0313038798464975</v>
      </c>
      <c r="BP20" s="32" t="n">
        <f aca="false">BN20+BM20</f>
        <v>0.0785213759093145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106824539.398651</v>
      </c>
      <c r="E21" s="9"/>
      <c r="F21" s="81" t="n">
        <f aca="false">'High pensions'!I21</f>
        <v>19416624.5418146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800543.016671553</v>
      </c>
      <c r="O21" s="9"/>
      <c r="P21" s="81" t="n">
        <f aca="false">'High pensions'!X21</f>
        <v>24695168.1228016</v>
      </c>
      <c r="Q21" s="67"/>
      <c r="R21" s="81" t="n">
        <f aca="false">'High SIPA income'!G16</f>
        <v>22467624.3804735</v>
      </c>
      <c r="S21" s="67"/>
      <c r="T21" s="81" t="n">
        <f aca="false">'High SIPA income'!J16</f>
        <v>85906909.1259406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-0.00882681291346413</v>
      </c>
      <c r="AK21" s="68" t="n">
        <f aca="false">AK20+1</f>
        <v>2032</v>
      </c>
      <c r="AL21" s="69" t="n">
        <f aca="false">SUM(AB82:AB85)/AVERAGE(AG82:AG85)</f>
        <v>-0.021813228328601</v>
      </c>
      <c r="AM21" s="9" t="n">
        <f aca="false">'Central scenario'!AM21</f>
        <v>8126011.66426731</v>
      </c>
      <c r="AN21" s="69" t="n">
        <f aca="false">AM21/AVERAGE(AG82:AG85)</f>
        <v>0.00108348371947406</v>
      </c>
      <c r="AO21" s="69" t="n">
        <f aca="false">'GDP evolution by scenario'!M81</f>
        <v>0.025657582386996</v>
      </c>
      <c r="AP21" s="69"/>
      <c r="AQ21" s="9" t="n">
        <f aca="false">AQ20*(1+AO21)</f>
        <v>618874444.669594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398156219.518981</v>
      </c>
      <c r="AS21" s="70" t="n">
        <f aca="false">AQ21/AG85</f>
        <v>0.0813995980765061</v>
      </c>
      <c r="AT21" s="70" t="n">
        <f aca="false">AR21/AG85</f>
        <v>0.0523688714563245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0.0135304064524485</v>
      </c>
      <c r="BJ21" s="7" t="n">
        <f aca="false">BJ20+1</f>
        <v>2032</v>
      </c>
      <c r="BK21" s="40" t="n">
        <f aca="false">SUM(T82:T85)/AVERAGE(AG82:AG85)</f>
        <v>0.0589905909041806</v>
      </c>
      <c r="BL21" s="40" t="n">
        <f aca="false">SUM(P82:P85)/AVERAGE(AG82:AG85)</f>
        <v>0.010946343957736</v>
      </c>
      <c r="BM21" s="40" t="n">
        <f aca="false">SUM(D82:D85)/AVERAGE(AG82:AG85)</f>
        <v>0.0698574752750455</v>
      </c>
      <c r="BN21" s="40" t="n">
        <f aca="false">(SUM(H82:H85)+SUM(J82:J85))/AVERAGE(AG82:AG85)</f>
        <v>0.00796970320957628</v>
      </c>
      <c r="BO21" s="69" t="n">
        <f aca="false">AL21-BN21</f>
        <v>-0.0297829315381772</v>
      </c>
      <c r="BP21" s="32" t="n">
        <f aca="false">BN21+BM21</f>
        <v>0.0778271784846218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102020428.177735</v>
      </c>
      <c r="E22" s="6"/>
      <c r="F22" s="80" t="n">
        <f aca="false">'High pensions'!I22</f>
        <v>18543420.4600676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765007.806871563</v>
      </c>
      <c r="O22" s="6"/>
      <c r="P22" s="80" t="n">
        <f aca="false">'High pensions'!X22</f>
        <v>26519447.2846624</v>
      </c>
      <c r="Q22" s="8"/>
      <c r="R22" s="80" t="n">
        <f aca="false">'High SIPA income'!G17</f>
        <v>19431210.5031188</v>
      </c>
      <c r="S22" s="8"/>
      <c r="T22" s="80" t="n">
        <f aca="false">'High SIPA income'!J17</f>
        <v>74296917.4947223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-0.0193443763088951</v>
      </c>
      <c r="AM22" s="6" t="n">
        <f aca="false">'Central scenario'!AM22</f>
        <v>7406781.38079157</v>
      </c>
      <c r="AN22" s="63" t="n">
        <f aca="false">AM22/AVERAGE(AG86:AG89)</f>
        <v>0.00096243008347712</v>
      </c>
      <c r="AO22" s="63" t="n">
        <f aca="false">'GDP evolution by scenario'!M85</f>
        <v>0.0261368525510175</v>
      </c>
      <c r="AP22" s="63"/>
      <c r="AQ22" s="6" t="n">
        <f aca="false">AQ21*(1+AO22)</f>
        <v>635049874.777516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401067673.153005</v>
      </c>
      <c r="AS22" s="64" t="n">
        <f aca="false">AQ22/AG89</f>
        <v>0.0817137312214364</v>
      </c>
      <c r="AT22" s="64" t="n">
        <f aca="false">AR22/AG89</f>
        <v>0.051606554614491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0.0149747971320082</v>
      </c>
      <c r="BJ22" s="5" t="n">
        <f aca="false">BJ21+1</f>
        <v>2033</v>
      </c>
      <c r="BK22" s="61" t="n">
        <f aca="false">SUM(T86:T89)/AVERAGE(AG86:AG89)</f>
        <v>0.0592274157765344</v>
      </c>
      <c r="BL22" s="61" t="n">
        <f aca="false">SUM(P86:P89)/AVERAGE(AG86:AG89)</f>
        <v>0.0103700679717063</v>
      </c>
      <c r="BM22" s="61" t="n">
        <f aca="false">SUM(D86:D89)/AVERAGE(AG86:AG89)</f>
        <v>0.0682017241137232</v>
      </c>
      <c r="BN22" s="61" t="n">
        <f aca="false">(SUM(H86:H89)+SUM(J86:J89))/AVERAGE(AG86:AG89)</f>
        <v>0.00866110054134962</v>
      </c>
      <c r="BO22" s="63" t="n">
        <f aca="false">AL22-BN22</f>
        <v>-0.0280054768502447</v>
      </c>
      <c r="BP22" s="32" t="n">
        <f aca="false">BN22+BM22</f>
        <v>0.0768628246550728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108855914.208479</v>
      </c>
      <c r="E23" s="9"/>
      <c r="F23" s="81" t="n">
        <f aca="false">'High pensions'!I23</f>
        <v>19785850.9593415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818497.026508227</v>
      </c>
      <c r="O23" s="9"/>
      <c r="P23" s="81" t="n">
        <f aca="false">'High pensions'!X23</f>
        <v>24944720.3351922</v>
      </c>
      <c r="Q23" s="67"/>
      <c r="R23" s="81" t="n">
        <f aca="false">'High SIPA income'!G18</f>
        <v>23254020.5835422</v>
      </c>
      <c r="S23" s="67"/>
      <c r="T23" s="81" t="n">
        <f aca="false">'High SIPA income'!J18</f>
        <v>88913763.1666696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-0.0166515245420107</v>
      </c>
      <c r="AM23" s="9" t="n">
        <f aca="false">'Central scenario'!AM23</f>
        <v>6738583.40306814</v>
      </c>
      <c r="AN23" s="69" t="n">
        <f aca="false">AM23/AVERAGE(AG90:AG93)</f>
        <v>0.000850045150281563</v>
      </c>
      <c r="AO23" s="69" t="n">
        <f aca="false">'GDP evolution by scenario'!M89</f>
        <v>0.0300689057565231</v>
      </c>
      <c r="AP23" s="69"/>
      <c r="AQ23" s="9" t="n">
        <f aca="false">AQ22*(1+AO23)</f>
        <v>654145129.612893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406296384.230817</v>
      </c>
      <c r="AS23" s="70" t="n">
        <f aca="false">AQ23/AG93</f>
        <v>0.0818726364024928</v>
      </c>
      <c r="AT23" s="70" t="n">
        <f aca="false">AR23/AG93</f>
        <v>0.050851951091438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0.0119160623688566</v>
      </c>
      <c r="BJ23" s="7" t="n">
        <f aca="false">BJ22+1</f>
        <v>2034</v>
      </c>
      <c r="BK23" s="40" t="n">
        <f aca="false">SUM(T90:T93)/AVERAGE(AG90:AG93)</f>
        <v>0.0599017698265624</v>
      </c>
      <c r="BL23" s="40" t="n">
        <f aca="false">SUM(P90:P93)/AVERAGE(AG90:AG93)</f>
        <v>0.00998869569118865</v>
      </c>
      <c r="BM23" s="40" t="n">
        <f aca="false">SUM(D90:D93)/AVERAGE(AG90:AG93)</f>
        <v>0.0665645986773844</v>
      </c>
      <c r="BN23" s="40" t="n">
        <f aca="false">(SUM(H90:H93)+SUM(J90:J93))/AVERAGE(AG90:AG93)</f>
        <v>0.00909066855151157</v>
      </c>
      <c r="BO23" s="69" t="n">
        <f aca="false">AL23-BN23</f>
        <v>-0.0257421930935222</v>
      </c>
      <c r="BP23" s="32" t="n">
        <f aca="false">BN23+BM23</f>
        <v>0.075655267228896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104302964.881111</v>
      </c>
      <c r="E24" s="9"/>
      <c r="F24" s="81" t="n">
        <f aca="false">'High pensions'!I24</f>
        <v>18958298.5248067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785462.557474632</v>
      </c>
      <c r="O24" s="9"/>
      <c r="P24" s="81" t="n">
        <f aca="false">'High pensions'!X24</f>
        <v>22999800.2662074</v>
      </c>
      <c r="Q24" s="67"/>
      <c r="R24" s="81" t="n">
        <f aca="false">'High SIPA income'!G19</f>
        <v>20589537.4390246</v>
      </c>
      <c r="S24" s="67"/>
      <c r="T24" s="81" t="n">
        <f aca="false">'High SIPA income'!J19</f>
        <v>78725880.9283224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-0.00911532272814062</v>
      </c>
      <c r="AK24" s="68" t="n">
        <f aca="false">AK23+1</f>
        <v>2035</v>
      </c>
      <c r="AL24" s="69" t="n">
        <f aca="false">SUM(AB94:AB97)/AVERAGE(AG94:AG97)</f>
        <v>-0.0150980107425821</v>
      </c>
      <c r="AM24" s="9" t="n">
        <f aca="false">'Central scenario'!AM24</f>
        <v>6098422.29766839</v>
      </c>
      <c r="AN24" s="69" t="n">
        <f aca="false">AM24/AVERAGE(AG94:AG97)</f>
        <v>0.000749752582186745</v>
      </c>
      <c r="AO24" s="69" t="n">
        <f aca="false">'GDP evolution by scenario'!M93</f>
        <v>0.0260603617339052</v>
      </c>
      <c r="AP24" s="69"/>
      <c r="AQ24" s="9" t="n">
        <f aca="false">AQ23*(1+AO24)</f>
        <v>671192388.317077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410713689.444932</v>
      </c>
      <c r="AS24" s="70" t="n">
        <f aca="false">AQ24/AG97</f>
        <v>0.0816400239102662</v>
      </c>
      <c r="AT24" s="70" t="n">
        <f aca="false">AR24/AG97</f>
        <v>0.0499568767617157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0.0141925089756339</v>
      </c>
      <c r="BJ24" s="7" t="n">
        <f aca="false">BJ23+1</f>
        <v>2035</v>
      </c>
      <c r="BK24" s="40" t="n">
        <f aca="false">SUM(T94:T97)/AVERAGE(AG94:AG97)</f>
        <v>0.0600510337049979</v>
      </c>
      <c r="BL24" s="40" t="n">
        <f aca="false">SUM(P94:P97)/AVERAGE(AG94:AG97)</f>
        <v>0.00958073855734188</v>
      </c>
      <c r="BM24" s="40" t="n">
        <f aca="false">SUM(D94:D97)/AVERAGE(AG94:AG97)</f>
        <v>0.065568305890238</v>
      </c>
      <c r="BN24" s="40" t="n">
        <f aca="false">(SUM(H94:H97)+SUM(J94:J97))/AVERAGE(AG94:AG97)</f>
        <v>0.00962814407851154</v>
      </c>
      <c r="BO24" s="69" t="n">
        <f aca="false">AL24-BN24</f>
        <v>-0.0247261548210936</v>
      </c>
      <c r="BP24" s="32" t="n">
        <f aca="false">BN24+BM24</f>
        <v>0.0751964499687496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113342542.856426</v>
      </c>
      <c r="E25" s="9"/>
      <c r="F25" s="81" t="n">
        <f aca="false">'High pensions'!I25</f>
        <v>20601348.8253387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856204.006193865</v>
      </c>
      <c r="O25" s="9"/>
      <c r="P25" s="81" t="n">
        <f aca="false">'High pensions'!X25</f>
        <v>25531501.6289022</v>
      </c>
      <c r="Q25" s="67"/>
      <c r="R25" s="81" t="n">
        <f aca="false">'High SIPA income'!G20</f>
        <v>24347324.2300166</v>
      </c>
      <c r="S25" s="67"/>
      <c r="T25" s="81" t="n">
        <f aca="false">'High SIPA income'!J20</f>
        <v>93094104.4174501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-979037.875079479</v>
      </c>
      <c r="AA25" s="9"/>
      <c r="AB25" s="9" t="n">
        <f aca="false">T25-P25-D25</f>
        <v>-45779940.0678779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-0.00849235498649304</v>
      </c>
      <c r="AK25" s="68" t="n">
        <f aca="false">AK24+1</f>
        <v>2036</v>
      </c>
      <c r="AL25" s="69" t="n">
        <f aca="false">SUM(AB98:AB101)/AVERAGE(AG98:AG101)</f>
        <v>-0.013159728074036</v>
      </c>
      <c r="AM25" s="9" t="n">
        <f aca="false">'Central scenario'!AM25</f>
        <v>5493111.4769607</v>
      </c>
      <c r="AN25" s="69" t="n">
        <f aca="false">AM25/AVERAGE(AG98:AG101)</f>
        <v>0.000654429073748186</v>
      </c>
      <c r="AO25" s="69" t="n">
        <f aca="false">'GDP evolution by scenario'!M97</f>
        <v>0.0319444104940665</v>
      </c>
      <c r="AP25" s="69"/>
      <c r="AQ25" s="9" t="n">
        <f aca="false">AQ24*(1+AO25)</f>
        <v>692633233.489971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418260615.592398</v>
      </c>
      <c r="AS25" s="70" t="n">
        <f aca="false">AQ25/AG101</f>
        <v>0.0814340925773874</v>
      </c>
      <c r="AT25" s="70" t="n">
        <f aca="false">AR25/AG101</f>
        <v>0.0491756272219352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0.0118814252777154</v>
      </c>
      <c r="BJ25" s="7" t="n">
        <f aca="false">BJ24+1</f>
        <v>2036</v>
      </c>
      <c r="BK25" s="40" t="n">
        <f aca="false">SUM(T98:T101)/AVERAGE(AG98:AG101)</f>
        <v>0.0604344762646389</v>
      </c>
      <c r="BL25" s="40" t="n">
        <f aca="false">SUM(P98:P101)/AVERAGE(AG98:AG101)</f>
        <v>0.00916440285005422</v>
      </c>
      <c r="BM25" s="40" t="n">
        <f aca="false">SUM(D98:D101)/AVERAGE(AG98:AG101)</f>
        <v>0.0644298014886208</v>
      </c>
      <c r="BN25" s="40" t="n">
        <f aca="false">(SUM(H98:H101)+SUM(J98:J101))/AVERAGE(AG98:AG101)</f>
        <v>0.0100551884055304</v>
      </c>
      <c r="BO25" s="69" t="n">
        <f aca="false">AL25-BN25</f>
        <v>-0.0232149164795665</v>
      </c>
      <c r="BP25" s="32" t="n">
        <f aca="false">BN25+BM25</f>
        <v>0.0744849898941512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80" t="n">
        <f aca="false">'High pensions'!Q26</f>
        <v>106694692.20664</v>
      </c>
      <c r="E26" s="6"/>
      <c r="F26" s="80" t="n">
        <f aca="false">'High pensions'!I26</f>
        <v>19393023.2776361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4266105.69710447</v>
      </c>
      <c r="M26" s="8"/>
      <c r="N26" s="80" t="n">
        <f aca="false">'High pensions'!L26</f>
        <v>808953.540091537</v>
      </c>
      <c r="O26" s="6"/>
      <c r="P26" s="80" t="n">
        <f aca="false">'High pensions'!X26</f>
        <v>26587466.4401906</v>
      </c>
      <c r="Q26" s="8"/>
      <c r="R26" s="80" t="n">
        <f aca="false">'High SIPA income'!G21</f>
        <v>19338422.1606107</v>
      </c>
      <c r="S26" s="8"/>
      <c r="T26" s="80" t="n">
        <f aca="false">'High SIPA income'!J21</f>
        <v>73942133.2250191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-5000209.89233597</v>
      </c>
      <c r="AA26" s="6"/>
      <c r="AB26" s="6" t="n">
        <f aca="false">T26-P26-D26</f>
        <v>-59340025.4218114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-0.0110206717436923</v>
      </c>
      <c r="AK26" s="62" t="n">
        <f aca="false">AK25+1</f>
        <v>2037</v>
      </c>
      <c r="AL26" s="63" t="n">
        <f aca="false">SUM(AB102:AB105)/AVERAGE(AG102:AG105)</f>
        <v>-0.0110587804210847</v>
      </c>
      <c r="AM26" s="6" t="n">
        <f aca="false">'Central scenario'!AM26</f>
        <v>4920541.96276278</v>
      </c>
      <c r="AN26" s="63" t="n">
        <f aca="false">AM26/AVERAGE(AG102:AG105)</f>
        <v>0.000569835125135778</v>
      </c>
      <c r="AO26" s="63" t="n">
        <f aca="false">'GDP evolution by scenario'!M101</f>
        <v>0.028745376295199</v>
      </c>
      <c r="AP26" s="63"/>
      <c r="AQ26" s="6" t="n">
        <f aca="false">AQ25*(1+AO26)</f>
        <v>712543236.421201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425298636.166782</v>
      </c>
      <c r="AS26" s="64" t="n">
        <f aca="false">AQ26/AG105</f>
        <v>0.0817853215752235</v>
      </c>
      <c r="AT26" s="64" t="n">
        <f aca="false">AR26/AG105</f>
        <v>0.0488155440210271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0.0135199456197255</v>
      </c>
      <c r="BJ26" s="5" t="n">
        <f aca="false">BJ25+1</f>
        <v>2037</v>
      </c>
      <c r="BK26" s="61" t="n">
        <f aca="false">SUM(T102:T105)/AVERAGE(AG102:AG105)</f>
        <v>0.0610198482330762</v>
      </c>
      <c r="BL26" s="61" t="n">
        <f aca="false">SUM(P102:P105)/AVERAGE(AG102:AG105)</f>
        <v>0.00876280958042398</v>
      </c>
      <c r="BM26" s="61" t="n">
        <f aca="false">SUM(D102:D105)/AVERAGE(AG102:AG105)</f>
        <v>0.0633158190737369</v>
      </c>
      <c r="BN26" s="61" t="n">
        <f aca="false">(SUM(H102:H105)+SUM(J102:J105))/AVERAGE(AG102:AG105)</f>
        <v>0.0105200829442179</v>
      </c>
      <c r="BO26" s="63" t="n">
        <f aca="false">AL26-BN26</f>
        <v>-0.0215788633653026</v>
      </c>
      <c r="BP26" s="32" t="n">
        <f aca="false">BN26+BM26</f>
        <v>0.0738359020179548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8696291.61490013</v>
      </c>
      <c r="D27" s="81" t="n">
        <f aca="false">'High pensions'!Q27</f>
        <v>107361624.87531</v>
      </c>
      <c r="E27" s="9"/>
      <c r="F27" s="81" t="n">
        <f aca="false">'High pensions'!I27</f>
        <v>19514246.184799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3669626.15930423</v>
      </c>
      <c r="M27" s="67"/>
      <c r="N27" s="81" t="n">
        <f aca="false">'High pensions'!L27</f>
        <v>802325.932344422</v>
      </c>
      <c r="O27" s="9"/>
      <c r="P27" s="81" t="n">
        <f aca="false">'High pensions'!X27</f>
        <v>23455868.1406365</v>
      </c>
      <c r="Q27" s="67"/>
      <c r="R27" s="81" t="n">
        <f aca="false">'High SIPA income'!G22</f>
        <v>22045222.3710629</v>
      </c>
      <c r="S27" s="67"/>
      <c r="T27" s="81" t="n">
        <f aca="false">'High SIPA income'!J22</f>
        <v>84291818.432659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-1816734.18900954</v>
      </c>
      <c r="AA27" s="9"/>
      <c r="AB27" s="9" t="n">
        <f aca="false">T27-P27-D27</f>
        <v>-46525674.5832879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-0.00910382077088147</v>
      </c>
      <c r="AK27" s="68" t="n">
        <f aca="false">AK26+1</f>
        <v>2038</v>
      </c>
      <c r="AL27" s="69" t="n">
        <f aca="false">SUM(AB106:AB109)/AVERAGE(AG106:AG109)</f>
        <v>-0.00992224217159358</v>
      </c>
      <c r="AM27" s="9" t="n">
        <f aca="false">'Central scenario'!AM27</f>
        <v>4379286.21321994</v>
      </c>
      <c r="AN27" s="69" t="n">
        <f aca="false">AM27/AVERAGE(AG106:AG109)</f>
        <v>0.000495395435949588</v>
      </c>
      <c r="AO27" s="69" t="n">
        <f aca="false">'GDP evolution by scenario'!M105</f>
        <v>0.023735126166236</v>
      </c>
      <c r="AP27" s="69"/>
      <c r="AQ27" s="9" t="n">
        <f aca="false">AQ26*(1+AO27)</f>
        <v>729455540.036556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430966428.017199</v>
      </c>
      <c r="AS27" s="70" t="n">
        <f aca="false">AQ27/AG109</f>
        <v>0.0816883494804661</v>
      </c>
      <c r="AT27" s="70" t="n">
        <f aca="false">AR27/AG109</f>
        <v>0.0482619354490787</v>
      </c>
      <c r="AU27" s="7"/>
      <c r="AV27" s="7"/>
      <c r="AW27" s="7" t="n">
        <f aca="false">workers_and_wage_high!C15</f>
        <v>11422089</v>
      </c>
      <c r="AX27" s="7"/>
      <c r="AY27" s="40" t="n">
        <f aca="false">(AW27-AW26)/AW26</f>
        <v>-0.0052506540674193</v>
      </c>
      <c r="AZ27" s="12" t="n">
        <f aca="false">workers_and_wage_high!B15</f>
        <v>6722.87988857401</v>
      </c>
      <c r="BA27" s="40" t="n">
        <f aca="false">(AZ27-AZ26)/AZ26</f>
        <v>-0.0126261243941079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0.0118771580920789</v>
      </c>
      <c r="BJ27" s="7" t="n">
        <f aca="false">BJ26+1</f>
        <v>2038</v>
      </c>
      <c r="BK27" s="40" t="n">
        <f aca="false">SUM(T106:T109)/AVERAGE(AG106:AG109)</f>
        <v>0.0612879732215658</v>
      </c>
      <c r="BL27" s="40" t="n">
        <f aca="false">SUM(P106:P109)/AVERAGE(AG106:AG109)</f>
        <v>0.0085913676051529</v>
      </c>
      <c r="BM27" s="40" t="n">
        <f aca="false">SUM(D106:D109)/AVERAGE(AG106:AG109)</f>
        <v>0.0626188477880064</v>
      </c>
      <c r="BN27" s="40" t="n">
        <f aca="false">(SUM(H106:H109)+SUM(J106:J109))/AVERAGE(AG106:AG109)</f>
        <v>0.0110190642505048</v>
      </c>
      <c r="BO27" s="69" t="n">
        <f aca="false">AL27-BN27</f>
        <v>-0.0209413064220984</v>
      </c>
      <c r="BP27" s="32" t="n">
        <f aca="false">BN27+BM27</f>
        <v>0.0736379120385112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81" t="n">
        <f aca="false">'High pensions'!Q28</f>
        <v>100402133.539979</v>
      </c>
      <c r="E28" s="9"/>
      <c r="F28" s="81" t="n">
        <f aca="false">'High pensions'!I28</f>
        <v>18249276.2535377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3308011.82114977</v>
      </c>
      <c r="M28" s="67"/>
      <c r="N28" s="81" t="n">
        <f aca="false">'High pensions'!L28</f>
        <v>761230.521454193</v>
      </c>
      <c r="O28" s="9"/>
      <c r="P28" s="81" t="n">
        <f aca="false">'High pensions'!X28</f>
        <v>21353354.7952992</v>
      </c>
      <c r="Q28" s="67"/>
      <c r="R28" s="81" t="n">
        <f aca="false">'High SIPA income'!G23</f>
        <v>18072531.5260141</v>
      </c>
      <c r="S28" s="67"/>
      <c r="T28" s="81" t="n">
        <f aca="false">'High SIPA income'!J23</f>
        <v>69101890.6667456</v>
      </c>
      <c r="U28" s="9"/>
      <c r="V28" s="81" t="n">
        <f aca="false">'High SIPA income'!F23</f>
        <v>112437.805475858</v>
      </c>
      <c r="W28" s="67"/>
      <c r="X28" s="81" t="n">
        <f aca="false">'High SIPA income'!M23</f>
        <v>282411.350636535</v>
      </c>
      <c r="Y28" s="9"/>
      <c r="Z28" s="9" t="n">
        <f aca="false">R28+V28-N28-L28-F28</f>
        <v>-4133549.26465173</v>
      </c>
      <c r="AA28" s="9"/>
      <c r="AB28" s="9" t="n">
        <f aca="false">T28-P28-D28</f>
        <v>-52653597.6685329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-0.0103097696859659</v>
      </c>
      <c r="AK28" s="68" t="n">
        <f aca="false">AK27+1</f>
        <v>2039</v>
      </c>
      <c r="AL28" s="69" t="n">
        <f aca="false">SUM(AB110:AB113)/AVERAGE(AG110:AG113)</f>
        <v>-0.00893627168510007</v>
      </c>
      <c r="AM28" s="9" t="n">
        <f aca="false">'Central scenario'!AM28</f>
        <v>3887732.69163583</v>
      </c>
      <c r="AN28" s="69" t="n">
        <f aca="false">AM28/AVERAGE(AG110:AG113)</f>
        <v>0.00043003148913598</v>
      </c>
      <c r="AO28" s="69" t="n">
        <f aca="false">'GDP evolution by scenario'!M109</f>
        <v>0.0226918846645334</v>
      </c>
      <c r="AP28" s="69"/>
      <c r="AQ28" s="9" t="n">
        <f aca="false">AQ27*(1+AO28)</f>
        <v>746008261.01897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436817865.457666</v>
      </c>
      <c r="AS28" s="70" t="n">
        <f aca="false">AQ28/AG113</f>
        <v>0.0815788537673817</v>
      </c>
      <c r="AT28" s="70" t="n">
        <f aca="false">AR28/AG113</f>
        <v>0.0477677026263448</v>
      </c>
      <c r="AU28" s="9"/>
      <c r="AV28" s="7"/>
      <c r="AW28" s="7" t="n">
        <f aca="false">workers_and_wage_high!C16</f>
        <v>11521794</v>
      </c>
      <c r="AX28" s="7"/>
      <c r="AY28" s="40" t="n">
        <f aca="false">(AW28-AW27)/AW27</f>
        <v>0.00872913877662834</v>
      </c>
      <c r="AZ28" s="12" t="n">
        <f aca="false">workers_and_wage_high!B16</f>
        <v>6343.42583946065</v>
      </c>
      <c r="BA28" s="40" t="n">
        <f aca="false">(AZ28-AZ27)/AZ27</f>
        <v>-0.0564421877829858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0.0133123233333406</v>
      </c>
      <c r="BJ28" s="7" t="n">
        <f aca="false">BJ27+1</f>
        <v>2039</v>
      </c>
      <c r="BK28" s="40" t="n">
        <f aca="false">SUM(T110:T113)/AVERAGE(AG110:AG113)</f>
        <v>0.0616412509249935</v>
      </c>
      <c r="BL28" s="40" t="n">
        <f aca="false">SUM(P110:P113)/AVERAGE(AG110:AG113)</f>
        <v>0.00826527831110872</v>
      </c>
      <c r="BM28" s="40" t="n">
        <f aca="false">SUM(D110:D113)/AVERAGE(AG110:AG113)</f>
        <v>0.0623122442989849</v>
      </c>
      <c r="BN28" s="40" t="n">
        <f aca="false">(SUM(H110:H113)+SUM(J110:J113))/AVERAGE(AG110:AG113)</f>
        <v>0.0113812400787938</v>
      </c>
      <c r="BO28" s="69" t="n">
        <f aca="false">AL28-BN28</f>
        <v>-0.0203175117638938</v>
      </c>
      <c r="BP28" s="32" t="n">
        <f aca="false">BN28+BM28</f>
        <v>0.0736934843777786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81" t="n">
        <f aca="false">'High pensions'!Q29</f>
        <v>91863242.9489309</v>
      </c>
      <c r="E29" s="9"/>
      <c r="F29" s="81" t="n">
        <f aca="false">'High pensions'!I29</f>
        <v>16697231.8118454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3051608.62668183</v>
      </c>
      <c r="M29" s="67"/>
      <c r="N29" s="81" t="n">
        <f aca="false">'High pensions'!L29</f>
        <v>694867.234505067</v>
      </c>
      <c r="O29" s="9"/>
      <c r="P29" s="81" t="n">
        <f aca="false">'High pensions'!X29</f>
        <v>19657766.1758567</v>
      </c>
      <c r="Q29" s="67"/>
      <c r="R29" s="81" t="n">
        <f aca="false">'High SIPA income'!G24</f>
        <v>19795950.0809845</v>
      </c>
      <c r="S29" s="67"/>
      <c r="T29" s="81" t="n">
        <f aca="false">'High SIPA income'!J24</f>
        <v>75691530.883291</v>
      </c>
      <c r="U29" s="9"/>
      <c r="V29" s="81" t="n">
        <f aca="false">'High SIPA income'!F24</f>
        <v>111506.752176317</v>
      </c>
      <c r="W29" s="67"/>
      <c r="X29" s="81" t="n">
        <f aca="false">'High SIPA income'!M24</f>
        <v>280072.813178201</v>
      </c>
      <c r="Y29" s="9"/>
      <c r="Z29" s="9" t="n">
        <f aca="false">R29+V29-N29-L29-F29</f>
        <v>-536250.839871446</v>
      </c>
      <c r="AA29" s="9"/>
      <c r="AB29" s="9" t="n">
        <f aca="false">T29-P29-D29</f>
        <v>-35829478.2414966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-0.007088496714902</v>
      </c>
      <c r="AK29" s="68" t="n">
        <f aca="false">AK28+1</f>
        <v>2040</v>
      </c>
      <c r="AL29" s="69" t="n">
        <f aca="false">SUM(AB114:AB117)/AVERAGE(AG114:AG117)</f>
        <v>-0.00789397097935107</v>
      </c>
      <c r="AM29" s="9" t="n">
        <f aca="false">'Central scenario'!AM29</f>
        <v>3427469.19706586</v>
      </c>
      <c r="AN29" s="69" t="n">
        <f aca="false">AM29/AVERAGE(AG114:AG117)</f>
        <v>0.000370018578771307</v>
      </c>
      <c r="AO29" s="69" t="n">
        <f aca="false">'GDP evolution by scenario'!M113</f>
        <v>0.0245989140189917</v>
      </c>
      <c r="AP29" s="69"/>
      <c r="AQ29" s="9" t="n">
        <f aca="false">AQ28*(1+AO29)</f>
        <v>764359254.089234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444097167.918872</v>
      </c>
      <c r="AS29" s="70" t="n">
        <f aca="false">AQ29/AG117</f>
        <v>0.0820470417185368</v>
      </c>
      <c r="AT29" s="70" t="n">
        <f aca="false">AR29/AG117</f>
        <v>0.0476698079710434</v>
      </c>
      <c r="AV29" s="7"/>
      <c r="AW29" s="7" t="n">
        <f aca="false">workers_and_wage_high!C17</f>
        <v>11541231</v>
      </c>
      <c r="AX29" s="7"/>
      <c r="AY29" s="40" t="n">
        <f aca="false">(AW29-AW28)/AW28</f>
        <v>0.0016869768718309</v>
      </c>
      <c r="AZ29" s="12" t="n">
        <f aca="false">workers_and_wage_high!B17</f>
        <v>6007.47172090445</v>
      </c>
      <c r="BA29" s="40" t="n">
        <f aca="false">(AZ29-AZ28)/AZ28</f>
        <v>-0.0529609909626959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0.0117271993151311</v>
      </c>
      <c r="BJ29" s="7" t="n">
        <f aca="false">BJ28+1</f>
        <v>2040</v>
      </c>
      <c r="BK29" s="40" t="n">
        <f aca="false">SUM(T114:T117)/AVERAGE(AG114:AG117)</f>
        <v>0.0620405437164625</v>
      </c>
      <c r="BL29" s="40" t="n">
        <f aca="false">SUM(P114:P117)/AVERAGE(AG114:AG117)</f>
        <v>0.00797353863519078</v>
      </c>
      <c r="BM29" s="40" t="n">
        <f aca="false">SUM(D114:D117)/AVERAGE(AG114:AG117)</f>
        <v>0.0619609760606228</v>
      </c>
      <c r="BN29" s="40" t="n">
        <f aca="false">(SUM(H114:H117)+SUM(J114:J117))/AVERAGE(AG114:AG117)</f>
        <v>0.0116862545479572</v>
      </c>
      <c r="BO29" s="69" t="n">
        <f aca="false">AL29-BN29</f>
        <v>-0.0195802255273083</v>
      </c>
      <c r="BP29" s="32" t="n">
        <f aca="false">BN29+BM29</f>
        <v>0.07364723060858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91332937.2576985</v>
      </c>
      <c r="E30" s="6"/>
      <c r="F30" s="80" t="n">
        <f aca="false">'High pensions'!I30</f>
        <v>16600842.4751161</v>
      </c>
      <c r="G30" s="80" t="n">
        <f aca="false">'High pensions'!K30</f>
        <v>188388.565652481</v>
      </c>
      <c r="H30" s="80" t="n">
        <f aca="false">'High pensions'!V30</f>
        <v>1036458.30460695</v>
      </c>
      <c r="I30" s="80" t="n">
        <f aca="false">'High pensions'!M30</f>
        <v>5826.4504840973</v>
      </c>
      <c r="J30" s="80" t="n">
        <f aca="false">'High pensions'!W30</f>
        <v>32055.4114826888</v>
      </c>
      <c r="K30" s="6"/>
      <c r="L30" s="80" t="n">
        <f aca="false">'High pensions'!N30</f>
        <v>3575526.78286279</v>
      </c>
      <c r="M30" s="8"/>
      <c r="N30" s="80" t="n">
        <f aca="false">'High pensions'!L30</f>
        <v>691277.192997376</v>
      </c>
      <c r="O30" s="6"/>
      <c r="P30" s="80" t="n">
        <f aca="false">'High pensions'!X30</f>
        <v>22356628.6297399</v>
      </c>
      <c r="Q30" s="8"/>
      <c r="R30" s="80" t="n">
        <f aca="false">'High SIPA income'!G25</f>
        <v>15774212.31763</v>
      </c>
      <c r="S30" s="8"/>
      <c r="T30" s="80" t="n">
        <f aca="false">'High SIPA income'!J25</f>
        <v>60314067.9742559</v>
      </c>
      <c r="U30" s="6"/>
      <c r="V30" s="80" t="n">
        <f aca="false">'High SIPA income'!F25</f>
        <v>110880.502040839</v>
      </c>
      <c r="W30" s="8"/>
      <c r="X30" s="80" t="n">
        <f aca="false">'High SIPA income'!M25</f>
        <v>278499.853390805</v>
      </c>
      <c r="Y30" s="6"/>
      <c r="Z30" s="6" t="n">
        <f aca="false">R30+V30-N30-L30-F30</f>
        <v>-4982553.63130546</v>
      </c>
      <c r="AA30" s="6"/>
      <c r="AB30" s="6" t="n">
        <f aca="false">T30-P30-D30</f>
        <v>-53375497.9131825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-0.0105452307142297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-0.235205975414855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-0.00369048508708281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0.0137216108754061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92213049.454406</v>
      </c>
      <c r="E31" s="9"/>
      <c r="F31" s="81" t="n">
        <f aca="false">'High pensions'!I31</f>
        <v>16760813.2849538</v>
      </c>
      <c r="G31" s="81" t="n">
        <f aca="false">'High pensions'!K31</f>
        <v>193337.894048511</v>
      </c>
      <c r="H31" s="81" t="n">
        <f aca="false">'High pensions'!V31</f>
        <v>1063688.04915395</v>
      </c>
      <c r="I31" s="81" t="n">
        <f aca="false">'High pensions'!M31</f>
        <v>5979.52249634572</v>
      </c>
      <c r="J31" s="81" t="n">
        <f aca="false">'High pensions'!W31</f>
        <v>32897.5685305345</v>
      </c>
      <c r="K31" s="9"/>
      <c r="L31" s="81" t="n">
        <f aca="false">'High pensions'!N31</f>
        <v>3241856.85627298</v>
      </c>
      <c r="M31" s="67"/>
      <c r="N31" s="81" t="n">
        <f aca="false">'High pensions'!L31</f>
        <v>698972.40299299</v>
      </c>
      <c r="O31" s="9"/>
      <c r="P31" s="81" t="n">
        <f aca="false">'High pensions'!X31</f>
        <v>20667550.5694072</v>
      </c>
      <c r="Q31" s="67"/>
      <c r="R31" s="81" t="n">
        <f aca="false">'High SIPA income'!G26</f>
        <v>18716874.2498186</v>
      </c>
      <c r="S31" s="67"/>
      <c r="T31" s="81" t="n">
        <f aca="false">'High SIPA income'!J26</f>
        <v>71565590.9174913</v>
      </c>
      <c r="U31" s="9"/>
      <c r="V31" s="81" t="n">
        <f aca="false">'High SIPA income'!F26</f>
        <v>107138.286006879</v>
      </c>
      <c r="W31" s="67"/>
      <c r="X31" s="81" t="n">
        <f aca="false">'High SIPA income'!M26</f>
        <v>269100.485624318</v>
      </c>
      <c r="Y31" s="9"/>
      <c r="Z31" s="9" t="n">
        <f aca="false">R31+V31-N31-L31-F31</f>
        <v>-1877630.00839431</v>
      </c>
      <c r="AA31" s="9"/>
      <c r="AB31" s="9" t="n">
        <f aca="false">T31-P31-D31</f>
        <v>-41315009.1063219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-0.00819337379951066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0" t="n">
        <f aca="false">(AW31-AW30)/AW30</f>
        <v>0.00287475505249792</v>
      </c>
      <c r="AZ31" s="12" t="n">
        <f aca="false">workers_and_wage_high!B19</f>
        <v>5961.97243607963</v>
      </c>
      <c r="BA31" s="40" t="n">
        <f aca="false">(AZ31-AZ30)/AZ30</f>
        <v>-0.0038976818555124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0.0111031078340564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32912057.1792397</v>
      </c>
      <c r="D32" s="81" t="n">
        <f aca="false">'High pensions'!Q32</f>
        <v>94281741.8247574</v>
      </c>
      <c r="E32" s="9"/>
      <c r="F32" s="81" t="n">
        <f aca="false">'High pensions'!I32</f>
        <v>17136822.6108422</v>
      </c>
      <c r="G32" s="81" t="n">
        <f aca="false">'High pensions'!K32</f>
        <v>184584.827388577</v>
      </c>
      <c r="H32" s="81" t="n">
        <f aca="false">'High pensions'!V32</f>
        <v>1015531.25896317</v>
      </c>
      <c r="I32" s="81" t="n">
        <f aca="false">'High pensions'!M32</f>
        <v>5708.809094492</v>
      </c>
      <c r="J32" s="81" t="n">
        <f aca="false">'High pensions'!W32</f>
        <v>31408.1832669019</v>
      </c>
      <c r="K32" s="9"/>
      <c r="L32" s="81" t="n">
        <f aca="false">'High pensions'!N32</f>
        <v>3172850.31297567</v>
      </c>
      <c r="M32" s="67"/>
      <c r="N32" s="81" t="n">
        <f aca="false">'High pensions'!L32</f>
        <v>716112.970465943</v>
      </c>
      <c r="O32" s="9"/>
      <c r="P32" s="81" t="n">
        <f aca="false">'High pensions'!X32</f>
        <v>20403777.6331453</v>
      </c>
      <c r="Q32" s="67"/>
      <c r="R32" s="81" t="n">
        <f aca="false">'High SIPA income'!G27</f>
        <v>15796889.8153088</v>
      </c>
      <c r="S32" s="67"/>
      <c r="T32" s="81" t="n">
        <f aca="false">'High SIPA income'!J27</f>
        <v>60400777.3521281</v>
      </c>
      <c r="U32" s="9"/>
      <c r="V32" s="81" t="n">
        <f aca="false">'High SIPA income'!F27</f>
        <v>108417.698425433</v>
      </c>
      <c r="W32" s="67"/>
      <c r="X32" s="81" t="n">
        <f aca="false">'High SIPA income'!M27</f>
        <v>272314.000754889</v>
      </c>
      <c r="Y32" s="9"/>
      <c r="Z32" s="9" t="n">
        <f aca="false">R32+V32-N32-L32-F32</f>
        <v>-5120478.38054965</v>
      </c>
      <c r="AA32" s="9"/>
      <c r="AB32" s="9" t="n">
        <f aca="false">T32-P32-D32</f>
        <v>-54284742.1057746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-0.0106783411625594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40" t="n">
        <f aca="false">(AW32-AW31)/AW31</f>
        <v>0.0063896901251043</v>
      </c>
      <c r="AZ32" s="12" t="n">
        <f aca="false">workers_and_wage_high!B20</f>
        <v>5869.78477201805</v>
      </c>
      <c r="BA32" s="40" t="n">
        <f aca="false">(AZ32-AZ31)/AZ31</f>
        <v>-0.0154626115853361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0.0133630485096659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93020427.7183875</v>
      </c>
      <c r="E33" s="9"/>
      <c r="F33" s="81" t="n">
        <f aca="false">'High pensions'!I33</f>
        <v>16907563.8415506</v>
      </c>
      <c r="G33" s="81" t="n">
        <f aca="false">'High pensions'!K33</f>
        <v>200549.017114826</v>
      </c>
      <c r="H33" s="81" t="n">
        <f aca="false">'High pensions'!V33</f>
        <v>1103361.52063953</v>
      </c>
      <c r="I33" s="81" t="n">
        <f aca="false">'High pensions'!M33</f>
        <v>6202.54692107707</v>
      </c>
      <c r="J33" s="81" t="n">
        <f aca="false">'High pensions'!W33</f>
        <v>34124.5831125628</v>
      </c>
      <c r="K33" s="9"/>
      <c r="L33" s="81" t="n">
        <f aca="false">'High pensions'!N33</f>
        <v>3286268.97441294</v>
      </c>
      <c r="M33" s="67"/>
      <c r="N33" s="81" t="n">
        <f aca="false">'High pensions'!L33</f>
        <v>707643.565075412</v>
      </c>
      <c r="O33" s="9"/>
      <c r="P33" s="81" t="n">
        <f aca="false">'High pensions'!X33</f>
        <v>20945711.4369328</v>
      </c>
      <c r="Q33" s="67"/>
      <c r="R33" s="81" t="n">
        <f aca="false">'High SIPA income'!G28</f>
        <v>17813078.8529159</v>
      </c>
      <c r="S33" s="67"/>
      <c r="T33" s="81" t="n">
        <f aca="false">'High SIPA income'!J28</f>
        <v>68109850.8839502</v>
      </c>
      <c r="U33" s="9"/>
      <c r="V33" s="81" t="n">
        <f aca="false">'High SIPA income'!F28</f>
        <v>110746.114118815</v>
      </c>
      <c r="W33" s="67"/>
      <c r="X33" s="81" t="n">
        <f aca="false">'High SIPA income'!M28</f>
        <v>278162.309675793</v>
      </c>
      <c r="Y33" s="9"/>
      <c r="Z33" s="9" t="n">
        <f aca="false">R33+V33-N33-L33-F33</f>
        <v>-2977651.41400431</v>
      </c>
      <c r="AA33" s="9"/>
      <c r="AB33" s="9" t="n">
        <f aca="false">T33-P33-D33</f>
        <v>-45856288.2713701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-0.00910256762722522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40" t="n">
        <f aca="false">(AW33-AW32)/AW32</f>
        <v>0.00574775938432869</v>
      </c>
      <c r="AZ33" s="12" t="n">
        <f aca="false">workers_and_wage_high!B21</f>
        <v>5675.71936373082</v>
      </c>
      <c r="BA33" s="40" t="n">
        <f aca="false">(AZ33-AZ32)/AZ32</f>
        <v>-0.033061758790946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0.0118274091701094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94916943.1832116</v>
      </c>
      <c r="E34" s="6"/>
      <c r="F34" s="80" t="n">
        <f aca="false">'High pensions'!I34</f>
        <v>17252277.9767627</v>
      </c>
      <c r="G34" s="80" t="n">
        <f aca="false">'High pensions'!K34</f>
        <v>224380.182850663</v>
      </c>
      <c r="H34" s="80" t="n">
        <f aca="false">'High pensions'!V34</f>
        <v>1234473.56318747</v>
      </c>
      <c r="I34" s="80" t="n">
        <f aca="false">'High pensions'!M34</f>
        <v>6939.59328404116</v>
      </c>
      <c r="J34" s="80" t="n">
        <f aca="false">'High pensions'!W34</f>
        <v>38179.594737757</v>
      </c>
      <c r="K34" s="6"/>
      <c r="L34" s="80" t="n">
        <f aca="false">'High pensions'!N34</f>
        <v>3500403.03867678</v>
      </c>
      <c r="M34" s="8"/>
      <c r="N34" s="80" t="n">
        <f aca="false">'High pensions'!L34</f>
        <v>722538.299590692</v>
      </c>
      <c r="O34" s="6"/>
      <c r="P34" s="80" t="n">
        <f aca="false">'High pensions'!X34</f>
        <v>22138800.5489943</v>
      </c>
      <c r="Q34" s="8"/>
      <c r="R34" s="80" t="n">
        <f aca="false">'High SIPA income'!G29</f>
        <v>14890579.3874597</v>
      </c>
      <c r="S34" s="8"/>
      <c r="T34" s="80" t="n">
        <f aca="false">'High SIPA income'!J29</f>
        <v>56935420.8797815</v>
      </c>
      <c r="U34" s="6"/>
      <c r="V34" s="80" t="n">
        <f aca="false">'High SIPA income'!F29</f>
        <v>115740.880698923</v>
      </c>
      <c r="W34" s="8"/>
      <c r="X34" s="80" t="n">
        <f aca="false">'High SIPA income'!M29</f>
        <v>290707.723293863</v>
      </c>
      <c r="Y34" s="6"/>
      <c r="Z34" s="6" t="n">
        <f aca="false">R34+V34-N34-L34-F34</f>
        <v>-6468899.0468716</v>
      </c>
      <c r="AA34" s="6"/>
      <c r="AB34" s="6" t="n">
        <f aca="false">T34-P34-D34</f>
        <v>-60120322.8524244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-0.0125415526579279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0.00578164987540203</v>
      </c>
      <c r="AV34" s="5"/>
      <c r="AW34" s="5" t="n">
        <f aca="false">workers_and_wage_high!C22</f>
        <v>11544047</v>
      </c>
      <c r="AX34" s="5"/>
      <c r="AY34" s="61" t="n">
        <f aca="false">(AW34-AW33)/AW33</f>
        <v>-0.00698095396535905</v>
      </c>
      <c r="AZ34" s="11" t="n">
        <f aca="false">workers_and_wage_high!B22</f>
        <v>5967.74206984022</v>
      </c>
      <c r="BA34" s="61" t="n">
        <f aca="false">(AZ34-AZ33)/AZ33</f>
        <v>0.0514512236062093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0.0143706214766184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96987754.878223</v>
      </c>
      <c r="E35" s="9"/>
      <c r="F35" s="81" t="n">
        <f aca="false">'High pensions'!I35</f>
        <v>17628672.514995</v>
      </c>
      <c r="G35" s="81" t="n">
        <f aca="false">'High pensions'!K35</f>
        <v>241802.438436382</v>
      </c>
      <c r="H35" s="81" t="n">
        <f aca="false">'High pensions'!V35</f>
        <v>1330325.67302366</v>
      </c>
      <c r="I35" s="81" t="n">
        <f aca="false">'High pensions'!M35</f>
        <v>7478.42593102218</v>
      </c>
      <c r="J35" s="81" t="n">
        <f aca="false">'High pensions'!W35</f>
        <v>41144.0929801135</v>
      </c>
      <c r="K35" s="9"/>
      <c r="L35" s="81" t="n">
        <f aca="false">'High pensions'!N35</f>
        <v>3052666.57022071</v>
      </c>
      <c r="M35" s="67"/>
      <c r="N35" s="81" t="n">
        <f aca="false">'High pensions'!L35</f>
        <v>740100.997095089</v>
      </c>
      <c r="O35" s="9"/>
      <c r="P35" s="81" t="n">
        <f aca="false">'High pensions'!X35</f>
        <v>19912118.6655618</v>
      </c>
      <c r="Q35" s="67"/>
      <c r="R35" s="81" t="n">
        <f aca="false">'High SIPA income'!G30</f>
        <v>17290223.5444782</v>
      </c>
      <c r="S35" s="67"/>
      <c r="T35" s="81" t="n">
        <f aca="false">'High SIPA income'!J30</f>
        <v>66110668.2953803</v>
      </c>
      <c r="U35" s="9"/>
      <c r="V35" s="81" t="n">
        <f aca="false">'High SIPA income'!F30</f>
        <v>102758.167590857</v>
      </c>
      <c r="W35" s="67"/>
      <c r="X35" s="81" t="n">
        <f aca="false">'High SIPA income'!M30</f>
        <v>258098.890986452</v>
      </c>
      <c r="Y35" s="9"/>
      <c r="Z35" s="9" t="n">
        <f aca="false">R35+V35-N35-L35-F35</f>
        <v>-4028458.37024178</v>
      </c>
      <c r="AA35" s="9"/>
      <c r="AB35" s="9" t="n">
        <f aca="false">T35-P35-D35</f>
        <v>-50789205.2484045</v>
      </c>
      <c r="AC35" s="50"/>
      <c r="AD35" s="9"/>
      <c r="AE35" s="9"/>
      <c r="AF35" s="9"/>
      <c r="AG35" s="9" t="n">
        <f aca="false">AG34*'Optimist macro hypothesis'!B17/'Optimist macro hypothesis'!B16</f>
        <v>4966125494.3986</v>
      </c>
      <c r="AH35" s="40" t="n">
        <f aca="false">(AG35-AG34)/AG34</f>
        <v>0.0359712230215827</v>
      </c>
      <c r="AI35" s="40"/>
      <c r="AJ35" s="40" t="n">
        <f aca="false">AB35/AG35</f>
        <v>-0.0102271288362911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11466399</v>
      </c>
      <c r="AX35" s="7"/>
      <c r="AY35" s="40" t="n">
        <f aca="false">(AW35-AW34)/AW34</f>
        <v>-0.00672623734120279</v>
      </c>
      <c r="AZ35" s="12" t="n">
        <f aca="false">workers_and_wage_high!B23</f>
        <v>5849.46991634359</v>
      </c>
      <c r="BA35" s="40" t="n">
        <f aca="false">(AZ35-AZ34)/AZ34</f>
        <v>-0.0198185766262177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0.01152869694054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101310092.333629</v>
      </c>
      <c r="E36" s="9"/>
      <c r="F36" s="81" t="n">
        <f aca="false">'High pensions'!I36</f>
        <v>18414308.5119961</v>
      </c>
      <c r="G36" s="81" t="n">
        <f aca="false">'High pensions'!K36</f>
        <v>272873.941154941</v>
      </c>
      <c r="H36" s="81" t="n">
        <f aca="false">'High pensions'!V36</f>
        <v>1501271.91340576</v>
      </c>
      <c r="I36" s="81" t="n">
        <f aca="false">'High pensions'!M36</f>
        <v>8439.40024190542</v>
      </c>
      <c r="J36" s="81" t="n">
        <f aca="false">'High pensions'!W36</f>
        <v>46431.0901053328</v>
      </c>
      <c r="K36" s="9"/>
      <c r="L36" s="81" t="n">
        <f aca="false">'High pensions'!N36</f>
        <v>3177088.30614612</v>
      </c>
      <c r="M36" s="67"/>
      <c r="N36" s="81" t="n">
        <f aca="false">'High pensions'!L36</f>
        <v>775501.398774281</v>
      </c>
      <c r="O36" s="9"/>
      <c r="P36" s="81" t="n">
        <f aca="false">'High pensions'!X36</f>
        <v>20752506.2099867</v>
      </c>
      <c r="Q36" s="67"/>
      <c r="R36" s="81" t="n">
        <f aca="false">'High SIPA income'!G31</f>
        <v>15548765.0098215</v>
      </c>
      <c r="S36" s="67"/>
      <c r="T36" s="81" t="n">
        <f aca="false">'High SIPA income'!J31</f>
        <v>59452050.6529489</v>
      </c>
      <c r="U36" s="9"/>
      <c r="V36" s="81" t="n">
        <f aca="false">'High SIPA income'!F31</f>
        <v>108503.690379597</v>
      </c>
      <c r="W36" s="67"/>
      <c r="X36" s="81" t="n">
        <f aca="false">'High SIPA income'!M31</f>
        <v>272529.987751581</v>
      </c>
      <c r="Y36" s="9"/>
      <c r="Z36" s="9" t="n">
        <f aca="false">R36+V36-N36-L36-F36</f>
        <v>-6709629.51671538</v>
      </c>
      <c r="AA36" s="9"/>
      <c r="AB36" s="9" t="n">
        <f aca="false">T36-P36-D36</f>
        <v>-62610547.8906667</v>
      </c>
      <c r="AC36" s="50"/>
      <c r="AD36" s="9"/>
      <c r="AE36" s="9"/>
      <c r="AF36" s="9"/>
      <c r="AG36" s="9" t="n">
        <f aca="false">AG35*'Optimist macro hypothesis'!B18/'Optimist macro hypothesis'!B17</f>
        <v>5069586442.19857</v>
      </c>
      <c r="AH36" s="40" t="n">
        <f aca="false">(AG36-AG35)/AG35</f>
        <v>0.0208333333333335</v>
      </c>
      <c r="AI36" s="40"/>
      <c r="AJ36" s="40" t="n">
        <f aca="false">AB36/AG36</f>
        <v>-0.0123502278942331</v>
      </c>
      <c r="AK36" s="7"/>
      <c r="AL36" s="7"/>
      <c r="AU36" s="9"/>
      <c r="AW36" s="7" t="n">
        <f aca="false">workers_and_wage_high!C24</f>
        <v>11525960</v>
      </c>
      <c r="AY36" s="40" t="n">
        <f aca="false">(AW36-AW35)/AW35</f>
        <v>0.00519439450868577</v>
      </c>
      <c r="AZ36" s="12" t="n">
        <f aca="false">workers_and_wage_high!B24</f>
        <v>6039.66913610692</v>
      </c>
      <c r="BA36" s="40" t="n">
        <f aca="false">(AZ36-AZ35)/AZ35</f>
        <v>0.0325156334648213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0.0136798651670647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102345668.906127</v>
      </c>
      <c r="E37" s="9"/>
      <c r="F37" s="81" t="n">
        <f aca="false">'High pensions'!I37</f>
        <v>18602536.8124006</v>
      </c>
      <c r="G37" s="81" t="n">
        <f aca="false">'High pensions'!K37</f>
        <v>307157.079098743</v>
      </c>
      <c r="H37" s="81" t="n">
        <f aca="false">'High pensions'!V37</f>
        <v>1689887.62321156</v>
      </c>
      <c r="I37" s="81" t="n">
        <f aca="false">'High pensions'!M37</f>
        <v>9499.70347728086</v>
      </c>
      <c r="J37" s="81" t="n">
        <f aca="false">'High pensions'!W37</f>
        <v>52264.5656663376</v>
      </c>
      <c r="K37" s="9"/>
      <c r="L37" s="81" t="n">
        <f aca="false">'High pensions'!N37</f>
        <v>3199614.42359701</v>
      </c>
      <c r="M37" s="67"/>
      <c r="N37" s="81" t="n">
        <f aca="false">'High pensions'!L37</f>
        <v>785127.089882921</v>
      </c>
      <c r="O37" s="9"/>
      <c r="P37" s="81" t="n">
        <f aca="false">'High pensions'!X37</f>
        <v>20922352.0529657</v>
      </c>
      <c r="Q37" s="67"/>
      <c r="R37" s="81" t="n">
        <f aca="false">'High SIPA income'!G32</f>
        <v>18461713.1439876</v>
      </c>
      <c r="S37" s="67"/>
      <c r="T37" s="81" t="n">
        <f aca="false">'High SIPA income'!J32</f>
        <v>70589960.3140996</v>
      </c>
      <c r="U37" s="9"/>
      <c r="V37" s="81" t="n">
        <f aca="false">'High SIPA income'!F32</f>
        <v>111450.277945367</v>
      </c>
      <c r="W37" s="67"/>
      <c r="X37" s="81" t="n">
        <f aca="false">'High SIPA income'!M32</f>
        <v>279930.966192029</v>
      </c>
      <c r="Y37" s="9"/>
      <c r="Z37" s="9" t="n">
        <f aca="false">R37+V37-N37-L37-F37</f>
        <v>-4014114.9039476</v>
      </c>
      <c r="AA37" s="9"/>
      <c r="AB37" s="9" t="n">
        <f aca="false">T37-P37-D37</f>
        <v>-52678060.6449936</v>
      </c>
      <c r="AC37" s="50"/>
      <c r="AD37" s="9"/>
      <c r="AE37" s="9"/>
      <c r="AF37" s="9"/>
      <c r="AG37" s="9" t="n">
        <f aca="false">AG36*'Optimist macro hypothesis'!B19/'Optimist macro hypothesis'!B18</f>
        <v>5144436827.06535</v>
      </c>
      <c r="AH37" s="40" t="n">
        <f aca="false">(AG37-AG36)/AG36</f>
        <v>0.0147645938618844</v>
      </c>
      <c r="AI37" s="40" t="n">
        <f aca="false">(AG37-AG33)/AG33</f>
        <v>0.021181301138727</v>
      </c>
      <c r="AJ37" s="40" t="n">
        <f aca="false">AB37/AG37</f>
        <v>-0.0102398109678108</v>
      </c>
      <c r="AK37" s="7"/>
      <c r="AL37" s="7"/>
      <c r="AW37" s="7" t="n">
        <f aca="false">workers_and_wage_high!C25</f>
        <v>11591754</v>
      </c>
      <c r="AY37" s="40" t="n">
        <f aca="false">(AW37-AW36)/AW36</f>
        <v>0.00570833145351884</v>
      </c>
      <c r="AZ37" s="12" t="n">
        <f aca="false">workers_and_wage_high!B25</f>
        <v>6062.28700413066</v>
      </c>
      <c r="BA37" s="40" t="n">
        <f aca="false">(AZ37-AZ36)/AZ36</f>
        <v>0.00374488527666539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0.0116275866603829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104894335.40483</v>
      </c>
      <c r="E38" s="6"/>
      <c r="F38" s="80" t="n">
        <f aca="false">'High pensions'!I38</f>
        <v>19065787.1176786</v>
      </c>
      <c r="G38" s="80" t="n">
        <f aca="false">'High pensions'!K38</f>
        <v>346357.221084652</v>
      </c>
      <c r="H38" s="80" t="n">
        <f aca="false">'High pensions'!V38</f>
        <v>1905555.23850629</v>
      </c>
      <c r="I38" s="80" t="n">
        <f aca="false">'High pensions'!M38</f>
        <v>10712.0790026181</v>
      </c>
      <c r="J38" s="80" t="n">
        <f aca="false">'High pensions'!W38</f>
        <v>58934.6980981328</v>
      </c>
      <c r="K38" s="6"/>
      <c r="L38" s="80" t="n">
        <f aca="false">'High pensions'!N38</f>
        <v>3904379.90227131</v>
      </c>
      <c r="M38" s="8"/>
      <c r="N38" s="80" t="n">
        <f aca="false">'High pensions'!L38</f>
        <v>807075.788389377</v>
      </c>
      <c r="O38" s="6"/>
      <c r="P38" s="80" t="n">
        <f aca="false">'High pensions'!X38</f>
        <v>24700138.7353903</v>
      </c>
      <c r="Q38" s="8"/>
      <c r="R38" s="80" t="n">
        <f aca="false">'High SIPA income'!G33</f>
        <v>14894550.2690632</v>
      </c>
      <c r="S38" s="8"/>
      <c r="T38" s="80" t="n">
        <f aca="false">'High SIPA income'!J33</f>
        <v>56950603.8897555</v>
      </c>
      <c r="U38" s="6"/>
      <c r="V38" s="80" t="n">
        <f aca="false">'High SIPA income'!F33</f>
        <v>111526.703701329</v>
      </c>
      <c r="W38" s="8"/>
      <c r="X38" s="80" t="n">
        <f aca="false">'High SIPA income'!M33</f>
        <v>280122.925656849</v>
      </c>
      <c r="Y38" s="6"/>
      <c r="Z38" s="6" t="n">
        <f aca="false">R38+V38-N38-L38-F38</f>
        <v>-8771165.83557475</v>
      </c>
      <c r="AA38" s="6"/>
      <c r="AB38" s="6" t="n">
        <f aca="false">T38-P38-D38</f>
        <v>-72643870.2504644</v>
      </c>
      <c r="AC38" s="50"/>
      <c r="AD38" s="6"/>
      <c r="AE38" s="6"/>
      <c r="AF38" s="6"/>
      <c r="AG38" s="6" t="n">
        <f aca="false">AG37*'Optimist macro hypothesis'!B20/'Optimist macro hypothesis'!B19</f>
        <v>5129248922.09656</v>
      </c>
      <c r="AH38" s="61" t="n">
        <f aca="false">(AG38-AG37)/AG37</f>
        <v>-0.00295229691399647</v>
      </c>
      <c r="AI38" s="61"/>
      <c r="AJ38" s="61" t="n">
        <f aca="false">AB38/AG38</f>
        <v>-0.0141626720312828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0.00114870432082166</v>
      </c>
      <c r="AV38" s="5"/>
      <c r="AW38" s="5" t="n">
        <f aca="false">workers_and_wage_high!C26</f>
        <v>11691246</v>
      </c>
      <c r="AX38" s="5"/>
      <c r="AY38" s="61" t="n">
        <f aca="false">(AW38-AW37)/AW37</f>
        <v>0.00858299787935458</v>
      </c>
      <c r="AZ38" s="11" t="n">
        <f aca="false">workers_and_wage_high!B26</f>
        <v>6129.06173034933</v>
      </c>
      <c r="BA38" s="61" t="n">
        <f aca="false">(AZ38-AZ37)/AZ37</f>
        <v>0.0110147748157044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0.0139865659214074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105006748.126672</v>
      </c>
      <c r="E39" s="9"/>
      <c r="F39" s="81" t="n">
        <f aca="false">'High pensions'!I39</f>
        <v>19086219.460528</v>
      </c>
      <c r="G39" s="81" t="n">
        <f aca="false">'High pensions'!K39</f>
        <v>368153.25840845</v>
      </c>
      <c r="H39" s="81" t="n">
        <f aca="false">'High pensions'!V39</f>
        <v>2025470.60499115</v>
      </c>
      <c r="I39" s="81" t="n">
        <f aca="false">'High pensions'!M39</f>
        <v>11386.1832497458</v>
      </c>
      <c r="J39" s="81" t="n">
        <f aca="false">'High pensions'!W39</f>
        <v>62643.4207729215</v>
      </c>
      <c r="K39" s="9"/>
      <c r="L39" s="81" t="n">
        <f aca="false">'High pensions'!N39</f>
        <v>3212036.39510873</v>
      </c>
      <c r="M39" s="67"/>
      <c r="N39" s="81" t="n">
        <f aca="false">'High pensions'!L39</f>
        <v>810136.564443886</v>
      </c>
      <c r="O39" s="9"/>
      <c r="P39" s="81" t="n">
        <f aca="false">'High pensions'!X39</f>
        <v>21124404.472238</v>
      </c>
      <c r="Q39" s="67"/>
      <c r="R39" s="81" t="n">
        <f aca="false">'High SIPA income'!G34</f>
        <v>18050350.3250055</v>
      </c>
      <c r="S39" s="67"/>
      <c r="T39" s="81" t="n">
        <f aca="false">'High SIPA income'!J34</f>
        <v>69017078.9222067</v>
      </c>
      <c r="U39" s="9"/>
      <c r="V39" s="81" t="n">
        <f aca="false">'High SIPA income'!F34</f>
        <v>114130.159851986</v>
      </c>
      <c r="W39" s="67"/>
      <c r="X39" s="81" t="n">
        <f aca="false">'High SIPA income'!M34</f>
        <v>286662.056910061</v>
      </c>
      <c r="Y39" s="9"/>
      <c r="Z39" s="9" t="n">
        <f aca="false">R39+V39-N39-L39-F39</f>
        <v>-4943911.93522319</v>
      </c>
      <c r="AA39" s="9"/>
      <c r="AB39" s="9" t="n">
        <f aca="false">T39-P39-D39</f>
        <v>-57114073.6767031</v>
      </c>
      <c r="AC39" s="50"/>
      <c r="AD39" s="9"/>
      <c r="AE39" s="9"/>
      <c r="AF39" s="9"/>
      <c r="AG39" s="9" t="n">
        <f aca="false">AG38*'Optimist macro hypothesis'!B21/'Optimist macro hypothesis'!B20</f>
        <v>5164770514.17455</v>
      </c>
      <c r="AH39" s="40" t="n">
        <f aca="false">(AG39-AG38)/AG38</f>
        <v>0.0069253008807908</v>
      </c>
      <c r="AI39" s="40"/>
      <c r="AJ39" s="40" t="n">
        <f aca="false">AB39/AG39</f>
        <v>-0.0110583952413675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11784926</v>
      </c>
      <c r="AX39" s="7"/>
      <c r="AY39" s="40" t="n">
        <f aca="false">(AW39-AW38)/AW38</f>
        <v>0.00801283284946703</v>
      </c>
      <c r="AZ39" s="12" t="n">
        <f aca="false">workers_and_wage_high!B27</f>
        <v>6218.01274421282</v>
      </c>
      <c r="BA39" s="40" t="n">
        <f aca="false">(AZ39-AZ38)/AZ38</f>
        <v>0.0145129903689876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0.01187148125474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105636319.521459</v>
      </c>
      <c r="E40" s="9"/>
      <c r="F40" s="81" t="n">
        <f aca="false">'High pensions'!I40</f>
        <v>19200651.5139088</v>
      </c>
      <c r="G40" s="81" t="n">
        <f aca="false">'High pensions'!K40</f>
        <v>388187.540121533</v>
      </c>
      <c r="H40" s="81" t="n">
        <f aca="false">'High pensions'!V40</f>
        <v>2135693.31190779</v>
      </c>
      <c r="I40" s="81" t="n">
        <f aca="false">'High pensions'!M40</f>
        <v>12005.8002099444</v>
      </c>
      <c r="J40" s="81" t="n">
        <f aca="false">'High pensions'!W40</f>
        <v>66052.3704713756</v>
      </c>
      <c r="K40" s="9"/>
      <c r="L40" s="81" t="n">
        <f aca="false">'High pensions'!N40</f>
        <v>3159297.48406961</v>
      </c>
      <c r="M40" s="67"/>
      <c r="N40" s="81" t="n">
        <f aca="false">'High pensions'!L40</f>
        <v>816819.225894544</v>
      </c>
      <c r="O40" s="9"/>
      <c r="P40" s="81" t="n">
        <f aca="false">'High pensions'!X40</f>
        <v>20887508.0437434</v>
      </c>
      <c r="Q40" s="67"/>
      <c r="R40" s="81" t="n">
        <f aca="false">'High SIPA income'!G35</f>
        <v>15995263.0579268</v>
      </c>
      <c r="S40" s="67"/>
      <c r="T40" s="81" t="n">
        <f aca="false">'High SIPA income'!J35</f>
        <v>61159274.6386243</v>
      </c>
      <c r="U40" s="9"/>
      <c r="V40" s="81" t="n">
        <f aca="false">'High SIPA income'!F35</f>
        <v>114787.534539617</v>
      </c>
      <c r="W40" s="67"/>
      <c r="X40" s="81" t="n">
        <f aca="false">'High SIPA income'!M35</f>
        <v>288313.19259901</v>
      </c>
      <c r="Y40" s="9"/>
      <c r="Z40" s="9" t="n">
        <f aca="false">R40+V40-N40-L40-F40</f>
        <v>-7066717.63140657</v>
      </c>
      <c r="AA40" s="9"/>
      <c r="AB40" s="9" t="n">
        <f aca="false">T40-P40-D40</f>
        <v>-65364552.9265779</v>
      </c>
      <c r="AC40" s="50"/>
      <c r="AD40" s="9"/>
      <c r="AE40" s="9"/>
      <c r="AF40" s="9"/>
      <c r="AG40" s="9" t="n">
        <f aca="false">AG39*'Optimist macro hypothesis'!B22/'Optimist macro hypothesis'!B21</f>
        <v>5170978171.04254</v>
      </c>
      <c r="AH40" s="40" t="n">
        <f aca="false">(AG40-AG39)/AG39</f>
        <v>0.00120192307692305</v>
      </c>
      <c r="AI40" s="40"/>
      <c r="AJ40" s="40" t="n">
        <f aca="false">AB40/AG40</f>
        <v>-0.0126406553585198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11925450</v>
      </c>
      <c r="AX40" s="7"/>
      <c r="AY40" s="40" t="n">
        <f aca="false">(AW40-AW39)/AW39</f>
        <v>0.01192404602286</v>
      </c>
      <c r="AZ40" s="12" t="n">
        <f aca="false">workers_and_wage_high!B28</f>
        <v>6310.89576472017</v>
      </c>
      <c r="BA40" s="40" t="n">
        <f aca="false">(AZ40-AZ39)/AZ39</f>
        <v>0.0149377340202147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0.0140548259731609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107234834.084174</v>
      </c>
      <c r="E41" s="9"/>
      <c r="F41" s="81" t="n">
        <f aca="false">'High pensions'!I41</f>
        <v>19491200.457659</v>
      </c>
      <c r="G41" s="81" t="n">
        <f aca="false">'High pensions'!K41</f>
        <v>421814.88245176</v>
      </c>
      <c r="H41" s="81" t="n">
        <f aca="false">'High pensions'!V41</f>
        <v>2320701.02773869</v>
      </c>
      <c r="I41" s="81" t="n">
        <f aca="false">'High pensions'!M41</f>
        <v>13045.8211067555</v>
      </c>
      <c r="J41" s="81" t="n">
        <f aca="false">'High pensions'!W41</f>
        <v>71774.2585898564</v>
      </c>
      <c r="K41" s="9"/>
      <c r="L41" s="81" t="n">
        <f aca="false">'High pensions'!N41</f>
        <v>3203062.3898193</v>
      </c>
      <c r="M41" s="67"/>
      <c r="N41" s="81" t="n">
        <f aca="false">'High pensions'!L41</f>
        <v>831137.337988481</v>
      </c>
      <c r="O41" s="9"/>
      <c r="P41" s="81" t="n">
        <f aca="false">'High pensions'!X41</f>
        <v>21193378.375943</v>
      </c>
      <c r="Q41" s="67"/>
      <c r="R41" s="81" t="n">
        <f aca="false">'High SIPA income'!G36</f>
        <v>19423402.2350527</v>
      </c>
      <c r="S41" s="67"/>
      <c r="T41" s="81" t="n">
        <f aca="false">'High SIPA income'!J36</f>
        <v>74267061.9050157</v>
      </c>
      <c r="U41" s="9"/>
      <c r="V41" s="81" t="n">
        <f aca="false">'High SIPA income'!F36</f>
        <v>119991.395685916</v>
      </c>
      <c r="W41" s="67"/>
      <c r="X41" s="81" t="n">
        <f aca="false">'High SIPA income'!M36</f>
        <v>301383.791483713</v>
      </c>
      <c r="Y41" s="9"/>
      <c r="Z41" s="9" t="n">
        <f aca="false">R41+V41-N41-L41-F41</f>
        <v>-3982006.5547281</v>
      </c>
      <c r="AA41" s="9"/>
      <c r="AB41" s="9" t="n">
        <f aca="false">T41-P41-D41</f>
        <v>-54161150.5551018</v>
      </c>
      <c r="AC41" s="50"/>
      <c r="AD41" s="9"/>
      <c r="AE41" s="9"/>
      <c r="AF41" s="9"/>
      <c r="AG41" s="9" t="n">
        <f aca="false">AG40*'Optimist macro hypothesis'!B23/'Optimist macro hypothesis'!B22</f>
        <v>5167978436.13455</v>
      </c>
      <c r="AH41" s="40" t="n">
        <f aca="false">(AG41-AG40)/AG40</f>
        <v>-0.00058010976043076</v>
      </c>
      <c r="AI41" s="40" t="n">
        <f aca="false">(AG41-AG37)/AG37</f>
        <v>0.00457612948911008</v>
      </c>
      <c r="AJ41" s="40" t="n">
        <f aca="false">AB41/AG41</f>
        <v>-0.0104801425207982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11984015</v>
      </c>
      <c r="AX41" s="7"/>
      <c r="AY41" s="40" t="n">
        <f aca="false">(AW41-AW40)/AW40</f>
        <v>0.00491092579315665</v>
      </c>
      <c r="AZ41" s="12" t="n">
        <f aca="false">workers_and_wage_high!B29</f>
        <v>6433.33762430663</v>
      </c>
      <c r="BA41" s="40" t="n">
        <f aca="false">(AZ41-AZ40)/AZ40</f>
        <v>0.019401660897482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0.0122916482745683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108576659.936706</v>
      </c>
      <c r="E42" s="6"/>
      <c r="F42" s="80" t="n">
        <f aca="false">'High pensions'!I42</f>
        <v>19735093.1898511</v>
      </c>
      <c r="G42" s="80" t="n">
        <f aca="false">'High pensions'!K42</f>
        <v>428435.489751575</v>
      </c>
      <c r="H42" s="80" t="n">
        <f aca="false">'High pensions'!V42</f>
        <v>2357125.65570732</v>
      </c>
      <c r="I42" s="80" t="n">
        <f aca="false">'High pensions'!M42</f>
        <v>13250.5821572652</v>
      </c>
      <c r="J42" s="80" t="n">
        <f aca="false">'High pensions'!W42</f>
        <v>72900.7934754841</v>
      </c>
      <c r="K42" s="6"/>
      <c r="L42" s="80" t="n">
        <f aca="false">'High pensions'!N42</f>
        <v>3854502.23453099</v>
      </c>
      <c r="M42" s="8"/>
      <c r="N42" s="80" t="n">
        <f aca="false">'High pensions'!L42</f>
        <v>843535.917025514</v>
      </c>
      <c r="O42" s="6"/>
      <c r="P42" s="80" t="n">
        <f aca="false">'High pensions'!X42</f>
        <v>24641916.1506562</v>
      </c>
      <c r="Q42" s="8"/>
      <c r="R42" s="80" t="n">
        <f aca="false">'High SIPA income'!G37</f>
        <v>15774777.1036493</v>
      </c>
      <c r="S42" s="8"/>
      <c r="T42" s="80" t="n">
        <f aca="false">'High SIPA income'!J37</f>
        <v>60316227.4825517</v>
      </c>
      <c r="U42" s="6"/>
      <c r="V42" s="80" t="n">
        <f aca="false">'High SIPA income'!F37</f>
        <v>120397.082323814</v>
      </c>
      <c r="W42" s="8"/>
      <c r="X42" s="80" t="n">
        <f aca="false">'High SIPA income'!M37</f>
        <v>302402.759355409</v>
      </c>
      <c r="Y42" s="6"/>
      <c r="Z42" s="6" t="n">
        <f aca="false">R42+V42-N42-L42-F42</f>
        <v>-8537957.15543448</v>
      </c>
      <c r="AA42" s="6"/>
      <c r="AB42" s="6" t="n">
        <f aca="false">T42-P42-D42</f>
        <v>-72902348.6048102</v>
      </c>
      <c r="AC42" s="50"/>
      <c r="AD42" s="6"/>
      <c r="AE42" s="6"/>
      <c r="AF42" s="6"/>
      <c r="AG42" s="6" t="n">
        <f aca="false">AG41*'Optimist macro hypothesis'!B24/'Optimist macro hypothesis'!B23</f>
        <v>5231833900.53849</v>
      </c>
      <c r="AH42" s="61" t="n">
        <f aca="false">(AG42-AG41)/AG41</f>
        <v>0.0123559850709632</v>
      </c>
      <c r="AI42" s="61"/>
      <c r="AJ42" s="61" t="n">
        <f aca="false">AB42/AG42</f>
        <v>-0.0139343775033276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0.0146449797348249</v>
      </c>
      <c r="AV42" s="5"/>
      <c r="AW42" s="5" t="n">
        <f aca="false">workers_and_wage_high!C30</f>
        <v>12059223</v>
      </c>
      <c r="AX42" s="5"/>
      <c r="AY42" s="61" t="n">
        <f aca="false">(AW42-AW41)/AW41</f>
        <v>0.00627569307948964</v>
      </c>
      <c r="AZ42" s="11" t="n">
        <f aca="false">workers_and_wage_high!B30</f>
        <v>6494.80794969908</v>
      </c>
      <c r="BA42" s="61" t="n">
        <f aca="false">(AZ42-AZ41)/AZ41</f>
        <v>0.00955496648585656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0.0147088219608164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109450470.840762</v>
      </c>
      <c r="E43" s="9"/>
      <c r="F43" s="81" t="n">
        <f aca="false">'High pensions'!I43</f>
        <v>19893918.6651596</v>
      </c>
      <c r="G43" s="81" t="n">
        <f aca="false">'High pensions'!K43</f>
        <v>459693.17836093</v>
      </c>
      <c r="H43" s="81" t="n">
        <f aca="false">'High pensions'!V43</f>
        <v>2529096.23592686</v>
      </c>
      <c r="I43" s="81" t="n">
        <f aca="false">'High pensions'!M43</f>
        <v>14217.314794668</v>
      </c>
      <c r="J43" s="81" t="n">
        <f aca="false">'High pensions'!W43</f>
        <v>78219.471214233</v>
      </c>
      <c r="K43" s="9"/>
      <c r="L43" s="81" t="n">
        <f aca="false">'High pensions'!N43</f>
        <v>3184891.87713209</v>
      </c>
      <c r="M43" s="67"/>
      <c r="N43" s="81" t="n">
        <f aca="false">'High pensions'!L43</f>
        <v>852676.293105409</v>
      </c>
      <c r="O43" s="9"/>
      <c r="P43" s="81" t="n">
        <f aca="false">'High pensions'!X43</f>
        <v>21217592.4752642</v>
      </c>
      <c r="Q43" s="67"/>
      <c r="R43" s="81" t="n">
        <f aca="false">'High SIPA income'!G38</f>
        <v>19032644.3281501</v>
      </c>
      <c r="S43" s="67"/>
      <c r="T43" s="81" t="n">
        <f aca="false">'High SIPA income'!J38</f>
        <v>72772965.1803212</v>
      </c>
      <c r="U43" s="9"/>
      <c r="V43" s="81" t="n">
        <f aca="false">'High SIPA income'!F38</f>
        <v>118173.809554752</v>
      </c>
      <c r="W43" s="67"/>
      <c r="X43" s="81" t="n">
        <f aca="false">'High SIPA income'!M38</f>
        <v>296818.539146852</v>
      </c>
      <c r="Y43" s="9"/>
      <c r="Z43" s="9" t="n">
        <f aca="false">R43+V43-N43-L43-F43</f>
        <v>-4780668.69769229</v>
      </c>
      <c r="AA43" s="9"/>
      <c r="AB43" s="9" t="n">
        <f aca="false">T43-P43-D43</f>
        <v>-57895098.1357051</v>
      </c>
      <c r="AC43" s="50"/>
      <c r="AD43" s="9"/>
      <c r="AE43" s="9"/>
      <c r="AF43" s="9"/>
      <c r="AG43" s="9" t="n">
        <f aca="false">AG42*'Optimist macro hypothesis'!B25/'Optimist macro hypothesis'!B24</f>
        <v>5319713629.59978</v>
      </c>
      <c r="AH43" s="40" t="n">
        <f aca="false">(AG43-AG42)/AG42</f>
        <v>0.0167971175560926</v>
      </c>
      <c r="AI43" s="40"/>
      <c r="AJ43" s="40" t="n">
        <f aca="false">AB43/AG43</f>
        <v>-0.0108831230714313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12043538</v>
      </c>
      <c r="AX43" s="7"/>
      <c r="AY43" s="40" t="n">
        <f aca="false">(AW43-AW42)/AW42</f>
        <v>-0.00130066423019128</v>
      </c>
      <c r="AZ43" s="12" t="n">
        <f aca="false">workers_and_wage_high!B31</f>
        <v>6589.30380886532</v>
      </c>
      <c r="BA43" s="40" t="n">
        <f aca="false">(AZ43-AZ42)/AZ42</f>
        <v>0.0145494462496953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0.0123123757728918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110083645.973394</v>
      </c>
      <c r="E44" s="9"/>
      <c r="F44" s="81" t="n">
        <f aca="false">'High pensions'!I44</f>
        <v>20009005.740552</v>
      </c>
      <c r="G44" s="81" t="n">
        <f aca="false">'High pensions'!K44</f>
        <v>472431.526405704</v>
      </c>
      <c r="H44" s="81" t="n">
        <f aca="false">'High pensions'!V44</f>
        <v>2599178.86844891</v>
      </c>
      <c r="I44" s="81" t="n">
        <f aca="false">'High pensions'!M44</f>
        <v>14611.2843218258</v>
      </c>
      <c r="J44" s="81" t="n">
        <f aca="false">'High pensions'!W44</f>
        <v>80386.9753128526</v>
      </c>
      <c r="K44" s="9"/>
      <c r="L44" s="81" t="n">
        <f aca="false">'High pensions'!N44</f>
        <v>3137154.81803154</v>
      </c>
      <c r="M44" s="67"/>
      <c r="N44" s="81" t="n">
        <f aca="false">'High pensions'!L44</f>
        <v>858972.77658416</v>
      </c>
      <c r="O44" s="9"/>
      <c r="P44" s="81" t="n">
        <f aca="false">'High pensions'!X44</f>
        <v>21004526.0429962</v>
      </c>
      <c r="Q44" s="67"/>
      <c r="R44" s="81" t="n">
        <f aca="false">'High SIPA income'!G39</f>
        <v>16511276.4698528</v>
      </c>
      <c r="S44" s="67"/>
      <c r="T44" s="81" t="n">
        <f aca="false">'High SIPA income'!J39</f>
        <v>63132296.6428829</v>
      </c>
      <c r="U44" s="9"/>
      <c r="V44" s="81" t="n">
        <f aca="false">'High SIPA income'!F39</f>
        <v>126802.256860903</v>
      </c>
      <c r="W44" s="67"/>
      <c r="X44" s="81" t="n">
        <f aca="false">'High SIPA income'!M39</f>
        <v>318490.711129516</v>
      </c>
      <c r="Y44" s="9"/>
      <c r="Z44" s="9" t="n">
        <f aca="false">R44+V44-N44-L44-F44</f>
        <v>-7367054.60845399</v>
      </c>
      <c r="AA44" s="9"/>
      <c r="AB44" s="9" t="n">
        <f aca="false">T44-P44-D44</f>
        <v>-67955875.3735071</v>
      </c>
      <c r="AC44" s="50"/>
      <c r="AD44" s="9"/>
      <c r="AE44" s="9"/>
      <c r="AF44" s="9"/>
      <c r="AG44" s="9" t="n">
        <f aca="false">AG43*'Optimist macro hypothesis'!B26/'Optimist macro hypothesis'!B25</f>
        <v>5429527079.59467</v>
      </c>
      <c r="AH44" s="40" t="n">
        <f aca="false">(AG44-AG43)/AG43</f>
        <v>0.0206427371172517</v>
      </c>
      <c r="AI44" s="40"/>
      <c r="AJ44" s="40" t="n">
        <f aca="false">AB44/AG44</f>
        <v>-0.0125159842426977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12111286</v>
      </c>
      <c r="AX44" s="7"/>
      <c r="AY44" s="40" t="n">
        <f aca="false">(AW44-AW43)/AW43</f>
        <v>0.00562525729565515</v>
      </c>
      <c r="AZ44" s="12" t="n">
        <f aca="false">workers_and_wage_high!B32</f>
        <v>6646.57814329743</v>
      </c>
      <c r="BA44" s="40" t="n">
        <f aca="false">(AZ44-AZ43)/AZ43</f>
        <v>0.00869201604501077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0.0146949649273107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110759108.198223</v>
      </c>
      <c r="E45" s="9"/>
      <c r="F45" s="81" t="n">
        <f aca="false">'High pensions'!I45</f>
        <v>20131778.995513</v>
      </c>
      <c r="G45" s="81" t="n">
        <f aca="false">'High pensions'!K45</f>
        <v>485045.690826422</v>
      </c>
      <c r="H45" s="81" t="n">
        <f aca="false">'High pensions'!V45</f>
        <v>2668578.2793115</v>
      </c>
      <c r="I45" s="81" t="n">
        <f aca="false">'High pensions'!M45</f>
        <v>15001.413118343</v>
      </c>
      <c r="J45" s="81" t="n">
        <f aca="false">'High pensions'!W45</f>
        <v>82533.3488446858</v>
      </c>
      <c r="K45" s="9"/>
      <c r="L45" s="81" t="n">
        <f aca="false">'High pensions'!N45</f>
        <v>3083300.9555312</v>
      </c>
      <c r="M45" s="67"/>
      <c r="N45" s="81" t="n">
        <f aca="false">'High pensions'!L45</f>
        <v>865084.463140607</v>
      </c>
      <c r="O45" s="9"/>
      <c r="P45" s="81" t="n">
        <f aca="false">'High pensions'!X45</f>
        <v>20758702.790666</v>
      </c>
      <c r="Q45" s="67"/>
      <c r="R45" s="81" t="n">
        <f aca="false">'High SIPA income'!G40</f>
        <v>20035509.0190615</v>
      </c>
      <c r="S45" s="67" t="n">
        <f aca="false">SUM(T42:T45)/AVERAGE(AG42:AG45)</f>
        <v>0.0508575342949988</v>
      </c>
      <c r="T45" s="81" t="n">
        <f aca="false">'High SIPA income'!J40</f>
        <v>76607505.2460086</v>
      </c>
      <c r="U45" s="9"/>
      <c r="V45" s="81" t="n">
        <f aca="false">'High SIPA income'!F40</f>
        <v>126134.651710472</v>
      </c>
      <c r="W45" s="67"/>
      <c r="X45" s="81" t="n">
        <f aca="false">'High SIPA income'!M40</f>
        <v>316813.87946754</v>
      </c>
      <c r="Y45" s="9"/>
      <c r="Z45" s="9" t="n">
        <f aca="false">R45+V45-N45-L45-F45</f>
        <v>-3918520.74341291</v>
      </c>
      <c r="AA45" s="9"/>
      <c r="AB45" s="9" t="n">
        <f aca="false">T45-P45-D45</f>
        <v>-54910305.7428806</v>
      </c>
      <c r="AC45" s="50"/>
      <c r="AD45" s="9"/>
      <c r="AE45" s="9"/>
      <c r="AF45" s="9"/>
      <c r="AG45" s="9" t="n">
        <f aca="false">AG44*'Optimist macro hypothesis'!B27/'Optimist macro hypothesis'!B26</f>
        <v>5477220475.45319</v>
      </c>
      <c r="AH45" s="40" t="n">
        <f aca="false">(AG45-AG44)/AG44</f>
        <v>0.00878407919499211</v>
      </c>
      <c r="AI45" s="40" t="n">
        <f aca="false">(AG45-AG41)/AG41</f>
        <v>0.0598381055842675</v>
      </c>
      <c r="AJ45" s="40" t="n">
        <f aca="false">AB45/AG45</f>
        <v>-0.0100252136989861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12155985</v>
      </c>
      <c r="AX45" s="7"/>
      <c r="AY45" s="40" t="n">
        <f aca="false">(AW45-AW44)/AW44</f>
        <v>0.00369068982435061</v>
      </c>
      <c r="AZ45" s="12" t="n">
        <f aca="false">workers_and_wage_high!B33</f>
        <v>6755.92355560702</v>
      </c>
      <c r="BA45" s="40" t="n">
        <f aca="false">(AZ45-AZ44)/AZ44</f>
        <v>0.0164513844495836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0.0126272940229307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111697578.454247</v>
      </c>
      <c r="E46" s="6"/>
      <c r="F46" s="80" t="n">
        <f aca="false">'High pensions'!I46</f>
        <v>20302357.0734289</v>
      </c>
      <c r="G46" s="80" t="n">
        <f aca="false">'High pensions'!K46</f>
        <v>487737.826313795</v>
      </c>
      <c r="H46" s="80" t="n">
        <f aca="false">'High pensions'!V46</f>
        <v>2683389.61445464</v>
      </c>
      <c r="I46" s="80" t="n">
        <f aca="false">'High pensions'!M46</f>
        <v>15084.6750406327</v>
      </c>
      <c r="J46" s="80" t="n">
        <f aca="false">'High pensions'!W46</f>
        <v>82991.4313748852</v>
      </c>
      <c r="K46" s="6"/>
      <c r="L46" s="80" t="n">
        <f aca="false">'High pensions'!N46</f>
        <v>3792252.08186683</v>
      </c>
      <c r="M46" s="8"/>
      <c r="N46" s="80" t="n">
        <f aca="false">'High pensions'!L46</f>
        <v>873950.03351482</v>
      </c>
      <c r="O46" s="6"/>
      <c r="P46" s="80" t="n">
        <f aca="false">'High pensions'!X46</f>
        <v>24486229.3078662</v>
      </c>
      <c r="Q46" s="8"/>
      <c r="R46" s="80" t="n">
        <f aca="false">'High SIPA income'!G41</f>
        <v>17056001.2317097</v>
      </c>
      <c r="S46" s="8"/>
      <c r="T46" s="80" t="n">
        <f aca="false">'High SIPA income'!J41</f>
        <v>65215098.9820639</v>
      </c>
      <c r="U46" s="6"/>
      <c r="V46" s="80" t="n">
        <f aca="false">'High SIPA income'!F41</f>
        <v>122632.86165163</v>
      </c>
      <c r="W46" s="8"/>
      <c r="X46" s="80" t="n">
        <f aca="false">'High SIPA income'!M41</f>
        <v>308018.392433818</v>
      </c>
      <c r="Y46" s="6"/>
      <c r="Z46" s="6" t="n">
        <f aca="false">R46+V46-N46-L46-F46</f>
        <v>-7789925.09544929</v>
      </c>
      <c r="AA46" s="6"/>
      <c r="AB46" s="6" t="n">
        <f aca="false">T46-P46-D46</f>
        <v>-70968708.7800492</v>
      </c>
      <c r="AC46" s="50"/>
      <c r="AD46" s="6"/>
      <c r="AE46" s="6"/>
      <c r="AF46" s="6"/>
      <c r="AG46" s="6" t="n">
        <f aca="false">AG45*'Optimist macro hypothesis'!B28/'Optimist macro hypothesis'!B27</f>
        <v>5493425595.56541</v>
      </c>
      <c r="AH46" s="61" t="n">
        <f aca="false">(AG46-AG45)/AG45</f>
        <v>0.00295863936550495</v>
      </c>
      <c r="AI46" s="61"/>
      <c r="AJ46" s="61" t="n">
        <f aca="false">AB46/AG46</f>
        <v>-0.0129188440883479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0.00576483784492243</v>
      </c>
      <c r="AV46" s="5"/>
      <c r="AW46" s="5" t="n">
        <f aca="false">workers_and_wage_high!C34</f>
        <v>12212777</v>
      </c>
      <c r="AX46" s="5"/>
      <c r="AY46" s="61" t="n">
        <f aca="false">(AW46-AW45)/AW45</f>
        <v>0.00467193732140999</v>
      </c>
      <c r="AZ46" s="11" t="n">
        <f aca="false">workers_and_wage_high!B34</f>
        <v>6837.05571034163</v>
      </c>
      <c r="BA46" s="61" t="n">
        <f aca="false">(AZ46-AZ45)/AZ45</f>
        <v>0.012009039780695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0.015024566041782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112703247.616048</v>
      </c>
      <c r="E47" s="9"/>
      <c r="F47" s="81" t="n">
        <f aca="false">'High pensions'!I47</f>
        <v>20485149.3479185</v>
      </c>
      <c r="G47" s="81" t="n">
        <f aca="false">'High pensions'!K47</f>
        <v>503674.326049272</v>
      </c>
      <c r="H47" s="81" t="n">
        <f aca="false">'High pensions'!V47</f>
        <v>2771067.53397164</v>
      </c>
      <c r="I47" s="81" t="n">
        <f aca="false">'High pensions'!M47</f>
        <v>15577.5564757508</v>
      </c>
      <c r="J47" s="81" t="n">
        <f aca="false">'High pensions'!W47</f>
        <v>85703.1196073712</v>
      </c>
      <c r="K47" s="9"/>
      <c r="L47" s="81" t="n">
        <f aca="false">'High pensions'!N47</f>
        <v>3133838.64611255</v>
      </c>
      <c r="M47" s="67"/>
      <c r="N47" s="81" t="n">
        <f aca="false">'High pensions'!L47</f>
        <v>883242.086535744</v>
      </c>
      <c r="O47" s="9"/>
      <c r="P47" s="81" t="n">
        <f aca="false">'High pensions'!X47</f>
        <v>21120840.9938936</v>
      </c>
      <c r="Q47" s="67"/>
      <c r="R47" s="81" t="n">
        <f aca="false">'High SIPA income'!G42</f>
        <v>20336496.0544095</v>
      </c>
      <c r="S47" s="67"/>
      <c r="T47" s="81" t="n">
        <f aca="false">'High SIPA income'!J42</f>
        <v>77758355.2627199</v>
      </c>
      <c r="U47" s="9"/>
      <c r="V47" s="81" t="n">
        <f aca="false">'High SIPA income'!F42</f>
        <v>127387.494188841</v>
      </c>
      <c r="W47" s="67"/>
      <c r="X47" s="81" t="n">
        <f aca="false">'High SIPA income'!M42</f>
        <v>319960.658568695</v>
      </c>
      <c r="Y47" s="9"/>
      <c r="Z47" s="9" t="n">
        <f aca="false">R47+V47-N47-L47-F47</f>
        <v>-4038346.53196844</v>
      </c>
      <c r="AA47" s="9"/>
      <c r="AB47" s="9" t="n">
        <f aca="false">T47-P47-D47</f>
        <v>-56065733.3472221</v>
      </c>
      <c r="AC47" s="50"/>
      <c r="AD47" s="9"/>
      <c r="AE47" s="9"/>
      <c r="AF47" s="9"/>
      <c r="AG47" s="9" t="n">
        <f aca="false">AG46*'Optimist macro hypothesis'!B29/'Optimist macro hypothesis'!B28</f>
        <v>5532502174.78377</v>
      </c>
      <c r="AH47" s="40" t="n">
        <f aca="false">(AG47-AG46)/AG46</f>
        <v>0.00711333548412972</v>
      </c>
      <c r="AI47" s="40"/>
      <c r="AJ47" s="40" t="n">
        <f aca="false">AB47/AG47</f>
        <v>-0.0101338836526374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12247057</v>
      </c>
      <c r="AX47" s="7"/>
      <c r="AY47" s="40" t="n">
        <f aca="false">(AW47-AW46)/AW46</f>
        <v>0.00280689641676091</v>
      </c>
      <c r="AZ47" s="12" t="n">
        <f aca="false">workers_and_wage_high!B35</f>
        <v>6884.10704743403</v>
      </c>
      <c r="BA47" s="40" t="n">
        <f aca="false">(AZ47-AZ46)/AZ46</f>
        <v>0.00688181274012782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0.012665300262178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113327146.571405</v>
      </c>
      <c r="E48" s="9"/>
      <c r="F48" s="81" t="n">
        <f aca="false">'High pensions'!I48</f>
        <v>20598550.3682869</v>
      </c>
      <c r="G48" s="81" t="n">
        <f aca="false">'High pensions'!K48</f>
        <v>518723.635088322</v>
      </c>
      <c r="H48" s="81" t="n">
        <f aca="false">'High pensions'!V48</f>
        <v>2853864.39204048</v>
      </c>
      <c r="I48" s="81" t="n">
        <f aca="false">'High pensions'!M48</f>
        <v>16042.9990233501</v>
      </c>
      <c r="J48" s="81" t="n">
        <f aca="false">'High pensions'!W48</f>
        <v>88263.8471765095</v>
      </c>
      <c r="K48" s="9"/>
      <c r="L48" s="81" t="n">
        <f aca="false">'High pensions'!N48</f>
        <v>3097386.53727338</v>
      </c>
      <c r="M48" s="67"/>
      <c r="N48" s="81" t="n">
        <f aca="false">'High pensions'!L48</f>
        <v>889623.742708512</v>
      </c>
      <c r="O48" s="9"/>
      <c r="P48" s="81" t="n">
        <f aca="false">'High pensions'!X48</f>
        <v>20966800.8172107</v>
      </c>
      <c r="Q48" s="67"/>
      <c r="R48" s="81" t="n">
        <f aca="false">'High SIPA income'!G43</f>
        <v>17934241.7393204</v>
      </c>
      <c r="S48" s="67"/>
      <c r="T48" s="81" t="n">
        <f aca="false">'High SIPA income'!J43</f>
        <v>68573127.6815111</v>
      </c>
      <c r="U48" s="9"/>
      <c r="V48" s="81" t="n">
        <f aca="false">'High SIPA income'!F43</f>
        <v>127377.580406047</v>
      </c>
      <c r="W48" s="67"/>
      <c r="X48" s="81" t="n">
        <f aca="false">'High SIPA income'!M43</f>
        <v>319935.758004538</v>
      </c>
      <c r="Y48" s="9"/>
      <c r="Z48" s="9" t="n">
        <f aca="false">R48+V48-N48-L48-F48</f>
        <v>-6523941.32854241</v>
      </c>
      <c r="AA48" s="9"/>
      <c r="AB48" s="9" t="n">
        <f aca="false">T48-P48-D48</f>
        <v>-65720819.7071048</v>
      </c>
      <c r="AC48" s="50"/>
      <c r="AD48" s="9"/>
      <c r="AE48" s="9"/>
      <c r="AF48" s="9"/>
      <c r="AG48" s="9" t="n">
        <f aca="false">AG47*'Optimist macro hypothesis'!B30/'Optimist macro hypothesis'!B29</f>
        <v>5578839074.28352</v>
      </c>
      <c r="AH48" s="40" t="n">
        <f aca="false">(AG48-AG47)/AG47</f>
        <v>0.00837539652690007</v>
      </c>
      <c r="AI48" s="40"/>
      <c r="AJ48" s="40" t="n">
        <f aca="false">AB48/AG48</f>
        <v>-0.0117803756000159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12306225</v>
      </c>
      <c r="AX48" s="7"/>
      <c r="AY48" s="40" t="n">
        <f aca="false">(AW48-AW47)/AW47</f>
        <v>0.004831201487835</v>
      </c>
      <c r="AZ48" s="12" t="n">
        <f aca="false">workers_and_wage_high!B36</f>
        <v>6973.47920763138</v>
      </c>
      <c r="BA48" s="40" t="n">
        <f aca="false">(AZ48-AZ47)/AZ47</f>
        <v>0.0129823896667426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0.0149404053463159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113799543.263794</v>
      </c>
      <c r="E49" s="9"/>
      <c r="F49" s="81" t="n">
        <f aca="false">'High pensions'!I49</f>
        <v>20684414.0589945</v>
      </c>
      <c r="G49" s="81" t="n">
        <f aca="false">'High pensions'!K49</f>
        <v>529360.404240396</v>
      </c>
      <c r="H49" s="81" t="n">
        <f aca="false">'High pensions'!V49</f>
        <v>2912384.75756092</v>
      </c>
      <c r="I49" s="81" t="n">
        <f aca="false">'High pensions'!M49</f>
        <v>16371.9712651669</v>
      </c>
      <c r="J49" s="81" t="n">
        <f aca="false">'High pensions'!W49</f>
        <v>90073.7553884819</v>
      </c>
      <c r="K49" s="9"/>
      <c r="L49" s="81" t="n">
        <f aca="false">'High pensions'!N49</f>
        <v>3065289.04915489</v>
      </c>
      <c r="M49" s="67"/>
      <c r="N49" s="81" t="n">
        <f aca="false">'High pensions'!L49</f>
        <v>894829.138725415</v>
      </c>
      <c r="O49" s="9"/>
      <c r="P49" s="81" t="n">
        <f aca="false">'High pensions'!X49</f>
        <v>20828885.3518238</v>
      </c>
      <c r="Q49" s="67"/>
      <c r="R49" s="81" t="n">
        <f aca="false">'High SIPA income'!G44</f>
        <v>21560018.9873859</v>
      </c>
      <c r="S49" s="67"/>
      <c r="T49" s="81" t="n">
        <f aca="false">'High SIPA income'!J44</f>
        <v>82436601.2417678</v>
      </c>
      <c r="U49" s="9"/>
      <c r="V49" s="81" t="n">
        <f aca="false">'High SIPA income'!F44</f>
        <v>129147.736350314</v>
      </c>
      <c r="W49" s="67"/>
      <c r="X49" s="81" t="n">
        <f aca="false">'High SIPA income'!M44</f>
        <v>324381.879386418</v>
      </c>
      <c r="Y49" s="9"/>
      <c r="Z49" s="9" t="n">
        <f aca="false">R49+V49-N49-L49-F49</f>
        <v>-2955365.52313859</v>
      </c>
      <c r="AA49" s="9"/>
      <c r="AB49" s="9" t="n">
        <f aca="false">T49-P49-D49</f>
        <v>-52191827.3738499</v>
      </c>
      <c r="AC49" s="50"/>
      <c r="AD49" s="9"/>
      <c r="AE49" s="9"/>
      <c r="AF49" s="9"/>
      <c r="AG49" s="9" t="n">
        <f aca="false">AG48*'Optimist macro hypothesis'!B31/'Optimist macro hypothesis'!B30</f>
        <v>5604568568.53494</v>
      </c>
      <c r="AH49" s="40" t="n">
        <f aca="false">(AG49-AG48)/AG48</f>
        <v>0.00461198000315498</v>
      </c>
      <c r="AI49" s="40" t="n">
        <f aca="false">(AG49-AG45)/AG45</f>
        <v>0.0232504960595396</v>
      </c>
      <c r="AJ49" s="40" t="n">
        <f aca="false">AB49/AG49</f>
        <v>-0.00931237199360256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12410846</v>
      </c>
      <c r="AX49" s="7"/>
      <c r="AY49" s="40" t="n">
        <f aca="false">(AW49-AW48)/AW48</f>
        <v>0.00850146978460088</v>
      </c>
      <c r="AZ49" s="12" t="n">
        <f aca="false">workers_and_wage_high!B37</f>
        <v>7029.27270375229</v>
      </c>
      <c r="BA49" s="40" t="n">
        <f aca="false">(AZ49-AZ48)/AZ48</f>
        <v>0.00800081199924518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0.0128181799503002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114713906.967167</v>
      </c>
      <c r="E50" s="6"/>
      <c r="F50" s="80" t="n">
        <f aca="false">'High pensions'!I50</f>
        <v>20850610.4856114</v>
      </c>
      <c r="G50" s="80" t="n">
        <f aca="false">'High pensions'!K50</f>
        <v>554286.504544075</v>
      </c>
      <c r="H50" s="80" t="n">
        <f aca="false">'High pensions'!V50</f>
        <v>3049520.8070432</v>
      </c>
      <c r="I50" s="80" t="n">
        <f aca="false">'High pensions'!M50</f>
        <v>17142.8815838376</v>
      </c>
      <c r="J50" s="80" t="n">
        <f aca="false">'High pensions'!W50</f>
        <v>94315.0765064916</v>
      </c>
      <c r="K50" s="6"/>
      <c r="L50" s="80" t="n">
        <f aca="false">'High pensions'!N50</f>
        <v>3755423.77912249</v>
      </c>
      <c r="M50" s="8"/>
      <c r="N50" s="80" t="n">
        <f aca="false">'High pensions'!L50</f>
        <v>904293.393904038</v>
      </c>
      <c r="O50" s="6"/>
      <c r="P50" s="80" t="n">
        <f aca="false">'High pensions'!X50</f>
        <v>24462067.2859742</v>
      </c>
      <c r="Q50" s="8"/>
      <c r="R50" s="80" t="n">
        <f aca="false">'High SIPA income'!G45</f>
        <v>18220126.7556045</v>
      </c>
      <c r="S50" s="8"/>
      <c r="T50" s="80" t="n">
        <f aca="false">'High SIPA income'!J45</f>
        <v>69666233.8194141</v>
      </c>
      <c r="U50" s="6"/>
      <c r="V50" s="80" t="n">
        <f aca="false">'High SIPA income'!F45</f>
        <v>131573.124250392</v>
      </c>
      <c r="W50" s="8"/>
      <c r="X50" s="80" t="n">
        <f aca="false">'High SIPA income'!M45</f>
        <v>330473.754532679</v>
      </c>
      <c r="Y50" s="6"/>
      <c r="Z50" s="6" t="n">
        <f aca="false">R50+V50-N50-L50-F50</f>
        <v>-7158627.77878304</v>
      </c>
      <c r="AA50" s="6"/>
      <c r="AB50" s="6" t="n">
        <f aca="false">T50-P50-D50</f>
        <v>-69509740.4337269</v>
      </c>
      <c r="AC50" s="50"/>
      <c r="AD50" s="6"/>
      <c r="AE50" s="6"/>
      <c r="AF50" s="6"/>
      <c r="AG50" s="6" t="n">
        <f aca="false">AG49*'Optimist macro hypothesis'!B32/'Optimist macro hypothesis'!B31</f>
        <v>5658228363.43237</v>
      </c>
      <c r="AH50" s="61" t="n">
        <f aca="false">(AG50-AG49)/AG49</f>
        <v>0.00957429537015392</v>
      </c>
      <c r="AI50" s="61"/>
      <c r="AJ50" s="61" t="n">
        <f aca="false">AB50/AG50</f>
        <v>-0.0122847181076943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0.00802276258471805</v>
      </c>
      <c r="AV50" s="5"/>
      <c r="AW50" s="5" t="n">
        <f aca="false">workers_and_wage_high!C38</f>
        <v>12377113</v>
      </c>
      <c r="AX50" s="5"/>
      <c r="AY50" s="61" t="n">
        <f aca="false">(AW50-AW49)/AW49</f>
        <v>-0.00271802582998774</v>
      </c>
      <c r="AZ50" s="11" t="n">
        <f aca="false">workers_and_wage_high!B38</f>
        <v>7110.74927586432</v>
      </c>
      <c r="BA50" s="61" t="n">
        <f aca="false">(AZ50-AZ49)/AZ49</f>
        <v>0.0115910387241825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0.0151186783011619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116052663.363135</v>
      </c>
      <c r="E51" s="9"/>
      <c r="F51" s="81" t="n">
        <f aca="false">'High pensions'!I51</f>
        <v>21093945.3077393</v>
      </c>
      <c r="G51" s="81" t="n">
        <f aca="false">'High pensions'!K51</f>
        <v>584401.507906038</v>
      </c>
      <c r="H51" s="81" t="n">
        <f aca="false">'High pensions'!V51</f>
        <v>3215204.67017824</v>
      </c>
      <c r="I51" s="81" t="n">
        <f aca="false">'High pensions'!M51</f>
        <v>18074.2734403928</v>
      </c>
      <c r="J51" s="81" t="n">
        <f aca="false">'High pensions'!W51</f>
        <v>99439.3196962334</v>
      </c>
      <c r="K51" s="9"/>
      <c r="L51" s="81" t="n">
        <f aca="false">'High pensions'!N51</f>
        <v>3064657.81514713</v>
      </c>
      <c r="M51" s="67"/>
      <c r="N51" s="81" t="n">
        <f aca="false">'High pensions'!L51</f>
        <v>917041.747836053</v>
      </c>
      <c r="O51" s="9"/>
      <c r="P51" s="81" t="n">
        <f aca="false">'High pensions'!X51</f>
        <v>20947817.0971043</v>
      </c>
      <c r="Q51" s="67"/>
      <c r="R51" s="81" t="n">
        <f aca="false">'High SIPA income'!G46</f>
        <v>21847464.3156427</v>
      </c>
      <c r="S51" s="67"/>
      <c r="T51" s="81" t="n">
        <f aca="false">'High SIPA income'!J46</f>
        <v>83535673.3677327</v>
      </c>
      <c r="U51" s="9"/>
      <c r="V51" s="81" t="n">
        <f aca="false">'High SIPA income'!F46</f>
        <v>136401.842352728</v>
      </c>
      <c r="W51" s="67"/>
      <c r="X51" s="81" t="n">
        <f aca="false">'High SIPA income'!M46</f>
        <v>342602.102247688</v>
      </c>
      <c r="Y51" s="9"/>
      <c r="Z51" s="9" t="n">
        <f aca="false">R51+V51-N51-L51-F51</f>
        <v>-3091778.71272712</v>
      </c>
      <c r="AA51" s="9"/>
      <c r="AB51" s="9" t="n">
        <f aca="false">T51-P51-D51</f>
        <v>-53464807.0925064</v>
      </c>
      <c r="AC51" s="50"/>
      <c r="AD51" s="9"/>
      <c r="AE51" s="9"/>
      <c r="AF51" s="9"/>
      <c r="AG51" s="9" t="n">
        <f aca="false">AG50*'Optimist macro hypothesis'!B33/'Optimist macro hypothesis'!B32</f>
        <v>5684645984.59033</v>
      </c>
      <c r="AH51" s="40" t="n">
        <f aca="false">(AG51-AG50)/AG50</f>
        <v>0.0046688856407218</v>
      </c>
      <c r="AI51" s="40"/>
      <c r="AJ51" s="40" t="n">
        <f aca="false">AB51/AG51</f>
        <v>-0.0094051251806069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12494422</v>
      </c>
      <c r="AX51" s="7"/>
      <c r="AY51" s="40" t="n">
        <f aca="false">(AW51-AW50)/AW50</f>
        <v>0.00947789682456644</v>
      </c>
      <c r="AZ51" s="12" t="n">
        <f aca="false">workers_and_wage_high!B39</f>
        <v>7165.80746580433</v>
      </c>
      <c r="BA51" s="40" t="n">
        <f aca="false">(AZ51-AZ50)/AZ50</f>
        <v>0.0077429519455696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0.0127291627255337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117196767.129053</v>
      </c>
      <c r="E52" s="9"/>
      <c r="F52" s="81" t="n">
        <f aca="false">'High pensions'!I52</f>
        <v>21301899.7102087</v>
      </c>
      <c r="G52" s="81" t="n">
        <f aca="false">'High pensions'!K52</f>
        <v>618654.429866022</v>
      </c>
      <c r="H52" s="81" t="n">
        <f aca="false">'High pensions'!V52</f>
        <v>3403654.14055622</v>
      </c>
      <c r="I52" s="81" t="n">
        <f aca="false">'High pensions'!M52</f>
        <v>19133.6421608051</v>
      </c>
      <c r="J52" s="81" t="n">
        <f aca="false">'High pensions'!W52</f>
        <v>105267.653831637</v>
      </c>
      <c r="K52" s="9"/>
      <c r="L52" s="81" t="n">
        <f aca="false">'High pensions'!N52</f>
        <v>3049009.94220033</v>
      </c>
      <c r="M52" s="67"/>
      <c r="N52" s="81" t="n">
        <f aca="false">'High pensions'!L52</f>
        <v>928269.412514944</v>
      </c>
      <c r="O52" s="9"/>
      <c r="P52" s="81" t="n">
        <f aca="false">'High pensions'!X52</f>
        <v>20928391.508363</v>
      </c>
      <c r="Q52" s="67"/>
      <c r="R52" s="81" t="n">
        <f aca="false">'High SIPA income'!G47</f>
        <v>18976687.7977582</v>
      </c>
      <c r="S52" s="67"/>
      <c r="T52" s="81" t="n">
        <f aca="false">'High SIPA income'!J47</f>
        <v>72559010.5365201</v>
      </c>
      <c r="U52" s="9"/>
      <c r="V52" s="81" t="n">
        <f aca="false">'High SIPA income'!F47</f>
        <v>134760.691806991</v>
      </c>
      <c r="W52" s="67"/>
      <c r="X52" s="81" t="n">
        <f aca="false">'High SIPA income'!M47</f>
        <v>338480.005233627</v>
      </c>
      <c r="Y52" s="9"/>
      <c r="Z52" s="9" t="n">
        <f aca="false">R52+V52-N52-L52-F52</f>
        <v>-6167730.57535885</v>
      </c>
      <c r="AA52" s="9"/>
      <c r="AB52" s="9" t="n">
        <f aca="false">T52-P52-D52</f>
        <v>-65566148.1008962</v>
      </c>
      <c r="AC52" s="50"/>
      <c r="AD52" s="9"/>
      <c r="AE52" s="9"/>
      <c r="AF52" s="9"/>
      <c r="AG52" s="9" t="n">
        <f aca="false">AG51*'Optimist macro hypothesis'!B34/'Optimist macro hypothesis'!B33</f>
        <v>5746204246.51203</v>
      </c>
      <c r="AH52" s="40" t="n">
        <f aca="false">(AG52-AG51)/AG51</f>
        <v>0.0108288646449704</v>
      </c>
      <c r="AI52" s="40"/>
      <c r="AJ52" s="40" t="n">
        <f aca="false">AB52/AG52</f>
        <v>-0.0114103406854525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12565116</v>
      </c>
      <c r="AX52" s="7"/>
      <c r="AY52" s="40" t="n">
        <f aca="false">(AW52-AW51)/AW51</f>
        <v>0.00565804484593205</v>
      </c>
      <c r="AZ52" s="12" t="n">
        <f aca="false">workers_and_wage_high!B40</f>
        <v>7211.56262638659</v>
      </c>
      <c r="BA52" s="40" t="n">
        <f aca="false">(AZ52-AZ51)/AZ51</f>
        <v>0.006385206524262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0.0149680475291242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117698509.262401</v>
      </c>
      <c r="E53" s="9"/>
      <c r="F53" s="81" t="n">
        <f aca="false">'High pensions'!I53</f>
        <v>21393097.2821793</v>
      </c>
      <c r="G53" s="81" t="n">
        <f aca="false">'High pensions'!K53</f>
        <v>688541.399475299</v>
      </c>
      <c r="H53" s="81" t="n">
        <f aca="false">'High pensions'!V53</f>
        <v>3788151.62735682</v>
      </c>
      <c r="I53" s="81" t="n">
        <f aca="false">'High pensions'!M53</f>
        <v>21295.0948291328</v>
      </c>
      <c r="J53" s="81" t="n">
        <f aca="false">'High pensions'!W53</f>
        <v>117159.328681138</v>
      </c>
      <c r="K53" s="9"/>
      <c r="L53" s="81" t="n">
        <f aca="false">'High pensions'!N53</f>
        <v>3052856.68358104</v>
      </c>
      <c r="M53" s="67"/>
      <c r="N53" s="81" t="n">
        <f aca="false">'High pensions'!L53</f>
        <v>934886.469352968</v>
      </c>
      <c r="O53" s="9"/>
      <c r="P53" s="81" t="n">
        <f aca="false">'High pensions'!X53</f>
        <v>20984757.3620496</v>
      </c>
      <c r="Q53" s="67"/>
      <c r="R53" s="81" t="n">
        <f aca="false">'High SIPA income'!G48</f>
        <v>22737867.0832005</v>
      </c>
      <c r="S53" s="67"/>
      <c r="T53" s="81" t="n">
        <f aca="false">'High SIPA income'!J48</f>
        <v>86940205.5222115</v>
      </c>
      <c r="U53" s="9"/>
      <c r="V53" s="81" t="n">
        <f aca="false">'High SIPA income'!F48</f>
        <v>132762.649135015</v>
      </c>
      <c r="W53" s="67"/>
      <c r="X53" s="81" t="n">
        <f aca="false">'High SIPA income'!M48</f>
        <v>333461.49809331</v>
      </c>
      <c r="Y53" s="9"/>
      <c r="Z53" s="9" t="n">
        <f aca="false">R53+V53-N53-L53-F53</f>
        <v>-2510210.70277778</v>
      </c>
      <c r="AA53" s="9"/>
      <c r="AB53" s="9" t="n">
        <f aca="false">T53-P53-D53</f>
        <v>-51743061.1022395</v>
      </c>
      <c r="AC53" s="50"/>
      <c r="AD53" s="9"/>
      <c r="AE53" s="9"/>
      <c r="AF53" s="9"/>
      <c r="AG53" s="9" t="n">
        <f aca="false">AG52*'Optimist macro hypothesis'!B35/'Optimist macro hypothesis'!B34</f>
        <v>5786536881.02792</v>
      </c>
      <c r="AH53" s="40" t="n">
        <f aca="false">(AG53-AG52)/AG52</f>
        <v>0.00701900468302603</v>
      </c>
      <c r="AI53" s="40" t="n">
        <f aca="false">(AG53-AG49)/AG49</f>
        <v>0.0324678537282222</v>
      </c>
      <c r="AJ53" s="40" t="n">
        <f aca="false">AB53/AG53</f>
        <v>-0.00894197378606317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12562459</v>
      </c>
      <c r="AX53" s="7"/>
      <c r="AY53" s="40" t="n">
        <f aca="false">(AW53-AW52)/AW52</f>
        <v>-0.000211458453706277</v>
      </c>
      <c r="AZ53" s="12" t="n">
        <f aca="false">workers_and_wage_high!B41</f>
        <v>7294.63318353046</v>
      </c>
      <c r="BA53" s="40" t="n">
        <f aca="false">(AZ53-AZ52)/AZ52</f>
        <v>0.0115190786584758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0.0128225438838141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118575508.08637</v>
      </c>
      <c r="E54" s="6"/>
      <c r="F54" s="80" t="n">
        <f aca="false">'High pensions'!I54</f>
        <v>21552502.199668</v>
      </c>
      <c r="G54" s="80" t="n">
        <f aca="false">'High pensions'!K54</f>
        <v>753055.696298869</v>
      </c>
      <c r="H54" s="80" t="n">
        <f aca="false">'High pensions'!V54</f>
        <v>4143090.25368521</v>
      </c>
      <c r="I54" s="80" t="n">
        <f aca="false">'High pensions'!M54</f>
        <v>23290.3823597589</v>
      </c>
      <c r="J54" s="80" t="n">
        <f aca="false">'High pensions'!W54</f>
        <v>128136.811969646</v>
      </c>
      <c r="K54" s="6"/>
      <c r="L54" s="80" t="n">
        <f aca="false">'High pensions'!N54</f>
        <v>3712682.22625407</v>
      </c>
      <c r="M54" s="8"/>
      <c r="N54" s="80" t="n">
        <f aca="false">'High pensions'!L54</f>
        <v>945073.357295778</v>
      </c>
      <c r="O54" s="6"/>
      <c r="P54" s="80" t="n">
        <f aca="false">'High pensions'!X54</f>
        <v>24464640.4915021</v>
      </c>
      <c r="Q54" s="8"/>
      <c r="R54" s="80" t="n">
        <f aca="false">'High SIPA income'!G49</f>
        <v>19353215.7235154</v>
      </c>
      <c r="S54" s="8"/>
      <c r="T54" s="80" t="n">
        <f aca="false">'High SIPA income'!J49</f>
        <v>73998697.6949683</v>
      </c>
      <c r="U54" s="6"/>
      <c r="V54" s="80" t="n">
        <f aca="false">'High SIPA income'!F49</f>
        <v>134411.274812228</v>
      </c>
      <c r="W54" s="8"/>
      <c r="X54" s="80" t="n">
        <f aca="false">'High SIPA income'!M49</f>
        <v>337602.370482499</v>
      </c>
      <c r="Y54" s="6"/>
      <c r="Z54" s="6" t="n">
        <f aca="false">R54+V54-N54-L54-F54</f>
        <v>-6722630.78489023</v>
      </c>
      <c r="AA54" s="6"/>
      <c r="AB54" s="6" t="n">
        <f aca="false">T54-P54-D54</f>
        <v>-69041450.8829039</v>
      </c>
      <c r="AC54" s="50"/>
      <c r="AD54" s="6"/>
      <c r="AE54" s="6"/>
      <c r="AF54" s="6"/>
      <c r="AG54" s="6" t="n">
        <f aca="false">BF54/100*$AG$53</f>
        <v>5842632717.98997</v>
      </c>
      <c r="AH54" s="61" t="n">
        <f aca="false">(AG54-AG53)/AG53</f>
        <v>0.00969419846712955</v>
      </c>
      <c r="AI54" s="61"/>
      <c r="AJ54" s="61" t="n">
        <f aca="false">AB54/AG54</f>
        <v>-0.0118168391229384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0.00860125785158628</v>
      </c>
      <c r="AV54" s="5"/>
      <c r="AW54" s="5" t="n">
        <f aca="false">workers_and_wage_high!C42</f>
        <v>12646874</v>
      </c>
      <c r="AX54" s="5"/>
      <c r="AY54" s="61" t="n">
        <f aca="false">(AW54-AW53)/AW53</f>
        <v>0.00671962392076265</v>
      </c>
      <c r="AZ54" s="11" t="n">
        <f aca="false">workers_and_wage_high!B42</f>
        <v>7316.18678164977</v>
      </c>
      <c r="BA54" s="61" t="n">
        <f aca="false">(AZ54-AZ53)/AZ53</f>
        <v>0.00295471993958142</v>
      </c>
      <c r="BB54" s="66"/>
      <c r="BC54" s="66"/>
      <c r="BD54" s="66"/>
      <c r="BE54" s="66"/>
      <c r="BF54" s="5" t="n">
        <f aca="false">BF53*(1+AY54)*(1+BA54)*(1-BE54)</f>
        <v>100.969419846713</v>
      </c>
      <c r="BG54" s="5"/>
      <c r="BH54" s="5"/>
      <c r="BI54" s="61" t="n">
        <f aca="false">T61/AG61</f>
        <v>0.0150721793980444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118925873.569632</v>
      </c>
      <c r="E55" s="9"/>
      <c r="F55" s="81" t="n">
        <f aca="false">'High pensions'!I55</f>
        <v>21616185.273606</v>
      </c>
      <c r="G55" s="81" t="n">
        <f aca="false">'High pensions'!K55</f>
        <v>822565.992040315</v>
      </c>
      <c r="H55" s="81" t="n">
        <f aca="false">'High pensions'!V55</f>
        <v>4525515.39200177</v>
      </c>
      <c r="I55" s="81" t="n">
        <f aca="false">'High pensions'!M55</f>
        <v>25440.1853208345</v>
      </c>
      <c r="J55" s="81" t="n">
        <f aca="false">'High pensions'!W55</f>
        <v>139964.393567065</v>
      </c>
      <c r="K55" s="9"/>
      <c r="L55" s="81" t="n">
        <f aca="false">'High pensions'!N55</f>
        <v>3113861.29661006</v>
      </c>
      <c r="M55" s="67"/>
      <c r="N55" s="81" t="n">
        <f aca="false">'High pensions'!L55</f>
        <v>949519.885613646</v>
      </c>
      <c r="O55" s="9"/>
      <c r="P55" s="81" t="n">
        <f aca="false">'High pensions'!X55</f>
        <v>21381819.3277713</v>
      </c>
      <c r="Q55" s="67"/>
      <c r="R55" s="81" t="n">
        <f aca="false">'High SIPA income'!G50</f>
        <v>23016699.1540993</v>
      </c>
      <c r="S55" s="67"/>
      <c r="T55" s="81" t="n">
        <f aca="false">'High SIPA income'!J50</f>
        <v>88006344.1121426</v>
      </c>
      <c r="U55" s="9"/>
      <c r="V55" s="81" t="n">
        <f aca="false">'High SIPA income'!F50</f>
        <v>135436.397730917</v>
      </c>
      <c r="W55" s="67"/>
      <c r="X55" s="81" t="n">
        <f aca="false">'High SIPA income'!M50</f>
        <v>340177.183703105</v>
      </c>
      <c r="Y55" s="9"/>
      <c r="Z55" s="9" t="n">
        <f aca="false">R55+V55-N55-L55-F55</f>
        <v>-2527430.90399951</v>
      </c>
      <c r="AA55" s="9"/>
      <c r="AB55" s="9" t="n">
        <f aca="false">T55-P55-D55</f>
        <v>-52301348.7852612</v>
      </c>
      <c r="AC55" s="50"/>
      <c r="AD55" s="9"/>
      <c r="AE55" s="9"/>
      <c r="AF55" s="9"/>
      <c r="AG55" s="9" t="n">
        <f aca="false">BF55/100*$AG$53</f>
        <v>5890492397.77445</v>
      </c>
      <c r="AH55" s="40" t="n">
        <f aca="false">(AG55-AG54)/AG54</f>
        <v>0.00819145787431031</v>
      </c>
      <c r="AI55" s="40"/>
      <c r="AJ55" s="40" t="n">
        <f aca="false">AB55/AG55</f>
        <v>-0.00887894343179556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12740797</v>
      </c>
      <c r="AX55" s="7"/>
      <c r="AY55" s="40" t="n">
        <f aca="false">(AW55-AW54)/AW54</f>
        <v>0.0074265782991117</v>
      </c>
      <c r="AZ55" s="12" t="n">
        <f aca="false">workers_and_wage_high!B43</f>
        <v>7321.74153070858</v>
      </c>
      <c r="BA55" s="40" t="n">
        <f aca="false">(AZ55-AZ54)/AZ54</f>
        <v>0.000759241012372367</v>
      </c>
      <c r="BB55" s="39"/>
      <c r="BC55" s="39"/>
      <c r="BD55" s="39"/>
      <c r="BE55" s="39"/>
      <c r="BF55" s="7" t="n">
        <f aca="false">BF54*(1+AY55)*(1+BA55)*(1-BE55)</f>
        <v>101.796506595981</v>
      </c>
      <c r="BG55" s="7"/>
      <c r="BH55" s="7"/>
      <c r="BI55" s="40" t="n">
        <f aca="false">T62/AG62</f>
        <v>0.0128665493168173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119399106.605408</v>
      </c>
      <c r="E56" s="9"/>
      <c r="F56" s="81" t="n">
        <f aca="false">'High pensions'!I56</f>
        <v>21702200.9796241</v>
      </c>
      <c r="G56" s="81" t="n">
        <f aca="false">'High pensions'!K56</f>
        <v>885925.536039188</v>
      </c>
      <c r="H56" s="81" t="n">
        <f aca="false">'High pensions'!V56</f>
        <v>4874100.90899583</v>
      </c>
      <c r="I56" s="81" t="n">
        <f aca="false">'High pensions'!M56</f>
        <v>27399.7588465728</v>
      </c>
      <c r="J56" s="81" t="n">
        <f aca="false">'High pensions'!W56</f>
        <v>150745.388938016</v>
      </c>
      <c r="K56" s="9"/>
      <c r="L56" s="81" t="n">
        <f aca="false">'High pensions'!N56</f>
        <v>3025337.96366548</v>
      </c>
      <c r="M56" s="67"/>
      <c r="N56" s="81" t="n">
        <f aca="false">'High pensions'!L56</f>
        <v>955337.524238642</v>
      </c>
      <c r="O56" s="9"/>
      <c r="P56" s="81" t="n">
        <f aca="false">'High pensions'!X56</f>
        <v>20954478.2635336</v>
      </c>
      <c r="Q56" s="67"/>
      <c r="R56" s="81" t="n">
        <f aca="false">'High SIPA income'!G51</f>
        <v>19851913.3496646</v>
      </c>
      <c r="S56" s="67"/>
      <c r="T56" s="81" t="n">
        <f aca="false">'High SIPA income'!J51</f>
        <v>75905511.2915209</v>
      </c>
      <c r="U56" s="9"/>
      <c r="V56" s="81" t="n">
        <f aca="false">'High SIPA income'!F51</f>
        <v>135734.5012051</v>
      </c>
      <c r="W56" s="67"/>
      <c r="X56" s="81" t="n">
        <f aca="false">'High SIPA income'!M51</f>
        <v>340925.933684637</v>
      </c>
      <c r="Y56" s="9"/>
      <c r="Z56" s="9" t="n">
        <f aca="false">R56+V56-N56-L56-F56</f>
        <v>-5695228.61665858</v>
      </c>
      <c r="AA56" s="9"/>
      <c r="AB56" s="9" t="n">
        <f aca="false">T56-P56-D56</f>
        <v>-64448073.5774208</v>
      </c>
      <c r="AC56" s="50"/>
      <c r="AD56" s="9"/>
      <c r="AE56" s="9"/>
      <c r="AF56" s="9"/>
      <c r="AG56" s="9" t="n">
        <f aca="false">BF56/100*$AG$53</f>
        <v>5921707417.57632</v>
      </c>
      <c r="AH56" s="40" t="n">
        <f aca="false">(AG56-AG55)/AG55</f>
        <v>0.00529922079411565</v>
      </c>
      <c r="AI56" s="40"/>
      <c r="AJ56" s="40" t="n">
        <f aca="false">AB56/AG56</f>
        <v>-0.0108833599894063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12781146</v>
      </c>
      <c r="AX56" s="7"/>
      <c r="AY56" s="40" t="n">
        <f aca="false">(AW56-AW55)/AW55</f>
        <v>0.00316691334144952</v>
      </c>
      <c r="AZ56" s="12" t="n">
        <f aca="false">workers_and_wage_high!B44</f>
        <v>7337.30444832956</v>
      </c>
      <c r="BA56" s="40" t="n">
        <f aca="false">(AZ56-AZ55)/AZ55</f>
        <v>0.00212557593787026</v>
      </c>
      <c r="BB56" s="39"/>
      <c r="BC56" s="39"/>
      <c r="BD56" s="39"/>
      <c r="BE56" s="39"/>
      <c r="BF56" s="7" t="n">
        <f aca="false">BF55*(1+AY56)*(1+BA56)*(1-BE56)</f>
        <v>102.335948760503</v>
      </c>
      <c r="BG56" s="7"/>
      <c r="BH56" s="7"/>
      <c r="BI56" s="40" t="n">
        <f aca="false">T63/AG63</f>
        <v>0.0151687417633832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120087319.662617</v>
      </c>
      <c r="E57" s="9"/>
      <c r="F57" s="81" t="n">
        <f aca="false">'High pensions'!I57</f>
        <v>21827291.8493047</v>
      </c>
      <c r="G57" s="81" t="n">
        <f aca="false">'High pensions'!K57</f>
        <v>973684.311840664</v>
      </c>
      <c r="H57" s="81" t="n">
        <f aca="false">'High pensions'!V57</f>
        <v>5356923.8004306</v>
      </c>
      <c r="I57" s="81" t="n">
        <f aca="false">'High pensions'!M57</f>
        <v>30113.9477888863</v>
      </c>
      <c r="J57" s="81" t="n">
        <f aca="false">'High pensions'!W57</f>
        <v>165678.055683419</v>
      </c>
      <c r="K57" s="9"/>
      <c r="L57" s="81" t="n">
        <f aca="false">'High pensions'!N57</f>
        <v>3006181.47886819</v>
      </c>
      <c r="M57" s="67"/>
      <c r="N57" s="81" t="n">
        <f aca="false">'High pensions'!L57</f>
        <v>963526.902239855</v>
      </c>
      <c r="O57" s="9"/>
      <c r="P57" s="81" t="n">
        <f aca="false">'High pensions'!X57</f>
        <v>20900130.7143599</v>
      </c>
      <c r="Q57" s="67"/>
      <c r="R57" s="81" t="n">
        <f aca="false">'High SIPA income'!G52</f>
        <v>23677483.8795064</v>
      </c>
      <c r="S57" s="67"/>
      <c r="T57" s="81" t="n">
        <f aca="false">'High SIPA income'!J52</f>
        <v>90532911.7810723</v>
      </c>
      <c r="U57" s="9"/>
      <c r="V57" s="81" t="n">
        <f aca="false">'High SIPA income'!F52</f>
        <v>133813.660700677</v>
      </c>
      <c r="W57" s="67"/>
      <c r="X57" s="81" t="n">
        <f aca="false">'High SIPA income'!M52</f>
        <v>336101.33613121</v>
      </c>
      <c r="Y57" s="9"/>
      <c r="Z57" s="9" t="n">
        <f aca="false">R57+V57-N57-L57-F57</f>
        <v>-1985702.69020572</v>
      </c>
      <c r="AA57" s="9"/>
      <c r="AB57" s="9" t="n">
        <f aca="false">T57-P57-D57</f>
        <v>-50454538.5959049</v>
      </c>
      <c r="AC57" s="50"/>
      <c r="AD57" s="9"/>
      <c r="AE57" s="9"/>
      <c r="AF57" s="9"/>
      <c r="AG57" s="9" t="n">
        <f aca="false">BF57/100*$AG$53</f>
        <v>5988149888.34801</v>
      </c>
      <c r="AH57" s="40" t="n">
        <f aca="false">(AG57-AG56)/AG56</f>
        <v>0.0112201542707896</v>
      </c>
      <c r="AI57" s="40" t="n">
        <f aca="false">(AG57-AG53)/AG53</f>
        <v>0.0348417389304307</v>
      </c>
      <c r="AJ57" s="40" t="n">
        <f aca="false">AB57/AG57</f>
        <v>-0.00842573074098921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12835092</v>
      </c>
      <c r="AX57" s="7"/>
      <c r="AY57" s="40" t="n">
        <f aca="false">(AW57-AW56)/AW56</f>
        <v>0.00422074828031853</v>
      </c>
      <c r="AZ57" s="12" t="n">
        <f aca="false">workers_and_wage_high!B45</f>
        <v>7388.44536808997</v>
      </c>
      <c r="BA57" s="40" t="n">
        <f aca="false">(AZ57-AZ56)/AZ56</f>
        <v>0.00696998742802054</v>
      </c>
      <c r="BB57" s="39"/>
      <c r="BC57" s="39"/>
      <c r="BD57" s="39"/>
      <c r="BE57" s="39"/>
      <c r="BF57" s="7" t="n">
        <f aca="false">BF56*(1+AY57)*(1+BA57)*(1-BE57)</f>
        <v>103.484173893043</v>
      </c>
      <c r="BG57" s="73" t="n">
        <f aca="false">(BB57-BB53)/BB53</f>
        <v>-1</v>
      </c>
      <c r="BH57" s="7"/>
      <c r="BI57" s="40" t="n">
        <f aca="false">T64/AG64</f>
        <v>0.0129708851603043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120298737.8888</v>
      </c>
      <c r="E58" s="6"/>
      <c r="F58" s="80" t="n">
        <f aca="false">'High pensions'!I58</f>
        <v>21865719.6145185</v>
      </c>
      <c r="G58" s="80" t="n">
        <f aca="false">'High pensions'!K58</f>
        <v>1086812.72905261</v>
      </c>
      <c r="H58" s="80" t="n">
        <f aca="false">'High pensions'!V58</f>
        <v>5979322.9736514</v>
      </c>
      <c r="I58" s="80" t="n">
        <f aca="false">'High pensions'!M58</f>
        <v>33612.7648160602</v>
      </c>
      <c r="J58" s="80" t="n">
        <f aca="false">'High pensions'!W58</f>
        <v>184927.514649014</v>
      </c>
      <c r="K58" s="6"/>
      <c r="L58" s="80" t="n">
        <f aca="false">'High pensions'!N58</f>
        <v>3658700.89803497</v>
      </c>
      <c r="M58" s="8"/>
      <c r="N58" s="80" t="n">
        <f aca="false">'High pensions'!L58</f>
        <v>967851.052268211</v>
      </c>
      <c r="O58" s="6"/>
      <c r="P58" s="80" t="n">
        <f aca="false">'High pensions'!X58</f>
        <v>24309847.2799886</v>
      </c>
      <c r="Q58" s="8"/>
      <c r="R58" s="80" t="n">
        <f aca="false">'High SIPA income'!G53</f>
        <v>20073757.7083211</v>
      </c>
      <c r="S58" s="8"/>
      <c r="T58" s="80" t="n">
        <f aca="false">'High SIPA income'!J53</f>
        <v>76753752.4244718</v>
      </c>
      <c r="U58" s="6"/>
      <c r="V58" s="80" t="n">
        <f aca="false">'High SIPA income'!F53</f>
        <v>138007.537429765</v>
      </c>
      <c r="W58" s="8"/>
      <c r="X58" s="80" t="n">
        <f aca="false">'High SIPA income'!M53</f>
        <v>346635.145346469</v>
      </c>
      <c r="Y58" s="6"/>
      <c r="Z58" s="6" t="n">
        <f aca="false">R58+V58-N58-L58-F58</f>
        <v>-6280506.31907082</v>
      </c>
      <c r="AA58" s="6"/>
      <c r="AB58" s="6" t="n">
        <f aca="false">T58-P58-D58</f>
        <v>-67854832.7443166</v>
      </c>
      <c r="AC58" s="50"/>
      <c r="AD58" s="6"/>
      <c r="AE58" s="6"/>
      <c r="AF58" s="6"/>
      <c r="AG58" s="6" t="n">
        <f aca="false">BF58/100*$AG$53</f>
        <v>6029756558.1835</v>
      </c>
      <c r="AH58" s="61" t="n">
        <f aca="false">(AG58-AG57)/AG57</f>
        <v>0.0069481677331516</v>
      </c>
      <c r="AI58" s="61"/>
      <c r="AJ58" s="61" t="n">
        <f aca="false">AB58/AG58</f>
        <v>-0.0112533287355067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0.011326623506882</v>
      </c>
      <c r="AV58" s="5"/>
      <c r="AW58" s="5" t="n">
        <f aca="false">workers_and_wage_high!C46</f>
        <v>12894794</v>
      </c>
      <c r="AX58" s="5"/>
      <c r="AY58" s="61" t="n">
        <f aca="false">(AW58-AW57)/AW57</f>
        <v>0.00465146646397237</v>
      </c>
      <c r="AZ58" s="11" t="n">
        <f aca="false">workers_and_wage_high!B46</f>
        <v>7405.33585441343</v>
      </c>
      <c r="BA58" s="61" t="n">
        <f aca="false">(AZ58-AZ57)/AZ57</f>
        <v>0.0022860677019295</v>
      </c>
      <c r="BB58" s="66"/>
      <c r="BC58" s="66"/>
      <c r="BD58" s="66"/>
      <c r="BE58" s="66"/>
      <c r="BF58" s="5" t="n">
        <f aca="false">BF57*(1+AY58)*(1+BA58)*(1-BE58)</f>
        <v>104.203199290979</v>
      </c>
      <c r="BG58" s="5"/>
      <c r="BH58" s="5"/>
      <c r="BI58" s="61" t="n">
        <f aca="false">T65/AG65</f>
        <v>0.0152297730228847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121023197.895158</v>
      </c>
      <c r="E59" s="9"/>
      <c r="F59" s="81" t="n">
        <f aca="false">'High pensions'!I59</f>
        <v>21997398.7962703</v>
      </c>
      <c r="G59" s="81" t="n">
        <f aca="false">'High pensions'!K59</f>
        <v>1167896.79746821</v>
      </c>
      <c r="H59" s="81" t="n">
        <f aca="false">'High pensions'!V59</f>
        <v>6425423.59440617</v>
      </c>
      <c r="I59" s="81" t="n">
        <f aca="false">'High pensions'!M59</f>
        <v>36120.519509326</v>
      </c>
      <c r="J59" s="81" t="n">
        <f aca="false">'High pensions'!W59</f>
        <v>198724.441064107</v>
      </c>
      <c r="K59" s="9"/>
      <c r="L59" s="81" t="n">
        <f aca="false">'High pensions'!N59</f>
        <v>3068748.23775192</v>
      </c>
      <c r="M59" s="67"/>
      <c r="N59" s="81" t="n">
        <f aca="false">'High pensions'!L59</f>
        <v>974938.642658778</v>
      </c>
      <c r="O59" s="9"/>
      <c r="P59" s="81" t="n">
        <f aca="false">'High pensions'!X59</f>
        <v>21287573.9524145</v>
      </c>
      <c r="Q59" s="67"/>
      <c r="R59" s="81" t="n">
        <f aca="false">'High SIPA income'!G54</f>
        <v>23948556.7361286</v>
      </c>
      <c r="S59" s="67"/>
      <c r="T59" s="81" t="n">
        <f aca="false">'High SIPA income'!J54</f>
        <v>91569382.3427124</v>
      </c>
      <c r="U59" s="9"/>
      <c r="V59" s="81" t="n">
        <f aca="false">'High SIPA income'!F54</f>
        <v>141039.078263503</v>
      </c>
      <c r="W59" s="67"/>
      <c r="X59" s="81" t="n">
        <f aca="false">'High SIPA income'!M54</f>
        <v>354249.501903342</v>
      </c>
      <c r="Y59" s="9"/>
      <c r="Z59" s="9" t="n">
        <f aca="false">R59+V59-N59-L59-F59</f>
        <v>-1951489.86228893</v>
      </c>
      <c r="AA59" s="9"/>
      <c r="AB59" s="9" t="n">
        <f aca="false">T59-P59-D59</f>
        <v>-50741389.5048604</v>
      </c>
      <c r="AC59" s="50"/>
      <c r="AD59" s="9"/>
      <c r="AE59" s="9"/>
      <c r="AF59" s="9"/>
      <c r="AG59" s="9" t="n">
        <f aca="false">BF59/100*$AG$53</f>
        <v>6117657106.88321</v>
      </c>
      <c r="AH59" s="40" t="n">
        <f aca="false">(AG59-AG58)/AG58</f>
        <v>0.014577793954287</v>
      </c>
      <c r="AI59" s="40"/>
      <c r="AJ59" s="40" t="n">
        <f aca="false">AB59/AG59</f>
        <v>-0.00829425196906988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13010955</v>
      </c>
      <c r="AX59" s="7"/>
      <c r="AY59" s="40" t="n">
        <f aca="false">(AW59-AW58)/AW58</f>
        <v>0.00900836415067972</v>
      </c>
      <c r="AZ59" s="12" t="n">
        <f aca="false">workers_and_wage_high!B47</f>
        <v>7446.21113323038</v>
      </c>
      <c r="BA59" s="40" t="n">
        <f aca="false">(AZ59-AZ58)/AZ58</f>
        <v>0.0055197062794375</v>
      </c>
      <c r="BB59" s="39"/>
      <c r="BC59" s="39"/>
      <c r="BD59" s="39"/>
      <c r="BE59" s="39"/>
      <c r="BF59" s="7" t="n">
        <f aca="false">BF58*(1+AY59)*(1+BA59)*(1-BE59)</f>
        <v>105.72225205962</v>
      </c>
      <c r="BG59" s="7"/>
      <c r="BH59" s="7"/>
      <c r="BI59" s="40" t="n">
        <f aca="false">T66/AG66</f>
        <v>0.0130360590188797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122145225.739271</v>
      </c>
      <c r="E60" s="9"/>
      <c r="F60" s="81" t="n">
        <f aca="false">'High pensions'!I60</f>
        <v>22201340.6386339</v>
      </c>
      <c r="G60" s="81" t="n">
        <f aca="false">'High pensions'!K60</f>
        <v>1220931.18942625</v>
      </c>
      <c r="H60" s="81" t="n">
        <f aca="false">'High pensions'!V60</f>
        <v>6717203.17128395</v>
      </c>
      <c r="I60" s="81" t="n">
        <f aca="false">'High pensions'!M60</f>
        <v>37760.7584358635</v>
      </c>
      <c r="J60" s="81" t="n">
        <f aca="false">'High pensions'!W60</f>
        <v>207748.551689194</v>
      </c>
      <c r="K60" s="9"/>
      <c r="L60" s="81" t="n">
        <f aca="false">'High pensions'!N60</f>
        <v>3002413.38663885</v>
      </c>
      <c r="M60" s="67"/>
      <c r="N60" s="81" t="n">
        <f aca="false">'High pensions'!L60</f>
        <v>985199.25541817</v>
      </c>
      <c r="O60" s="9"/>
      <c r="P60" s="81" t="n">
        <f aca="false">'High pensions'!X60</f>
        <v>20999812.9586782</v>
      </c>
      <c r="Q60" s="67"/>
      <c r="R60" s="81" t="n">
        <f aca="false">'High SIPA income'!G55</f>
        <v>20755522.6555706</v>
      </c>
      <c r="S60" s="67"/>
      <c r="T60" s="81" t="n">
        <f aca="false">'High SIPA income'!J55</f>
        <v>79360539.7900072</v>
      </c>
      <c r="U60" s="9"/>
      <c r="V60" s="81" t="n">
        <f aca="false">'High SIPA income'!F55</f>
        <v>143841.255236681</v>
      </c>
      <c r="W60" s="67"/>
      <c r="X60" s="81" t="n">
        <f aca="false">'High SIPA income'!M55</f>
        <v>361287.762569928</v>
      </c>
      <c r="Y60" s="9"/>
      <c r="Z60" s="9" t="n">
        <f aca="false">R60+V60-N60-L60-F60</f>
        <v>-5289589.36988363</v>
      </c>
      <c r="AA60" s="9"/>
      <c r="AB60" s="9" t="n">
        <f aca="false">T60-P60-D60</f>
        <v>-63784498.9079424</v>
      </c>
      <c r="AC60" s="50"/>
      <c r="AD60" s="9"/>
      <c r="AE60" s="9"/>
      <c r="AF60" s="9"/>
      <c r="AG60" s="9" t="n">
        <f aca="false">BF60/100*$AG$53</f>
        <v>6189141601.62742</v>
      </c>
      <c r="AH60" s="40" t="n">
        <f aca="false">(AG60-AG59)/AG59</f>
        <v>0.0116849462948458</v>
      </c>
      <c r="AI60" s="40"/>
      <c r="AJ60" s="40" t="n">
        <f aca="false">AB60/AG60</f>
        <v>-0.0103058716399654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13082016</v>
      </c>
      <c r="AX60" s="7"/>
      <c r="AY60" s="40" t="n">
        <f aca="false">(AW60-AW59)/AW59</f>
        <v>0.00546162829707735</v>
      </c>
      <c r="AZ60" s="12" t="n">
        <f aca="false">workers_and_wage_high!B48</f>
        <v>7492.29955516161</v>
      </c>
      <c r="BA60" s="40" t="n">
        <f aca="false">(AZ60-AZ59)/AZ59</f>
        <v>0.0061895131774531</v>
      </c>
      <c r="BB60" s="39"/>
      <c r="BC60" s="39"/>
      <c r="BD60" s="39"/>
      <c r="BE60" s="39"/>
      <c r="BF60" s="7" t="n">
        <f aca="false">BF59*(1+AY60)*(1+BA60)*(1-BE60)</f>
        <v>106.957610897107</v>
      </c>
      <c r="BG60" s="7"/>
      <c r="BH60" s="7"/>
      <c r="BI60" s="40" t="n">
        <f aca="false">T67/AG67</f>
        <v>0.015320096126616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122687069.969126</v>
      </c>
      <c r="E61" s="9"/>
      <c r="F61" s="81" t="n">
        <f aca="false">'High pensions'!I61</f>
        <v>22299827.2413421</v>
      </c>
      <c r="G61" s="81" t="n">
        <f aca="false">'High pensions'!K61</f>
        <v>1273628.40696697</v>
      </c>
      <c r="H61" s="81" t="n">
        <f aca="false">'High pensions'!V61</f>
        <v>7007127.71400013</v>
      </c>
      <c r="I61" s="81" t="n">
        <f aca="false">'High pensions'!M61</f>
        <v>39390.5692876384</v>
      </c>
      <c r="J61" s="81" t="n">
        <f aca="false">'High pensions'!W61</f>
        <v>216715.290123716</v>
      </c>
      <c r="K61" s="9"/>
      <c r="L61" s="81" t="n">
        <f aca="false">'High pensions'!N61</f>
        <v>3015438.60558099</v>
      </c>
      <c r="M61" s="67"/>
      <c r="N61" s="81" t="n">
        <f aca="false">'High pensions'!L61</f>
        <v>992049.113480095</v>
      </c>
      <c r="O61" s="9"/>
      <c r="P61" s="81" t="n">
        <f aca="false">'High pensions'!X61</f>
        <v>21105086.7797101</v>
      </c>
      <c r="Q61" s="67"/>
      <c r="R61" s="81" t="n">
        <f aca="false">'High SIPA income'!G56</f>
        <v>24692045.325777</v>
      </c>
      <c r="S61" s="67"/>
      <c r="T61" s="81" t="n">
        <f aca="false">'High SIPA income'!J56</f>
        <v>94412175.4046534</v>
      </c>
      <c r="U61" s="9"/>
      <c r="V61" s="81" t="n">
        <f aca="false">'High SIPA income'!F56</f>
        <v>146725.597495407</v>
      </c>
      <c r="W61" s="67"/>
      <c r="X61" s="81" t="n">
        <f aca="false">'High SIPA income'!M56</f>
        <v>368532.398744899</v>
      </c>
      <c r="Y61" s="9"/>
      <c r="Z61" s="9" t="n">
        <f aca="false">R61+V61-N61-L61-F61</f>
        <v>-1468544.03713069</v>
      </c>
      <c r="AA61" s="9"/>
      <c r="AB61" s="9" t="n">
        <f aca="false">T61-P61-D61</f>
        <v>-49379981.3441827</v>
      </c>
      <c r="AC61" s="50"/>
      <c r="AD61" s="9"/>
      <c r="AE61" s="9"/>
      <c r="AF61" s="9"/>
      <c r="AG61" s="9" t="n">
        <f aca="false">BF61/100*$AG$53</f>
        <v>6264002896.4161</v>
      </c>
      <c r="AH61" s="40" t="n">
        <f aca="false">(AG61-AG60)/AG60</f>
        <v>0.0120955860452436</v>
      </c>
      <c r="AI61" s="40" t="n">
        <f aca="false">(AG61-AG57)/AG57</f>
        <v>0.0460664835068448</v>
      </c>
      <c r="AJ61" s="40" t="n">
        <f aca="false">AB61/AG61</f>
        <v>-0.00788313513910331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13154250</v>
      </c>
      <c r="AX61" s="7"/>
      <c r="AY61" s="40" t="n">
        <f aca="false">(AW61-AW60)/AW60</f>
        <v>0.00552162602461272</v>
      </c>
      <c r="AZ61" s="12" t="n">
        <f aca="false">workers_and_wage_high!B49</f>
        <v>7541.28316373197</v>
      </c>
      <c r="BA61" s="40" t="n">
        <f aca="false">(AZ61-AZ60)/AZ60</f>
        <v>0.00653786040049827</v>
      </c>
      <c r="BB61" s="39"/>
      <c r="BC61" s="39"/>
      <c r="BD61" s="39"/>
      <c r="BE61" s="39"/>
      <c r="BF61" s="7" t="n">
        <f aca="false">BF60*(1+AY61)*(1+BA61)*(1-BE61)</f>
        <v>108.251325882906</v>
      </c>
      <c r="BG61" s="7"/>
      <c r="BH61" s="7"/>
      <c r="BI61" s="40" t="n">
        <f aca="false">T68/AG68</f>
        <v>0.013125266623619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123097214.251762</v>
      </c>
      <c r="E62" s="6"/>
      <c r="F62" s="80" t="n">
        <f aca="false">'High pensions'!I62</f>
        <v>22374375.8196814</v>
      </c>
      <c r="G62" s="80" t="n">
        <f aca="false">'High pensions'!K62</f>
        <v>1342017.22034094</v>
      </c>
      <c r="H62" s="80" t="n">
        <f aca="false">'High pensions'!V62</f>
        <v>7383382.78722165</v>
      </c>
      <c r="I62" s="80" t="n">
        <f aca="false">'High pensions'!M62</f>
        <v>41505.6872270396</v>
      </c>
      <c r="J62" s="80" t="n">
        <f aca="false">'High pensions'!W62</f>
        <v>228352.044965619</v>
      </c>
      <c r="K62" s="6"/>
      <c r="L62" s="80" t="n">
        <f aca="false">'High pensions'!N62</f>
        <v>3647060.29581546</v>
      </c>
      <c r="M62" s="8"/>
      <c r="N62" s="80" t="n">
        <f aca="false">'High pensions'!L62</f>
        <v>996974.615387849</v>
      </c>
      <c r="O62" s="6"/>
      <c r="P62" s="80" t="n">
        <f aca="false">'High pensions'!X62</f>
        <v>24409673.3911784</v>
      </c>
      <c r="Q62" s="8"/>
      <c r="R62" s="80" t="n">
        <f aca="false">'High SIPA income'!G57</f>
        <v>21425978.8359716</v>
      </c>
      <c r="S62" s="8"/>
      <c r="T62" s="80" t="n">
        <f aca="false">'High SIPA income'!J57</f>
        <v>81924087.1053473</v>
      </c>
      <c r="U62" s="6"/>
      <c r="V62" s="80" t="n">
        <f aca="false">'High SIPA income'!F57</f>
        <v>145018.309518685</v>
      </c>
      <c r="W62" s="8"/>
      <c r="X62" s="80" t="n">
        <f aca="false">'High SIPA income'!M57</f>
        <v>364244.183572157</v>
      </c>
      <c r="Y62" s="6"/>
      <c r="Z62" s="6" t="n">
        <f aca="false">R62+V62-N62-L62-F62</f>
        <v>-5447413.58539439</v>
      </c>
      <c r="AA62" s="6"/>
      <c r="AB62" s="6" t="n">
        <f aca="false">T62-P62-D62</f>
        <v>-65582800.5375934</v>
      </c>
      <c r="AC62" s="50"/>
      <c r="AD62" s="6"/>
      <c r="AE62" s="6"/>
      <c r="AF62" s="6"/>
      <c r="AG62" s="6" t="n">
        <f aca="false">BF62/100*$AG$53</f>
        <v>6367215100.80933</v>
      </c>
      <c r="AH62" s="61" t="n">
        <f aca="false">(AG62-AG61)/AG61</f>
        <v>0.016477036505248</v>
      </c>
      <c r="AI62" s="61"/>
      <c r="AJ62" s="61" t="n">
        <f aca="false">AB62/AG62</f>
        <v>-0.0103000761713323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0.00975464967059527</v>
      </c>
      <c r="AV62" s="5"/>
      <c r="AW62" s="5" t="n">
        <f aca="false">workers_and_wage_high!C50</f>
        <v>13229853</v>
      </c>
      <c r="AX62" s="5"/>
      <c r="AY62" s="61" t="n">
        <f aca="false">(AW62-AW61)/AW61</f>
        <v>0.00574742003534979</v>
      </c>
      <c r="AZ62" s="11" t="n">
        <f aca="false">workers_and_wage_high!B50</f>
        <v>7621.73584442083</v>
      </c>
      <c r="BA62" s="61" t="n">
        <f aca="false">(AZ62-AZ61)/AZ61</f>
        <v>0.0106683012614851</v>
      </c>
      <c r="BB62" s="66"/>
      <c r="BC62" s="66"/>
      <c r="BD62" s="66"/>
      <c r="BE62" s="66"/>
      <c r="BF62" s="5" t="n">
        <f aca="false">BF61*(1+AY62)*(1+BA62)*(1-BE62)</f>
        <v>110.034986931221</v>
      </c>
      <c r="BG62" s="5"/>
      <c r="BH62" s="5"/>
      <c r="BI62" s="61" t="n">
        <f aca="false">T69/AG69</f>
        <v>0.0154956269046493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123313785.555344</v>
      </c>
      <c r="E63" s="9"/>
      <c r="F63" s="81" t="n">
        <f aca="false">'High pensions'!I63</f>
        <v>22413740.2177105</v>
      </c>
      <c r="G63" s="81" t="n">
        <f aca="false">'High pensions'!K63</f>
        <v>1373391.9133112</v>
      </c>
      <c r="H63" s="81" t="n">
        <f aca="false">'High pensions'!V63</f>
        <v>7555997.09091299</v>
      </c>
      <c r="I63" s="81" t="n">
        <f aca="false">'High pensions'!M63</f>
        <v>42476.0385560165</v>
      </c>
      <c r="J63" s="81" t="n">
        <f aca="false">'High pensions'!W63</f>
        <v>233690.631677722</v>
      </c>
      <c r="K63" s="9"/>
      <c r="L63" s="81" t="n">
        <f aca="false">'High pensions'!N63</f>
        <v>2980305.22197719</v>
      </c>
      <c r="M63" s="67"/>
      <c r="N63" s="81" t="n">
        <f aca="false">'High pensions'!L63</f>
        <v>1000578.02564586</v>
      </c>
      <c r="O63" s="9"/>
      <c r="P63" s="81" t="n">
        <f aca="false">'High pensions'!X63</f>
        <v>20969703.043473</v>
      </c>
      <c r="Q63" s="67"/>
      <c r="R63" s="81" t="n">
        <f aca="false">'High SIPA income'!G58</f>
        <v>25407419.4669932</v>
      </c>
      <c r="S63" s="67"/>
      <c r="T63" s="81" t="n">
        <f aca="false">'High SIPA income'!J58</f>
        <v>97147470.4362862</v>
      </c>
      <c r="U63" s="9"/>
      <c r="V63" s="81" t="n">
        <f aca="false">'High SIPA income'!F58</f>
        <v>141225.782613342</v>
      </c>
      <c r="W63" s="67"/>
      <c r="X63" s="81" t="n">
        <f aca="false">'High SIPA income'!M58</f>
        <v>354718.449401782</v>
      </c>
      <c r="Y63" s="9"/>
      <c r="Z63" s="9" t="n">
        <f aca="false">R63+V63-N63-L63-F63</f>
        <v>-845978.21572705</v>
      </c>
      <c r="AA63" s="9"/>
      <c r="AB63" s="9" t="n">
        <f aca="false">T63-P63-D63</f>
        <v>-47136018.1625304</v>
      </c>
      <c r="AC63" s="50"/>
      <c r="AD63" s="9"/>
      <c r="AE63" s="9"/>
      <c r="AF63" s="9"/>
      <c r="AG63" s="9" t="n">
        <f aca="false">BF63/100*$AG$53</f>
        <v>6404451466.81822</v>
      </c>
      <c r="AH63" s="40" t="n">
        <f aca="false">(AG63-AG62)/AG62</f>
        <v>0.0058481401082486</v>
      </c>
      <c r="AI63" s="40"/>
      <c r="AJ63" s="40" t="n">
        <f aca="false">AB63/AG63</f>
        <v>-0.00735988373192371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13276733</v>
      </c>
      <c r="AX63" s="7"/>
      <c r="AY63" s="40" t="n">
        <f aca="false">(AW63-AW62)/AW62</f>
        <v>0.00354350120141169</v>
      </c>
      <c r="AZ63" s="12" t="n">
        <f aca="false">workers_and_wage_high!B51</f>
        <v>7639.23917032913</v>
      </c>
      <c r="BA63" s="40" t="n">
        <f aca="false">(AZ63-AZ62)/AZ62</f>
        <v>0.00229650125189157</v>
      </c>
      <c r="BB63" s="39"/>
      <c r="BC63" s="39"/>
      <c r="BD63" s="39"/>
      <c r="BE63" s="39"/>
      <c r="BF63" s="7" t="n">
        <f aca="false">BF62*(1+AY63)*(1+BA63)*(1-BE63)</f>
        <v>110.678486951604</v>
      </c>
      <c r="BG63" s="7"/>
      <c r="BH63" s="7"/>
      <c r="BI63" s="40" t="n">
        <f aca="false">T70/AG70</f>
        <v>0.0132371759914939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123424671.849772</v>
      </c>
      <c r="E64" s="9"/>
      <c r="F64" s="81" t="n">
        <f aca="false">'High pensions'!I64</f>
        <v>22433895.1143089</v>
      </c>
      <c r="G64" s="81" t="n">
        <f aca="false">'High pensions'!K64</f>
        <v>1449642.71737025</v>
      </c>
      <c r="H64" s="81" t="n">
        <f aca="false">'High pensions'!V64</f>
        <v>7975506.51722154</v>
      </c>
      <c r="I64" s="81" t="n">
        <f aca="false">'High pensions'!M64</f>
        <v>44834.3108465027</v>
      </c>
      <c r="J64" s="81" t="n">
        <f aca="false">'High pensions'!W64</f>
        <v>246665.150017161</v>
      </c>
      <c r="K64" s="9"/>
      <c r="L64" s="81" t="n">
        <f aca="false">'High pensions'!N64</f>
        <v>2927481.267336</v>
      </c>
      <c r="M64" s="67"/>
      <c r="N64" s="81" t="n">
        <f aca="false">'High pensions'!L64</f>
        <v>1003891.38527896</v>
      </c>
      <c r="O64" s="9"/>
      <c r="P64" s="81" t="n">
        <f aca="false">'High pensions'!X64</f>
        <v>20713828.4188275</v>
      </c>
      <c r="Q64" s="67"/>
      <c r="R64" s="81" t="n">
        <f aca="false">'High SIPA income'!G59</f>
        <v>21946715.8845401</v>
      </c>
      <c r="S64" s="67"/>
      <c r="T64" s="81" t="n">
        <f aca="false">'High SIPA income'!J59</f>
        <v>83915170.3437143</v>
      </c>
      <c r="U64" s="9"/>
      <c r="V64" s="81" t="n">
        <f aca="false">'High SIPA income'!F59</f>
        <v>142184.549846159</v>
      </c>
      <c r="W64" s="67"/>
      <c r="X64" s="81" t="n">
        <f aca="false">'High SIPA income'!M59</f>
        <v>357126.596270353</v>
      </c>
      <c r="Y64" s="9"/>
      <c r="Z64" s="9" t="n">
        <f aca="false">R64+V64-N64-L64-F64</f>
        <v>-4276367.33253761</v>
      </c>
      <c r="AA64" s="9"/>
      <c r="AB64" s="9" t="n">
        <f aca="false">T64-P64-D64</f>
        <v>-60223329.9248854</v>
      </c>
      <c r="AC64" s="50"/>
      <c r="AD64" s="9"/>
      <c r="AE64" s="9"/>
      <c r="AF64" s="9"/>
      <c r="AG64" s="9" t="n">
        <f aca="false">BF64/100*$AG$53</f>
        <v>6469502220.28991</v>
      </c>
      <c r="AH64" s="40" t="n">
        <f aca="false">(AG64-AG63)/AG63</f>
        <v>0.0101571155326447</v>
      </c>
      <c r="AI64" s="40"/>
      <c r="AJ64" s="40" t="n">
        <f aca="false">AB64/AG64</f>
        <v>-0.00930880427492715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13327862</v>
      </c>
      <c r="AX64" s="7"/>
      <c r="AY64" s="40" t="n">
        <f aca="false">(AW64-AW63)/AW63</f>
        <v>0.00385102268758436</v>
      </c>
      <c r="AZ64" s="12" t="n">
        <f aca="false">workers_and_wage_high!B52</f>
        <v>7687.22811528706</v>
      </c>
      <c r="BA64" s="40" t="n">
        <f aca="false">(AZ64-AZ63)/AZ63</f>
        <v>0.00628190110139775</v>
      </c>
      <c r="BB64" s="39"/>
      <c r="BC64" s="39"/>
      <c r="BD64" s="39"/>
      <c r="BE64" s="39"/>
      <c r="BF64" s="7" t="n">
        <f aca="false">BF63*(1+AY64)*(1+BA64)*(1-BE64)</f>
        <v>111.802661130549</v>
      </c>
      <c r="BG64" s="7"/>
      <c r="BH64" s="7"/>
      <c r="BI64" s="40" t="n">
        <f aca="false">T71/AG71</f>
        <v>0.0155341469793266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123818310.940144</v>
      </c>
      <c r="E65" s="9"/>
      <c r="F65" s="81" t="n">
        <f aca="false">'High pensions'!I65</f>
        <v>22505443.6785785</v>
      </c>
      <c r="G65" s="81" t="n">
        <f aca="false">'High pensions'!K65</f>
        <v>1518073.61018467</v>
      </c>
      <c r="H65" s="81" t="n">
        <f aca="false">'High pensions'!V65</f>
        <v>8351993.09910895</v>
      </c>
      <c r="I65" s="81" t="n">
        <f aca="false">'High pensions'!M65</f>
        <v>46950.7302118971</v>
      </c>
      <c r="J65" s="81" t="n">
        <f aca="false">'High pensions'!W65</f>
        <v>258309.064920895</v>
      </c>
      <c r="K65" s="9"/>
      <c r="L65" s="81" t="n">
        <f aca="false">'High pensions'!N65</f>
        <v>2944053.7295732</v>
      </c>
      <c r="M65" s="67"/>
      <c r="N65" s="81" t="n">
        <f aca="false">'High pensions'!L65</f>
        <v>1008866.62502858</v>
      </c>
      <c r="O65" s="9"/>
      <c r="P65" s="81" t="n">
        <f aca="false">'High pensions'!X65</f>
        <v>20827195.3053279</v>
      </c>
      <c r="Q65" s="67"/>
      <c r="R65" s="81" t="n">
        <f aca="false">'High SIPA income'!G60</f>
        <v>25937182.8017223</v>
      </c>
      <c r="S65" s="67"/>
      <c r="T65" s="81" t="n">
        <f aca="false">'High SIPA income'!J60</f>
        <v>99173066.462112</v>
      </c>
      <c r="U65" s="9"/>
      <c r="V65" s="81" t="n">
        <f aca="false">'High SIPA income'!F60</f>
        <v>147633.106951651</v>
      </c>
      <c r="W65" s="67"/>
      <c r="X65" s="81" t="n">
        <f aca="false">'High SIPA income'!M60</f>
        <v>370811.800856749</v>
      </c>
      <c r="Y65" s="9"/>
      <c r="Z65" s="9" t="n">
        <f aca="false">R65+V65-N65-L65-F65</f>
        <v>-373548.124506336</v>
      </c>
      <c r="AA65" s="9"/>
      <c r="AB65" s="9" t="n">
        <f aca="false">T65-P65-D65</f>
        <v>-45472439.7833602</v>
      </c>
      <c r="AC65" s="50"/>
      <c r="AD65" s="9"/>
      <c r="AE65" s="9"/>
      <c r="AF65" s="9"/>
      <c r="AG65" s="9" t="n">
        <f aca="false">BF65/100*$AG$53</f>
        <v>6511788869.93861</v>
      </c>
      <c r="AH65" s="40" t="n">
        <f aca="false">(AG65-AG64)/AG64</f>
        <v>0.0065363065362398</v>
      </c>
      <c r="AI65" s="40" t="n">
        <f aca="false">(AG65-AG61)/AG61</f>
        <v>0.0395571294617811</v>
      </c>
      <c r="AJ65" s="40" t="n">
        <f aca="false">AB65/AG65</f>
        <v>-0.00698309492085681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13374242</v>
      </c>
      <c r="AX65" s="7"/>
      <c r="AY65" s="40" t="n">
        <f aca="false">(AW65-AW64)/AW64</f>
        <v>0.00347992798845006</v>
      </c>
      <c r="AZ65" s="12" t="n">
        <f aca="false">workers_and_wage_high!B53</f>
        <v>7710.64171674357</v>
      </c>
      <c r="BA65" s="40" t="n">
        <f aca="false">(AZ65-AZ64)/AZ64</f>
        <v>0.00304577945461902</v>
      </c>
      <c r="BB65" s="39"/>
      <c r="BC65" s="39"/>
      <c r="BD65" s="39"/>
      <c r="BE65" s="39"/>
      <c r="BF65" s="7" t="n">
        <f aca="false">BF64*(1+AY65)*(1+BA65)*(1-BE65)</f>
        <v>112.533437595266</v>
      </c>
      <c r="BG65" s="7"/>
      <c r="BH65" s="7"/>
      <c r="BI65" s="40" t="n">
        <f aca="false">T72/AG72</f>
        <v>0.0132340629646447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124252292.605545</v>
      </c>
      <c r="E66" s="6"/>
      <c r="F66" s="80" t="n">
        <f aca="false">'High pensions'!I66</f>
        <v>22584324.9834037</v>
      </c>
      <c r="G66" s="80" t="n">
        <f aca="false">'High pensions'!K66</f>
        <v>1586579.59259813</v>
      </c>
      <c r="H66" s="80" t="n">
        <f aca="false">'High pensions'!V66</f>
        <v>8728892.80181522</v>
      </c>
      <c r="I66" s="80" t="n">
        <f aca="false">'High pensions'!M66</f>
        <v>49069.4719360243</v>
      </c>
      <c r="J66" s="80" t="n">
        <f aca="false">'High pensions'!W66</f>
        <v>269965.756757171</v>
      </c>
      <c r="K66" s="6"/>
      <c r="L66" s="80" t="n">
        <f aca="false">'High pensions'!N66</f>
        <v>3535750.01182871</v>
      </c>
      <c r="M66" s="8"/>
      <c r="N66" s="80" t="n">
        <f aca="false">'High pensions'!L66</f>
        <v>1013996.66354191</v>
      </c>
      <c r="O66" s="6"/>
      <c r="P66" s="80" t="n">
        <f aca="false">'High pensions'!X66</f>
        <v>23925734.0850518</v>
      </c>
      <c r="Q66" s="8"/>
      <c r="R66" s="80" t="n">
        <f aca="false">'High SIPA income'!G61</f>
        <v>22427872.6612226</v>
      </c>
      <c r="S66" s="8"/>
      <c r="T66" s="80" t="n">
        <f aca="false">'High SIPA income'!J61</f>
        <v>85754914.9820357</v>
      </c>
      <c r="U66" s="6"/>
      <c r="V66" s="80" t="n">
        <f aca="false">'High SIPA income'!F61</f>
        <v>141973.060223083</v>
      </c>
      <c r="W66" s="8"/>
      <c r="X66" s="80" t="n">
        <f aca="false">'High SIPA income'!M61</f>
        <v>356595.395311338</v>
      </c>
      <c r="Y66" s="6"/>
      <c r="Z66" s="6" t="n">
        <f aca="false">R66+V66-N66-L66-F66</f>
        <v>-4564225.9373286</v>
      </c>
      <c r="AA66" s="6"/>
      <c r="AB66" s="6" t="n">
        <f aca="false">T66-P66-D66</f>
        <v>-62423111.7085609</v>
      </c>
      <c r="AC66" s="50"/>
      <c r="AD66" s="6"/>
      <c r="AE66" s="6"/>
      <c r="AF66" s="6"/>
      <c r="AG66" s="6" t="n">
        <f aca="false">BF66/100*$AG$53</f>
        <v>6578285266.87701</v>
      </c>
      <c r="AH66" s="61" t="n">
        <f aca="false">(AG66-AG65)/AG65</f>
        <v>0.0102116942466268</v>
      </c>
      <c r="AI66" s="61"/>
      <c r="AJ66" s="61" t="n">
        <f aca="false">AB66/AG66</f>
        <v>-0.00948926797426585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0.0105985904809782</v>
      </c>
      <c r="AV66" s="5"/>
      <c r="AW66" s="5" t="n">
        <f aca="false">workers_and_wage_high!C54</f>
        <v>13430977</v>
      </c>
      <c r="AX66" s="5"/>
      <c r="AY66" s="61" t="n">
        <f aca="false">(AW66-AW65)/AW65</f>
        <v>0.00424210957151815</v>
      </c>
      <c r="AZ66" s="11" t="n">
        <f aca="false">workers_and_wage_high!B54</f>
        <v>7756.47660873706</v>
      </c>
      <c r="BA66" s="61" t="n">
        <f aca="false">(AZ66-AZ65)/AZ65</f>
        <v>0.00594436801465702</v>
      </c>
      <c r="BB66" s="66"/>
      <c r="BC66" s="66"/>
      <c r="BD66" s="66"/>
      <c r="BE66" s="66"/>
      <c r="BF66" s="5" t="n">
        <f aca="false">BF65*(1+AY66)*(1+BA66)*(1-BE66)</f>
        <v>113.682594652511</v>
      </c>
      <c r="BG66" s="5"/>
      <c r="BH66" s="5"/>
      <c r="BI66" s="61" t="n">
        <f aca="false">T73/AG73</f>
        <v>0.0156018365049307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124572961.473248</v>
      </c>
      <c r="E67" s="9"/>
      <c r="F67" s="81" t="n">
        <f aca="false">'High pensions'!I67</f>
        <v>22642610.3459384</v>
      </c>
      <c r="G67" s="81" t="n">
        <f aca="false">'High pensions'!K67</f>
        <v>1658609.19989137</v>
      </c>
      <c r="H67" s="81" t="n">
        <f aca="false">'High pensions'!V67</f>
        <v>9125178.44897269</v>
      </c>
      <c r="I67" s="81" t="n">
        <f aca="false">'High pensions'!M67</f>
        <v>51297.1917492172</v>
      </c>
      <c r="J67" s="81" t="n">
        <f aca="false">'High pensions'!W67</f>
        <v>282222.013885751</v>
      </c>
      <c r="K67" s="9"/>
      <c r="L67" s="81" t="n">
        <f aca="false">'High pensions'!N67</f>
        <v>2919431.0192386</v>
      </c>
      <c r="M67" s="67"/>
      <c r="N67" s="81" t="n">
        <f aca="false">'High pensions'!L67</f>
        <v>1018368.94638051</v>
      </c>
      <c r="O67" s="9"/>
      <c r="P67" s="81" t="n">
        <f aca="false">'High pensions'!X67</f>
        <v>20751706.9127905</v>
      </c>
      <c r="Q67" s="67"/>
      <c r="R67" s="81" t="n">
        <f aca="false">'High SIPA income'!G62</f>
        <v>26498463.0882039</v>
      </c>
      <c r="S67" s="67"/>
      <c r="T67" s="81" t="n">
        <f aca="false">'High SIPA income'!J62</f>
        <v>101319170.284591</v>
      </c>
      <c r="U67" s="9"/>
      <c r="V67" s="81" t="n">
        <f aca="false">'High SIPA income'!F62</f>
        <v>144475.645805208</v>
      </c>
      <c r="W67" s="67"/>
      <c r="X67" s="81" t="n">
        <f aca="false">'High SIPA income'!M62</f>
        <v>362881.168778191</v>
      </c>
      <c r="Y67" s="9"/>
      <c r="Z67" s="9" t="n">
        <f aca="false">R67+V67-N67-L67-F67</f>
        <v>62528.4224516377</v>
      </c>
      <c r="AA67" s="9"/>
      <c r="AB67" s="9" t="n">
        <f aca="false">T67-P67-D67</f>
        <v>-44005498.1014479</v>
      </c>
      <c r="AC67" s="50"/>
      <c r="AD67" s="9"/>
      <c r="AE67" s="9"/>
      <c r="AF67" s="9"/>
      <c r="AG67" s="9" t="n">
        <f aca="false">BF67/100*$AG$53</f>
        <v>6613481367.68973</v>
      </c>
      <c r="AH67" s="40" t="n">
        <f aca="false">(AG67-AG66)/AG66</f>
        <v>0.00535034577930872</v>
      </c>
      <c r="AI67" s="40"/>
      <c r="AJ67" s="40" t="n">
        <f aca="false">AB67/AG67</f>
        <v>-0.00665390823000386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13484979</v>
      </c>
      <c r="AX67" s="7"/>
      <c r="AY67" s="40" t="n">
        <f aca="false">(AW67-AW66)/AW66</f>
        <v>0.00402070526961665</v>
      </c>
      <c r="AZ67" s="12" t="n">
        <f aca="false">workers_and_wage_high!B55</f>
        <v>7766.74863346457</v>
      </c>
      <c r="BA67" s="40" t="n">
        <f aca="false">(AZ67-AZ66)/AZ66</f>
        <v>0.00132431582607172</v>
      </c>
      <c r="BB67" s="39"/>
      <c r="BC67" s="39"/>
      <c r="BD67" s="39"/>
      <c r="BE67" s="39"/>
      <c r="BF67" s="7" t="n">
        <f aca="false">BF66*(1+AY67)*(1+BA67)*(1-BE67)</f>
        <v>114.290835842991</v>
      </c>
      <c r="BG67" s="7"/>
      <c r="BH67" s="7"/>
      <c r="BI67" s="40" t="n">
        <f aca="false">T74/AG74</f>
        <v>0.0132292777367743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124982321.624495</v>
      </c>
      <c r="E68" s="9"/>
      <c r="F68" s="81" t="n">
        <f aca="false">'High pensions'!I68</f>
        <v>22717016.3991157</v>
      </c>
      <c r="G68" s="81" t="n">
        <f aca="false">'High pensions'!K68</f>
        <v>1691356.32602924</v>
      </c>
      <c r="H68" s="81" t="n">
        <f aca="false">'High pensions'!V68</f>
        <v>9305343.47501901</v>
      </c>
      <c r="I68" s="81" t="n">
        <f aca="false">'High pensions'!M68</f>
        <v>52309.989464822</v>
      </c>
      <c r="J68" s="81" t="n">
        <f aca="false">'High pensions'!W68</f>
        <v>287794.128093372</v>
      </c>
      <c r="K68" s="9"/>
      <c r="L68" s="81" t="n">
        <f aca="false">'High pensions'!N68</f>
        <v>2882493.89811488</v>
      </c>
      <c r="M68" s="67"/>
      <c r="N68" s="81" t="n">
        <f aca="false">'High pensions'!L68</f>
        <v>1023046.72536524</v>
      </c>
      <c r="O68" s="9"/>
      <c r="P68" s="81" t="n">
        <f aca="false">'High pensions'!X68</f>
        <v>20585775.7754938</v>
      </c>
      <c r="Q68" s="67"/>
      <c r="R68" s="81" t="n">
        <f aca="false">'High SIPA income'!G63</f>
        <v>23017065.6675981</v>
      </c>
      <c r="S68" s="67"/>
      <c r="T68" s="81" t="n">
        <f aca="false">'High SIPA income'!J63</f>
        <v>88007745.5082718</v>
      </c>
      <c r="U68" s="9"/>
      <c r="V68" s="81" t="n">
        <f aca="false">'High SIPA income'!F63</f>
        <v>147268.011983305</v>
      </c>
      <c r="W68" s="67"/>
      <c r="X68" s="81" t="n">
        <f aca="false">'High SIPA income'!M63</f>
        <v>369894.787556062</v>
      </c>
      <c r="Y68" s="9"/>
      <c r="Z68" s="9" t="n">
        <f aca="false">R68+V68-N68-L68-F68</f>
        <v>-3458223.34301439</v>
      </c>
      <c r="AA68" s="9"/>
      <c r="AB68" s="9" t="n">
        <f aca="false">T68-P68-D68</f>
        <v>-57560351.8917171</v>
      </c>
      <c r="AC68" s="50"/>
      <c r="AD68" s="9"/>
      <c r="AE68" s="9"/>
      <c r="AF68" s="9"/>
      <c r="AG68" s="9" t="n">
        <f aca="false">BF68/100*$AG$53</f>
        <v>6705215827.76091</v>
      </c>
      <c r="AH68" s="40" t="n">
        <f aca="false">(AG68-AG67)/AG67</f>
        <v>0.0138708276278426</v>
      </c>
      <c r="AI68" s="40"/>
      <c r="AJ68" s="40" t="n">
        <f aca="false">AB68/AG68</f>
        <v>-0.00858441448721248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13574104</v>
      </c>
      <c r="AX68" s="7"/>
      <c r="AY68" s="40" t="n">
        <f aca="false">(AW68-AW67)/AW67</f>
        <v>0.00660920569472151</v>
      </c>
      <c r="AZ68" s="12" t="n">
        <f aca="false">workers_and_wage_high!B56</f>
        <v>7822.77751925931</v>
      </c>
      <c r="BA68" s="40" t="n">
        <f aca="false">(AZ68-AZ67)/AZ67</f>
        <v>0.00721394349668127</v>
      </c>
      <c r="BB68" s="39"/>
      <c r="BC68" s="39"/>
      <c r="BD68" s="39"/>
      <c r="BE68" s="39"/>
      <c r="BF68" s="7" t="n">
        <f aca="false">BF67*(1+AY68)*(1+BA68)*(1-BE68)</f>
        <v>115.876144326411</v>
      </c>
      <c r="BG68" s="7"/>
      <c r="BH68" s="7"/>
      <c r="BI68" s="40" t="n">
        <f aca="false">T75/AG75</f>
        <v>0.0156676333381917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125260195.912589</v>
      </c>
      <c r="E69" s="9"/>
      <c r="F69" s="81" t="n">
        <f aca="false">'High pensions'!I69</f>
        <v>22767523.3402372</v>
      </c>
      <c r="G69" s="81" t="n">
        <f aca="false">'High pensions'!K69</f>
        <v>1786588.88747449</v>
      </c>
      <c r="H69" s="81" t="n">
        <f aca="false">'High pensions'!V69</f>
        <v>9829284.92994255</v>
      </c>
      <c r="I69" s="81" t="n">
        <f aca="false">'High pensions'!M69</f>
        <v>55255.3264167372</v>
      </c>
      <c r="J69" s="81" t="n">
        <f aca="false">'High pensions'!W69</f>
        <v>303998.502987916</v>
      </c>
      <c r="K69" s="9"/>
      <c r="L69" s="81" t="n">
        <f aca="false">'High pensions'!N69</f>
        <v>2812413.30878978</v>
      </c>
      <c r="M69" s="67"/>
      <c r="N69" s="81" t="n">
        <f aca="false">'High pensions'!L69</f>
        <v>1027458.40957066</v>
      </c>
      <c r="O69" s="9"/>
      <c r="P69" s="81" t="n">
        <f aca="false">'High pensions'!X69</f>
        <v>20246399.0491778</v>
      </c>
      <c r="Q69" s="67"/>
      <c r="R69" s="81" t="n">
        <f aca="false">'High SIPA income'!G64</f>
        <v>27526051.012082</v>
      </c>
      <c r="S69" s="67"/>
      <c r="T69" s="81" t="n">
        <f aca="false">'High SIPA income'!J64</f>
        <v>105248241.774331</v>
      </c>
      <c r="U69" s="9"/>
      <c r="V69" s="81" t="n">
        <f aca="false">'High SIPA income'!F64</f>
        <v>144318.046995191</v>
      </c>
      <c r="W69" s="67"/>
      <c r="X69" s="81" t="n">
        <f aca="false">'High SIPA income'!M64</f>
        <v>362485.326004426</v>
      </c>
      <c r="Y69" s="9"/>
      <c r="Z69" s="9" t="n">
        <f aca="false">R69+V69-N69-L69-F69</f>
        <v>1062974.00047953</v>
      </c>
      <c r="AA69" s="9"/>
      <c r="AB69" s="9" t="n">
        <f aca="false">T69-P69-D69</f>
        <v>-40258353.1874357</v>
      </c>
      <c r="AC69" s="50"/>
      <c r="AD69" s="9"/>
      <c r="AE69" s="9"/>
      <c r="AF69" s="9"/>
      <c r="AG69" s="9" t="n">
        <f aca="false">BF69/100*$AG$53</f>
        <v>6792125444.29244</v>
      </c>
      <c r="AH69" s="40" t="n">
        <f aca="false">(AG69-AG68)/AG68</f>
        <v>0.0129614942701346</v>
      </c>
      <c r="AI69" s="40" t="n">
        <f aca="false">(AG69-AG65)/AG65</f>
        <v>0.0430506240225321</v>
      </c>
      <c r="AJ69" s="40" t="n">
        <f aca="false">AB69/AG69</f>
        <v>-0.00592720990176434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13664937</v>
      </c>
      <c r="AX69" s="7"/>
      <c r="AY69" s="40" t="n">
        <f aca="false">(AW69-AW68)/AW68</f>
        <v>0.00669163872620985</v>
      </c>
      <c r="AZ69" s="12" t="n">
        <f aca="false">workers_and_wage_high!B57</f>
        <v>7871.49917652873</v>
      </c>
      <c r="BA69" s="40" t="n">
        <f aca="false">(AZ69-AZ68)/AZ68</f>
        <v>0.00622817882132996</v>
      </c>
      <c r="BB69" s="39"/>
      <c r="BC69" s="39"/>
      <c r="BD69" s="39"/>
      <c r="BE69" s="39"/>
      <c r="BF69" s="7" t="n">
        <f aca="false">BF68*(1+AY69)*(1+BA69)*(1-BE69)</f>
        <v>117.378072307143</v>
      </c>
      <c r="BG69" s="7"/>
      <c r="BH69" s="7"/>
      <c r="BI69" s="40" t="n">
        <f aca="false">T76/AG76</f>
        <v>0.0133932592796145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125706676.36637</v>
      </c>
      <c r="E70" s="6"/>
      <c r="F70" s="80" t="n">
        <f aca="false">'High pensions'!I70</f>
        <v>22848676.4478016</v>
      </c>
      <c r="G70" s="80" t="n">
        <f aca="false">'High pensions'!K70</f>
        <v>1844346.65930772</v>
      </c>
      <c r="H70" s="80" t="n">
        <f aca="false">'High pensions'!V70</f>
        <v>10147051.1492712</v>
      </c>
      <c r="I70" s="80" t="n">
        <f aca="false">'High pensions'!M70</f>
        <v>57041.6492569393</v>
      </c>
      <c r="J70" s="80" t="n">
        <f aca="false">'High pensions'!W70</f>
        <v>313826.324204263</v>
      </c>
      <c r="K70" s="6"/>
      <c r="L70" s="80" t="n">
        <f aca="false">'High pensions'!N70</f>
        <v>3502171.01825537</v>
      </c>
      <c r="M70" s="8"/>
      <c r="N70" s="80" t="n">
        <f aca="false">'High pensions'!L70</f>
        <v>1032853.60080121</v>
      </c>
      <c r="O70" s="6"/>
      <c r="P70" s="80" t="n">
        <f aca="false">'High pensions'!X70</f>
        <v>23855237.8328767</v>
      </c>
      <c r="Q70" s="8"/>
      <c r="R70" s="80" t="n">
        <f aca="false">'High SIPA income'!G65</f>
        <v>23739483.6080715</v>
      </c>
      <c r="S70" s="8"/>
      <c r="T70" s="80" t="n">
        <f aca="false">'High SIPA income'!J65</f>
        <v>90769973.116863</v>
      </c>
      <c r="U70" s="6"/>
      <c r="V70" s="80" t="n">
        <f aca="false">'High SIPA income'!F65</f>
        <v>142871.434804287</v>
      </c>
      <c r="W70" s="8"/>
      <c r="X70" s="80" t="n">
        <f aca="false">'High SIPA income'!M65</f>
        <v>358851.853250743</v>
      </c>
      <c r="Y70" s="6"/>
      <c r="Z70" s="6" t="n">
        <f aca="false">R70+V70-N70-L70-F70</f>
        <v>-3501346.02398233</v>
      </c>
      <c r="AA70" s="6"/>
      <c r="AB70" s="6" t="n">
        <f aca="false">T70-P70-D70</f>
        <v>-58791941.082384</v>
      </c>
      <c r="AC70" s="50"/>
      <c r="AD70" s="6"/>
      <c r="AE70" s="6"/>
      <c r="AF70" s="6"/>
      <c r="AG70" s="6" t="n">
        <f aca="false">BF70/100*$AG$53</f>
        <v>6857200748.49735</v>
      </c>
      <c r="AH70" s="61" t="n">
        <f aca="false">(AG70-AG69)/AG69</f>
        <v>0.00958099268610956</v>
      </c>
      <c r="AI70" s="61"/>
      <c r="AJ70" s="61" t="n">
        <f aca="false">AB70/AG70</f>
        <v>-0.00857375235736934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0.00710632529726346</v>
      </c>
      <c r="AV70" s="5"/>
      <c r="AW70" s="5" t="n">
        <f aca="false">workers_and_wage_high!C58</f>
        <v>13715076</v>
      </c>
      <c r="AX70" s="5"/>
      <c r="AY70" s="61" t="n">
        <f aca="false">(AW70-AW69)/AW69</f>
        <v>0.00366917169102207</v>
      </c>
      <c r="AZ70" s="11" t="n">
        <f aca="false">workers_and_wage_high!B58</f>
        <v>7917.86395030794</v>
      </c>
      <c r="BA70" s="61" t="n">
        <f aca="false">(AZ70-AZ69)/AZ69</f>
        <v>0.00589020880767629</v>
      </c>
      <c r="BB70" s="66"/>
      <c r="BC70" s="66"/>
      <c r="BD70" s="66"/>
      <c r="BE70" s="66"/>
      <c r="BF70" s="5" t="n">
        <f aca="false">BF69*(1+AY70)*(1+BA70)*(1-BE70)</f>
        <v>118.502670759427</v>
      </c>
      <c r="BG70" s="5"/>
      <c r="BH70" s="5"/>
      <c r="BI70" s="61" t="n">
        <f aca="false">T77/AG77</f>
        <v>0.0157572534321091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125596358.054904</v>
      </c>
      <c r="E71" s="9"/>
      <c r="F71" s="81" t="n">
        <f aca="false">'High pensions'!I71</f>
        <v>22828624.7888299</v>
      </c>
      <c r="G71" s="81" t="n">
        <f aca="false">'High pensions'!K71</f>
        <v>1934071.85568787</v>
      </c>
      <c r="H71" s="81" t="n">
        <f aca="false">'High pensions'!V71</f>
        <v>10640692.706542</v>
      </c>
      <c r="I71" s="81" t="n">
        <f aca="false">'High pensions'!M71</f>
        <v>59816.6553305527</v>
      </c>
      <c r="J71" s="81" t="n">
        <f aca="false">'High pensions'!W71</f>
        <v>329093.588862124</v>
      </c>
      <c r="K71" s="9"/>
      <c r="L71" s="81" t="n">
        <f aca="false">'High pensions'!N71</f>
        <v>2850004.15447585</v>
      </c>
      <c r="M71" s="67"/>
      <c r="N71" s="81" t="n">
        <f aca="false">'High pensions'!L71</f>
        <v>1033245.58107723</v>
      </c>
      <c r="O71" s="9"/>
      <c r="P71" s="81" t="n">
        <f aca="false">'High pensions'!X71</f>
        <v>20473297.4362796</v>
      </c>
      <c r="Q71" s="67"/>
      <c r="R71" s="81" t="n">
        <f aca="false">'High SIPA income'!G66</f>
        <v>28040873.9914654</v>
      </c>
      <c r="S71" s="67"/>
      <c r="T71" s="81" t="n">
        <f aca="false">'High SIPA income'!J66</f>
        <v>107216712.056586</v>
      </c>
      <c r="U71" s="9"/>
      <c r="V71" s="81" t="n">
        <f aca="false">'High SIPA income'!F66</f>
        <v>145080.477945352</v>
      </c>
      <c r="W71" s="67"/>
      <c r="X71" s="81" t="n">
        <f aca="false">'High SIPA income'!M66</f>
        <v>364400.33273629</v>
      </c>
      <c r="Y71" s="9"/>
      <c r="Z71" s="9" t="n">
        <f aca="false">R71+V71-N71-L71-F71</f>
        <v>1474079.94502776</v>
      </c>
      <c r="AA71" s="9"/>
      <c r="AB71" s="9" t="n">
        <f aca="false">T71-P71-D71</f>
        <v>-38852943.4345974</v>
      </c>
      <c r="AC71" s="50"/>
      <c r="AD71" s="9"/>
      <c r="AE71" s="9"/>
      <c r="AF71" s="9"/>
      <c r="AG71" s="9" t="n">
        <f aca="false">BF71/100*$AG$53</f>
        <v>6902001905.81912</v>
      </c>
      <c r="AH71" s="40" t="n">
        <f aca="false">(AG71-AG70)/AG70</f>
        <v>0.00653344695086931</v>
      </c>
      <c r="AI71" s="40"/>
      <c r="AJ71" s="40" t="n">
        <f aca="false">AB71/AG71</f>
        <v>-0.00562922815217426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13698965</v>
      </c>
      <c r="AX71" s="7"/>
      <c r="AY71" s="40" t="n">
        <f aca="false">(AW71-AW70)/AW70</f>
        <v>-0.00117469272499839</v>
      </c>
      <c r="AZ71" s="12" t="n">
        <f aca="false">workers_and_wage_high!B59</f>
        <v>7978.9677297366</v>
      </c>
      <c r="BA71" s="40" t="n">
        <f aca="false">(AZ71-AZ70)/AZ70</f>
        <v>0.00771720502046254</v>
      </c>
      <c r="BB71" s="39"/>
      <c r="BC71" s="39"/>
      <c r="BD71" s="39"/>
      <c r="BE71" s="39"/>
      <c r="BF71" s="7" t="n">
        <f aca="false">BF70*(1+AY71)*(1+BA71)*(1-BE71)</f>
        <v>119.27690167237</v>
      </c>
      <c r="BG71" s="7"/>
      <c r="BH71" s="7"/>
      <c r="BI71" s="40" t="n">
        <f aca="false">T78/AG78</f>
        <v>0.0133935013958731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126007508.676298</v>
      </c>
      <c r="E72" s="9"/>
      <c r="F72" s="81" t="n">
        <f aca="false">'High pensions'!I72</f>
        <v>22903356.2811506</v>
      </c>
      <c r="G72" s="81" t="n">
        <f aca="false">'High pensions'!K72</f>
        <v>1982093.6906058</v>
      </c>
      <c r="H72" s="81" t="n">
        <f aca="false">'High pensions'!V72</f>
        <v>10904894.6735285</v>
      </c>
      <c r="I72" s="81" t="n">
        <f aca="false">'High pensions'!M72</f>
        <v>61301.8667197677</v>
      </c>
      <c r="J72" s="81" t="n">
        <f aca="false">'High pensions'!W72</f>
        <v>337264.78371738</v>
      </c>
      <c r="K72" s="9"/>
      <c r="L72" s="81" t="n">
        <f aca="false">'High pensions'!N72</f>
        <v>2864933.20720496</v>
      </c>
      <c r="M72" s="67"/>
      <c r="N72" s="81" t="n">
        <f aca="false">'High pensions'!L72</f>
        <v>1037854.04679505</v>
      </c>
      <c r="O72" s="9"/>
      <c r="P72" s="81" t="n">
        <f aca="false">'High pensions'!X72</f>
        <v>20576118.7805229</v>
      </c>
      <c r="Q72" s="67"/>
      <c r="R72" s="81" t="n">
        <f aca="false">'High SIPA income'!G67</f>
        <v>23974179.0589722</v>
      </c>
      <c r="S72" s="67"/>
      <c r="T72" s="81" t="n">
        <f aca="false">'High SIPA income'!J67</f>
        <v>91667351.5148354</v>
      </c>
      <c r="U72" s="9"/>
      <c r="V72" s="81" t="n">
        <f aca="false">'High SIPA income'!F67</f>
        <v>150695.292847036</v>
      </c>
      <c r="W72" s="67"/>
      <c r="X72" s="81" t="n">
        <f aca="false">'High SIPA income'!M67</f>
        <v>378503.128973264</v>
      </c>
      <c r="Y72" s="9"/>
      <c r="Z72" s="9" t="n">
        <f aca="false">R72+V72-N72-L72-F72</f>
        <v>-2681269.18333139</v>
      </c>
      <c r="AA72" s="9"/>
      <c r="AB72" s="9" t="n">
        <f aca="false">T72-P72-D72</f>
        <v>-54916275.9419852</v>
      </c>
      <c r="AC72" s="50"/>
      <c r="AD72" s="9"/>
      <c r="AE72" s="9"/>
      <c r="AF72" s="9"/>
      <c r="AG72" s="9" t="n">
        <f aca="false">BF72/100*$AG$53</f>
        <v>6926621987.49757</v>
      </c>
      <c r="AH72" s="40" t="n">
        <f aca="false">(AG72-AG71)/AG71</f>
        <v>0.00356709285427628</v>
      </c>
      <c r="AI72" s="40"/>
      <c r="AJ72" s="40" t="n">
        <f aca="false">AB72/AG72</f>
        <v>-0.0079282911700838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13761665</v>
      </c>
      <c r="AX72" s="7"/>
      <c r="AY72" s="40" t="n">
        <f aca="false">(AW72-AW71)/AW71</f>
        <v>0.00457698811552552</v>
      </c>
      <c r="AZ72" s="12" t="n">
        <f aca="false">workers_and_wage_high!B60</f>
        <v>7970.94652101367</v>
      </c>
      <c r="BA72" s="40" t="n">
        <f aca="false">(AZ72-AZ71)/AZ71</f>
        <v>-0.00100529404236485</v>
      </c>
      <c r="BB72" s="39"/>
      <c r="BC72" s="39"/>
      <c r="BD72" s="39"/>
      <c r="BE72" s="39"/>
      <c r="BF72" s="7" t="n">
        <f aca="false">BF71*(1+AY72)*(1+BA72)*(1-BE72)</f>
        <v>119.702373456006</v>
      </c>
      <c r="BG72" s="7"/>
      <c r="BH72" s="7"/>
      <c r="BI72" s="40" t="n">
        <f aca="false">T79/AG79</f>
        <v>0.0157675843322679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126233115.084164</v>
      </c>
      <c r="E73" s="9"/>
      <c r="F73" s="81" t="n">
        <f aca="false">'High pensions'!I73</f>
        <v>22944362.9163341</v>
      </c>
      <c r="G73" s="81" t="n">
        <f aca="false">'High pensions'!K73</f>
        <v>2035143.29456281</v>
      </c>
      <c r="H73" s="81" t="n">
        <f aca="false">'High pensions'!V73</f>
        <v>11196757.9423364</v>
      </c>
      <c r="I73" s="81" t="n">
        <f aca="false">'High pensions'!M73</f>
        <v>62942.5761204991</v>
      </c>
      <c r="J73" s="81" t="n">
        <f aca="false">'High pensions'!W73</f>
        <v>346291.482752669</v>
      </c>
      <c r="K73" s="9"/>
      <c r="L73" s="81" t="n">
        <f aca="false">'High pensions'!N73</f>
        <v>2822853.37311967</v>
      </c>
      <c r="M73" s="67"/>
      <c r="N73" s="81" t="n">
        <f aca="false">'High pensions'!L73</f>
        <v>1041412.54115643</v>
      </c>
      <c r="O73" s="9"/>
      <c r="P73" s="81" t="n">
        <f aca="false">'High pensions'!X73</f>
        <v>20377344.1074659</v>
      </c>
      <c r="Q73" s="67"/>
      <c r="R73" s="81" t="n">
        <f aca="false">'High SIPA income'!G68</f>
        <v>28510651.1095487</v>
      </c>
      <c r="S73" s="67"/>
      <c r="T73" s="81" t="n">
        <f aca="false">'High SIPA income'!J68</f>
        <v>109012945.583959</v>
      </c>
      <c r="U73" s="9"/>
      <c r="V73" s="81" t="n">
        <f aca="false">'High SIPA income'!F68</f>
        <v>146856.530235246</v>
      </c>
      <c r="W73" s="67"/>
      <c r="X73" s="81" t="n">
        <f aca="false">'High SIPA income'!M68</f>
        <v>368861.264038418</v>
      </c>
      <c r="Y73" s="9"/>
      <c r="Z73" s="9" t="n">
        <f aca="false">R73+V73-N73-L73-F73</f>
        <v>1848878.80917372</v>
      </c>
      <c r="AA73" s="9"/>
      <c r="AB73" s="9" t="n">
        <f aca="false">T73-P73-D73</f>
        <v>-37597513.6076706</v>
      </c>
      <c r="AC73" s="50"/>
      <c r="AD73" s="9"/>
      <c r="AE73" s="9"/>
      <c r="AF73" s="9"/>
      <c r="AG73" s="9" t="n">
        <f aca="false">BF73/100*$AG$53</f>
        <v>6987186768.01333</v>
      </c>
      <c r="AH73" s="40" t="n">
        <f aca="false">(AG73-AG72)/AG72</f>
        <v>0.00874376869779866</v>
      </c>
      <c r="AI73" s="40" t="n">
        <f aca="false">(AG73-AG69)/AG69</f>
        <v>0.0287187457476659</v>
      </c>
      <c r="AJ73" s="40" t="n">
        <f aca="false">AB73/AG73</f>
        <v>-0.00538092294595422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13806357</v>
      </c>
      <c r="AX73" s="7"/>
      <c r="AY73" s="40" t="n">
        <f aca="false">(AW73-AW72)/AW72</f>
        <v>0.00324757215060823</v>
      </c>
      <c r="AZ73" s="12" t="n">
        <f aca="false">workers_and_wage_high!B61</f>
        <v>8014.61459454085</v>
      </c>
      <c r="BA73" s="40" t="n">
        <f aca="false">(AZ73-AZ72)/AZ72</f>
        <v>0.00547840503158026</v>
      </c>
      <c r="BB73" s="39"/>
      <c r="BC73" s="39"/>
      <c r="BD73" s="39"/>
      <c r="BE73" s="39"/>
      <c r="BF73" s="7" t="n">
        <f aca="false">BF72*(1+AY73)*(1+BA73)*(1-BE73)</f>
        <v>120.749023322083</v>
      </c>
      <c r="BG73" s="7"/>
      <c r="BH73" s="7"/>
      <c r="BI73" s="40" t="n">
        <f aca="false">T80/AG80</f>
        <v>0.01346689153605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126665128.209601</v>
      </c>
      <c r="E74" s="6"/>
      <c r="F74" s="80" t="n">
        <f aca="false">'High pensions'!I74</f>
        <v>23022886.4157188</v>
      </c>
      <c r="G74" s="80" t="n">
        <f aca="false">'High pensions'!K74</f>
        <v>2113028.40559724</v>
      </c>
      <c r="H74" s="80" t="n">
        <f aca="false">'High pensions'!V74</f>
        <v>11625258.8434249</v>
      </c>
      <c r="I74" s="80" t="n">
        <f aca="false">'High pensions'!M74</f>
        <v>65351.3939875434</v>
      </c>
      <c r="J74" s="80" t="n">
        <f aca="false">'High pensions'!W74</f>
        <v>359544.087940976</v>
      </c>
      <c r="K74" s="6"/>
      <c r="L74" s="80" t="n">
        <f aca="false">'High pensions'!N74</f>
        <v>3464899.96267799</v>
      </c>
      <c r="M74" s="8"/>
      <c r="N74" s="80" t="n">
        <f aca="false">'High pensions'!L74</f>
        <v>1047183.05176985</v>
      </c>
      <c r="O74" s="6"/>
      <c r="P74" s="80" t="n">
        <f aca="false">'High pensions'!X74</f>
        <v>23740674.5596643</v>
      </c>
      <c r="Q74" s="8"/>
      <c r="R74" s="80" t="n">
        <f aca="false">'High SIPA income'!G69</f>
        <v>24388796.8450011</v>
      </c>
      <c r="S74" s="8"/>
      <c r="T74" s="80" t="n">
        <f aca="false">'High SIPA income'!J69</f>
        <v>93252678.5553452</v>
      </c>
      <c r="U74" s="6"/>
      <c r="V74" s="80" t="n">
        <f aca="false">'High SIPA income'!F69</f>
        <v>147322.194651096</v>
      </c>
      <c r="W74" s="8"/>
      <c r="X74" s="80" t="n">
        <f aca="false">'High SIPA income'!M69</f>
        <v>370030.878796257</v>
      </c>
      <c r="Y74" s="6"/>
      <c r="Z74" s="6" t="n">
        <f aca="false">R74+V74-N74-L74-F74</f>
        <v>-2998850.39051445</v>
      </c>
      <c r="AA74" s="6"/>
      <c r="AB74" s="6" t="n">
        <f aca="false">T74-P74-D74</f>
        <v>-57153124.2139197</v>
      </c>
      <c r="AC74" s="50"/>
      <c r="AD74" s="6"/>
      <c r="AE74" s="6"/>
      <c r="AF74" s="6"/>
      <c r="AG74" s="6" t="n">
        <f aca="false">BF74/100*$AG$53</f>
        <v>7048962189.0789</v>
      </c>
      <c r="AH74" s="61" t="n">
        <f aca="false">(AG74-AG73)/AG73</f>
        <v>0.00884124371032531</v>
      </c>
      <c r="AI74" s="61"/>
      <c r="AJ74" s="61" t="n">
        <f aca="false">AB74/AG74</f>
        <v>-0.0081080196886952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0.00741944209376911</v>
      </c>
      <c r="AV74" s="5"/>
      <c r="AW74" s="5" t="n">
        <f aca="false">workers_and_wage_high!C62</f>
        <v>13857154</v>
      </c>
      <c r="AX74" s="5"/>
      <c r="AY74" s="61" t="n">
        <f aca="false">(AW74-AW73)/AW73</f>
        <v>0.00367924717577562</v>
      </c>
      <c r="AZ74" s="11" t="n">
        <f aca="false">workers_and_wage_high!B62</f>
        <v>8055.8343496361</v>
      </c>
      <c r="BA74" s="61" t="n">
        <f aca="false">(AZ74-AZ73)/AZ73</f>
        <v>0.00514307389444892</v>
      </c>
      <c r="BB74" s="66"/>
      <c r="BC74" s="66"/>
      <c r="BD74" s="66"/>
      <c r="BE74" s="66"/>
      <c r="BF74" s="5" t="n">
        <f aca="false">BF73*(1+AY74)*(1+BA74)*(1-BE74)</f>
        <v>121.816594865057</v>
      </c>
      <c r="BG74" s="5"/>
      <c r="BH74" s="5"/>
      <c r="BI74" s="61" t="n">
        <f aca="false">T81/AG81</f>
        <v>0.0159155531942693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127258289.916872</v>
      </c>
      <c r="E75" s="9"/>
      <c r="F75" s="81" t="n">
        <f aca="false">'High pensions'!I75</f>
        <v>23130700.577404</v>
      </c>
      <c r="G75" s="81" t="n">
        <f aca="false">'High pensions'!K75</f>
        <v>2164168.45507306</v>
      </c>
      <c r="H75" s="81" t="n">
        <f aca="false">'High pensions'!V75</f>
        <v>11906616.3068869</v>
      </c>
      <c r="I75" s="81" t="n">
        <f aca="false">'High pensions'!M75</f>
        <v>66933.0450022598</v>
      </c>
      <c r="J75" s="81" t="n">
        <f aca="false">'High pensions'!W75</f>
        <v>368245.865161451</v>
      </c>
      <c r="K75" s="9"/>
      <c r="L75" s="81" t="n">
        <f aca="false">'High pensions'!N75</f>
        <v>2802509.96579659</v>
      </c>
      <c r="M75" s="67"/>
      <c r="N75" s="81" t="n">
        <f aca="false">'High pensions'!L75</f>
        <v>1054112.26686197</v>
      </c>
      <c r="O75" s="9"/>
      <c r="P75" s="81" t="n">
        <f aca="false">'High pensions'!X75</f>
        <v>20341652.213965</v>
      </c>
      <c r="Q75" s="67"/>
      <c r="R75" s="81" t="n">
        <f aca="false">'High SIPA income'!G70</f>
        <v>29137987.0058767</v>
      </c>
      <c r="S75" s="67"/>
      <c r="T75" s="81" t="n">
        <f aca="false">'High SIPA income'!J70</f>
        <v>111411618.755838</v>
      </c>
      <c r="U75" s="9"/>
      <c r="V75" s="81" t="n">
        <f aca="false">'High SIPA income'!F70</f>
        <v>147665.647448357</v>
      </c>
      <c r="W75" s="67"/>
      <c r="X75" s="81" t="n">
        <f aca="false">'High SIPA income'!M70</f>
        <v>370893.533202789</v>
      </c>
      <c r="Y75" s="9"/>
      <c r="Z75" s="9" t="n">
        <f aca="false">R75+V75-N75-L75-F75</f>
        <v>2298329.84326244</v>
      </c>
      <c r="AA75" s="9"/>
      <c r="AB75" s="9" t="n">
        <f aca="false">T75-P75-D75</f>
        <v>-36188323.3749995</v>
      </c>
      <c r="AC75" s="50"/>
      <c r="AD75" s="9"/>
      <c r="AE75" s="9"/>
      <c r="AF75" s="9"/>
      <c r="AG75" s="9" t="n">
        <f aca="false">BF75/100*$AG$53</f>
        <v>7110941158.1811</v>
      </c>
      <c r="AH75" s="40" t="n">
        <f aca="false">(AG75-AG74)/AG74</f>
        <v>0.00879263747480838</v>
      </c>
      <c r="AI75" s="40"/>
      <c r="AJ75" s="40" t="n">
        <f aca="false">AB75/AG75</f>
        <v>-0.00508910460233031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13905645</v>
      </c>
      <c r="AX75" s="7"/>
      <c r="AY75" s="40" t="n">
        <f aca="false">(AW75-AW74)/AW74</f>
        <v>0.00349934770155546</v>
      </c>
      <c r="AZ75" s="12" t="n">
        <f aca="false">workers_and_wage_high!B63</f>
        <v>8098.32751684704</v>
      </c>
      <c r="BA75" s="40" t="n">
        <f aca="false">(AZ75-AZ74)/AZ74</f>
        <v>0.00527483130445148</v>
      </c>
      <c r="BB75" s="39"/>
      <c r="BC75" s="39"/>
      <c r="BD75" s="39"/>
      <c r="BE75" s="39"/>
      <c r="BF75" s="7" t="n">
        <f aca="false">BF74*(1+AY75)*(1+BA75)*(1-BE75)</f>
        <v>122.887684022121</v>
      </c>
      <c r="BG75" s="7"/>
      <c r="BH75" s="7"/>
      <c r="BI75" s="40" t="n">
        <f aca="false">T82/AG82</f>
        <v>0.0134638005916636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127996968.637395</v>
      </c>
      <c r="E76" s="9"/>
      <c r="F76" s="81" t="n">
        <f aca="false">'High pensions'!I76</f>
        <v>23264964.1787652</v>
      </c>
      <c r="G76" s="81" t="n">
        <f aca="false">'High pensions'!K76</f>
        <v>2189489.38998341</v>
      </c>
      <c r="H76" s="81" t="n">
        <f aca="false">'High pensions'!V76</f>
        <v>12045924.61988</v>
      </c>
      <c r="I76" s="81" t="n">
        <f aca="false">'High pensions'!M76</f>
        <v>67716.1667005182</v>
      </c>
      <c r="J76" s="81" t="n">
        <f aca="false">'High pensions'!W76</f>
        <v>372554.369687013</v>
      </c>
      <c r="K76" s="9"/>
      <c r="L76" s="81" t="n">
        <f aca="false">'High pensions'!N76</f>
        <v>2806672.88069475</v>
      </c>
      <c r="M76" s="67"/>
      <c r="N76" s="81" t="n">
        <f aca="false">'High pensions'!L76</f>
        <v>1061848.57173331</v>
      </c>
      <c r="O76" s="9"/>
      <c r="P76" s="81" t="n">
        <f aca="false">'High pensions'!X76</f>
        <v>20405816.4659844</v>
      </c>
      <c r="Q76" s="67"/>
      <c r="R76" s="81" t="n">
        <f aca="false">'High SIPA income'!G71</f>
        <v>25013767.4605895</v>
      </c>
      <c r="S76" s="67"/>
      <c r="T76" s="81" t="n">
        <f aca="false">'High SIPA income'!J71</f>
        <v>95642307.8713131</v>
      </c>
      <c r="U76" s="9"/>
      <c r="V76" s="81" t="n">
        <f aca="false">'High SIPA income'!F71</f>
        <v>145615.715061444</v>
      </c>
      <c r="W76" s="67"/>
      <c r="X76" s="81" t="n">
        <f aca="false">'High SIPA income'!M71</f>
        <v>365744.69405877</v>
      </c>
      <c r="Y76" s="9"/>
      <c r="Z76" s="9" t="n">
        <f aca="false">R76+V76-N76-L76-F76</f>
        <v>-1974102.45554234</v>
      </c>
      <c r="AA76" s="9"/>
      <c r="AB76" s="9" t="n">
        <f aca="false">T76-P76-D76</f>
        <v>-52760477.2320659</v>
      </c>
      <c r="AC76" s="50"/>
      <c r="AD76" s="9"/>
      <c r="AE76" s="9"/>
      <c r="AF76" s="9"/>
      <c r="AG76" s="9" t="n">
        <f aca="false">BF76/100*$AG$53</f>
        <v>7141077901.54463</v>
      </c>
      <c r="AH76" s="40" t="n">
        <f aca="false">(AG76-AG75)/AG75</f>
        <v>0.00423808082406402</v>
      </c>
      <c r="AI76" s="40"/>
      <c r="AJ76" s="40" t="n">
        <f aca="false">AB76/AG76</f>
        <v>-0.00738830719388367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13919640</v>
      </c>
      <c r="AX76" s="7"/>
      <c r="AY76" s="40" t="n">
        <f aca="false">(AW76-AW75)/AW75</f>
        <v>0.00100642580764862</v>
      </c>
      <c r="AZ76" s="12" t="n">
        <f aca="false">workers_and_wage_high!B64</f>
        <v>8124.47220490264</v>
      </c>
      <c r="BA76" s="40" t="n">
        <f aca="false">(AZ76-AZ75)/AZ75</f>
        <v>0.00322840586543507</v>
      </c>
      <c r="BB76" s="39"/>
      <c r="BC76" s="39"/>
      <c r="BD76" s="39"/>
      <c r="BE76" s="39"/>
      <c r="BF76" s="7" t="n">
        <f aca="false">BF75*(1+AY76)*(1+BA76)*(1-BE76)</f>
        <v>123.408491959289</v>
      </c>
      <c r="BG76" s="7"/>
      <c r="BH76" s="7"/>
      <c r="BI76" s="40" t="n">
        <f aca="false">T83/AG83</f>
        <v>0.0158940543112161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128777629.91544</v>
      </c>
      <c r="E77" s="9"/>
      <c r="F77" s="81" t="n">
        <f aca="false">'High pensions'!I77</f>
        <v>23406858.6069132</v>
      </c>
      <c r="G77" s="81" t="n">
        <f aca="false">'High pensions'!K77</f>
        <v>2216620.31156274</v>
      </c>
      <c r="H77" s="81" t="n">
        <f aca="false">'High pensions'!V77</f>
        <v>12195190.9454935</v>
      </c>
      <c r="I77" s="81" t="n">
        <f aca="false">'High pensions'!M77</f>
        <v>68555.2673679199</v>
      </c>
      <c r="J77" s="81" t="n">
        <f aca="false">'High pensions'!W77</f>
        <v>377170.853984336</v>
      </c>
      <c r="K77" s="9"/>
      <c r="L77" s="81" t="n">
        <f aca="false">'High pensions'!N77</f>
        <v>2775134.366947</v>
      </c>
      <c r="M77" s="67"/>
      <c r="N77" s="81" t="n">
        <f aca="false">'High pensions'!L77</f>
        <v>1069865.32801697</v>
      </c>
      <c r="O77" s="9"/>
      <c r="P77" s="81" t="n">
        <f aca="false">'High pensions'!X77</f>
        <v>20286268.7959667</v>
      </c>
      <c r="Q77" s="67"/>
      <c r="R77" s="81" t="n">
        <f aca="false">'High SIPA income'!G72</f>
        <v>29658570.0295338</v>
      </c>
      <c r="S77" s="67"/>
      <c r="T77" s="81" t="n">
        <f aca="false">'High SIPA income'!J72</f>
        <v>113402113.066606</v>
      </c>
      <c r="U77" s="9"/>
      <c r="V77" s="81" t="n">
        <f aca="false">'High SIPA income'!F72</f>
        <v>146411.429539188</v>
      </c>
      <c r="W77" s="67"/>
      <c r="X77" s="81" t="n">
        <f aca="false">'High SIPA income'!M72</f>
        <v>367743.299416013</v>
      </c>
      <c r="Y77" s="9"/>
      <c r="Z77" s="9" t="n">
        <f aca="false">R77+V77-N77-L77-F77</f>
        <v>2553123.15719583</v>
      </c>
      <c r="AA77" s="9"/>
      <c r="AB77" s="9" t="n">
        <f aca="false">T77-P77-D77</f>
        <v>-35661785.6448003</v>
      </c>
      <c r="AC77" s="50"/>
      <c r="AD77" s="9"/>
      <c r="AE77" s="9"/>
      <c r="AF77" s="9"/>
      <c r="AG77" s="9" t="n">
        <f aca="false">BF77/100*$AG$53</f>
        <v>7196819772.88775</v>
      </c>
      <c r="AH77" s="40" t="n">
        <f aca="false">(AG77-AG76)/AG76</f>
        <v>0.00780580636587872</v>
      </c>
      <c r="AI77" s="40" t="n">
        <f aca="false">(AG77-AG73)/AG73</f>
        <v>0.0300024905351172</v>
      </c>
      <c r="AJ77" s="40" t="n">
        <f aca="false">AB77/AG77</f>
        <v>-0.00495521449337211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13971533</v>
      </c>
      <c r="AX77" s="7"/>
      <c r="AY77" s="40" t="n">
        <f aca="false">(AW77-AW76)/AW76</f>
        <v>0.00372804181717343</v>
      </c>
      <c r="AZ77" s="12" t="n">
        <f aca="false">workers_and_wage_high!B65</f>
        <v>8157.47883952263</v>
      </c>
      <c r="BA77" s="40" t="n">
        <f aca="false">(AZ77-AZ76)/AZ76</f>
        <v>0.00406261893542672</v>
      </c>
      <c r="BB77" s="39"/>
      <c r="BC77" s="39"/>
      <c r="BD77" s="39"/>
      <c r="BE77" s="39"/>
      <c r="BF77" s="7" t="n">
        <f aca="false">BF76*(1+AY77)*(1+BA77)*(1-BE77)</f>
        <v>124.371794751428</v>
      </c>
      <c r="BG77" s="7"/>
      <c r="BH77" s="7"/>
      <c r="BI77" s="40" t="n">
        <f aca="false">T84/AG84</f>
        <v>0.0136028590659536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129582251.527589</v>
      </c>
      <c r="E78" s="6"/>
      <c r="F78" s="80" t="n">
        <f aca="false">'High pensions'!I78</f>
        <v>23553108.1094083</v>
      </c>
      <c r="G78" s="80" t="n">
        <f aca="false">'High pensions'!K78</f>
        <v>2284717.67880357</v>
      </c>
      <c r="H78" s="80" t="n">
        <f aca="false">'High pensions'!V78</f>
        <v>12569842.568081</v>
      </c>
      <c r="I78" s="80" t="n">
        <f aca="false">'High pensions'!M78</f>
        <v>70661.3715093886</v>
      </c>
      <c r="J78" s="80" t="n">
        <f aca="false">'High pensions'!W78</f>
        <v>388758.017569513</v>
      </c>
      <c r="K78" s="6"/>
      <c r="L78" s="80" t="n">
        <f aca="false">'High pensions'!N78</f>
        <v>3376650.41671292</v>
      </c>
      <c r="M78" s="8"/>
      <c r="N78" s="80" t="n">
        <f aca="false">'High pensions'!L78</f>
        <v>1078578.70897355</v>
      </c>
      <c r="O78" s="6"/>
      <c r="P78" s="80" t="n">
        <f aca="false">'High pensions'!X78</f>
        <v>23455476.8888492</v>
      </c>
      <c r="Q78" s="8"/>
      <c r="R78" s="80" t="n">
        <f aca="false">'High SIPA income'!G73</f>
        <v>25341293.7985346</v>
      </c>
      <c r="S78" s="8"/>
      <c r="T78" s="80" t="n">
        <f aca="false">'High SIPA income'!J73</f>
        <v>96894633.2117108</v>
      </c>
      <c r="U78" s="6"/>
      <c r="V78" s="80" t="n">
        <f aca="false">'High SIPA income'!F73</f>
        <v>148788.625043906</v>
      </c>
      <c r="W78" s="8"/>
      <c r="X78" s="80" t="n">
        <f aca="false">'High SIPA income'!M73</f>
        <v>373714.129159382</v>
      </c>
      <c r="Y78" s="6"/>
      <c r="Z78" s="6" t="n">
        <f aca="false">R78+V78-N78-L78-F78</f>
        <v>-2518254.81151628</v>
      </c>
      <c r="AA78" s="6"/>
      <c r="AB78" s="6" t="n">
        <f aca="false">T78-P78-D78</f>
        <v>-56143095.2047275</v>
      </c>
      <c r="AC78" s="50"/>
      <c r="AD78" s="6"/>
      <c r="AE78" s="6"/>
      <c r="AF78" s="6"/>
      <c r="AG78" s="6" t="n">
        <f aca="false">BF78/100*$AG$53</f>
        <v>7234451272.1346</v>
      </c>
      <c r="AH78" s="61" t="n">
        <f aca="false">(AG78-AG77)/AG77</f>
        <v>0.00522890671635498</v>
      </c>
      <c r="AI78" s="61"/>
      <c r="AJ78" s="61" t="n">
        <f aca="false">AB78/AG78</f>
        <v>-0.0077605188137734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0.00660889980835682</v>
      </c>
      <c r="AV78" s="5"/>
      <c r="AW78" s="5" t="n">
        <f aca="false">workers_and_wage_high!C66</f>
        <v>14023623</v>
      </c>
      <c r="AX78" s="5"/>
      <c r="AY78" s="61" t="n">
        <f aca="false">(AW78-AW77)/AW77</f>
        <v>0.00372829524147422</v>
      </c>
      <c r="AZ78" s="11" t="n">
        <f aca="false">workers_and_wage_high!B66</f>
        <v>8169.67457656692</v>
      </c>
      <c r="BA78" s="61" t="n">
        <f aca="false">(AZ78-AZ77)/AZ77</f>
        <v>0.00149503753355867</v>
      </c>
      <c r="BB78" s="66"/>
      <c r="BC78" s="66"/>
      <c r="BD78" s="66"/>
      <c r="BE78" s="66"/>
      <c r="BF78" s="5" t="n">
        <f aca="false">BF77*(1+AY78)*(1+BA78)*(1-BE78)</f>
        <v>125.022123264329</v>
      </c>
      <c r="BG78" s="5"/>
      <c r="BH78" s="5"/>
      <c r="BI78" s="61" t="n">
        <f aca="false">T85/AG85</f>
        <v>0.0160082032818815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129459912.196852</v>
      </c>
      <c r="E79" s="9"/>
      <c r="F79" s="81" t="n">
        <f aca="false">'High pensions'!I79</f>
        <v>23530871.4878886</v>
      </c>
      <c r="G79" s="81" t="n">
        <f aca="false">'High pensions'!K79</f>
        <v>2357191.5995865</v>
      </c>
      <c r="H79" s="81" t="n">
        <f aca="false">'High pensions'!V79</f>
        <v>12968572.696965</v>
      </c>
      <c r="I79" s="81" t="n">
        <f aca="false">'High pensions'!M79</f>
        <v>72902.8329769019</v>
      </c>
      <c r="J79" s="81" t="n">
        <f aca="false">'High pensions'!W79</f>
        <v>401089.877225721</v>
      </c>
      <c r="K79" s="9"/>
      <c r="L79" s="81" t="n">
        <f aca="false">'High pensions'!N79</f>
        <v>2692777.95235314</v>
      </c>
      <c r="M79" s="67"/>
      <c r="N79" s="81" t="n">
        <f aca="false">'High pensions'!L79</f>
        <v>1078835.89565855</v>
      </c>
      <c r="O79" s="9"/>
      <c r="P79" s="81" t="n">
        <f aca="false">'High pensions'!X79</f>
        <v>19908274.3855519</v>
      </c>
      <c r="Q79" s="67"/>
      <c r="R79" s="81" t="n">
        <f aca="false">'High SIPA income'!G74</f>
        <v>30041164.4776025</v>
      </c>
      <c r="S79" s="67"/>
      <c r="T79" s="81" t="n">
        <f aca="false">'High SIPA income'!J74</f>
        <v>114864996.098908</v>
      </c>
      <c r="U79" s="9"/>
      <c r="V79" s="81" t="n">
        <f aca="false">'High SIPA income'!F74</f>
        <v>151687.652267964</v>
      </c>
      <c r="W79" s="67"/>
      <c r="X79" s="81" t="n">
        <f aca="false">'High SIPA income'!M74</f>
        <v>380995.649733474</v>
      </c>
      <c r="Y79" s="9"/>
      <c r="Z79" s="9" t="n">
        <f aca="false">R79+V79-N79-L79-F79</f>
        <v>2890366.79397014</v>
      </c>
      <c r="AA79" s="9"/>
      <c r="AB79" s="9" t="n">
        <f aca="false">T79-P79-D79</f>
        <v>-34503190.4834953</v>
      </c>
      <c r="AC79" s="50"/>
      <c r="AD79" s="9"/>
      <c r="AE79" s="9"/>
      <c r="AF79" s="9"/>
      <c r="AG79" s="9" t="n">
        <f aca="false">BF79/100*$AG$53</f>
        <v>7284882305.26478</v>
      </c>
      <c r="AH79" s="40" t="n">
        <f aca="false">(AG79-AG78)/AG78</f>
        <v>0.0069709548427585</v>
      </c>
      <c r="AI79" s="40"/>
      <c r="AJ79" s="40" t="n">
        <f aca="false">AB79/AG79</f>
        <v>-0.00473627287822616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14039155</v>
      </c>
      <c r="AX79" s="7"/>
      <c r="AY79" s="40" t="n">
        <f aca="false">(AW79-AW78)/AW78</f>
        <v>0.00110755972261947</v>
      </c>
      <c r="AZ79" s="12" t="n">
        <f aca="false">workers_and_wage_high!B67</f>
        <v>8217.52361094904</v>
      </c>
      <c r="BA79" s="40" t="n">
        <f aca="false">(AZ79-AZ78)/AZ78</f>
        <v>0.00585690824446816</v>
      </c>
      <c r="BB79" s="39"/>
      <c r="BC79" s="39"/>
      <c r="BD79" s="39"/>
      <c r="BE79" s="39"/>
      <c r="BF79" s="7" t="n">
        <f aca="false">BF78*(1+AY79)*(1+BA79)*(1-BE79)</f>
        <v>125.893646839951</v>
      </c>
      <c r="BG79" s="7"/>
      <c r="BH79" s="7"/>
      <c r="BI79" s="40" t="n">
        <f aca="false">T86/AG86</f>
        <v>0.0135488807288871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130514864.200035</v>
      </c>
      <c r="E80" s="9"/>
      <c r="F80" s="81" t="n">
        <f aca="false">'High pensions'!I80</f>
        <v>23722621.5021714</v>
      </c>
      <c r="G80" s="81" t="n">
        <f aca="false">'High pensions'!K80</f>
        <v>2389158.59773358</v>
      </c>
      <c r="H80" s="81" t="n">
        <f aca="false">'High pensions'!V80</f>
        <v>13144445.688981</v>
      </c>
      <c r="I80" s="81" t="n">
        <f aca="false">'High pensions'!M80</f>
        <v>73891.503022688</v>
      </c>
      <c r="J80" s="81" t="n">
        <f aca="false">'High pensions'!W80</f>
        <v>406529.248112813</v>
      </c>
      <c r="K80" s="9"/>
      <c r="L80" s="81" t="n">
        <f aca="false">'High pensions'!N80</f>
        <v>2669041.7627009</v>
      </c>
      <c r="M80" s="67"/>
      <c r="N80" s="81" t="n">
        <f aca="false">'High pensions'!L80</f>
        <v>1089749.60427923</v>
      </c>
      <c r="O80" s="9"/>
      <c r="P80" s="81" t="n">
        <f aca="false">'High pensions'!X80</f>
        <v>19845151.1893757</v>
      </c>
      <c r="Q80" s="67"/>
      <c r="R80" s="81" t="n">
        <f aca="false">'High SIPA income'!G75</f>
        <v>25854792.9520206</v>
      </c>
      <c r="S80" s="67"/>
      <c r="T80" s="81" t="n">
        <f aca="false">'High SIPA income'!J75</f>
        <v>98858041.730909</v>
      </c>
      <c r="U80" s="9"/>
      <c r="V80" s="81" t="n">
        <f aca="false">'High SIPA income'!F75</f>
        <v>155523.460959824</v>
      </c>
      <c r="W80" s="67"/>
      <c r="X80" s="81" t="n">
        <f aca="false">'High SIPA income'!M75</f>
        <v>390630.095273096</v>
      </c>
      <c r="Y80" s="9"/>
      <c r="Z80" s="9" t="n">
        <f aca="false">R80+V80-N80-L80-F80</f>
        <v>-1471096.45617108</v>
      </c>
      <c r="AA80" s="9"/>
      <c r="AB80" s="9" t="n">
        <f aca="false">T80-P80-D80</f>
        <v>-51501973.6585014</v>
      </c>
      <c r="AC80" s="50"/>
      <c r="AD80" s="9"/>
      <c r="AE80" s="9"/>
      <c r="AF80" s="9"/>
      <c r="AG80" s="9" t="n">
        <f aca="false">BF80/100*$AG$53</f>
        <v>7340821114.23207</v>
      </c>
      <c r="AH80" s="40" t="n">
        <f aca="false">(AG80-AG79)/AG79</f>
        <v>0.00767875260343675</v>
      </c>
      <c r="AI80" s="40"/>
      <c r="AJ80" s="40" t="n">
        <f aca="false">AB80/AG80</f>
        <v>-0.00701583281448605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14146866</v>
      </c>
      <c r="AX80" s="7"/>
      <c r="AY80" s="40" t="n">
        <f aca="false">(AW80-AW79)/AW79</f>
        <v>0.00767218539862264</v>
      </c>
      <c r="AZ80" s="12" t="n">
        <f aca="false">workers_and_wage_high!B68</f>
        <v>8217.57716622366</v>
      </c>
      <c r="BA80" s="40" t="n">
        <f aca="false">(AZ80-AZ79)/AZ79</f>
        <v>6.51720361971131E-006</v>
      </c>
      <c r="BB80" s="39"/>
      <c r="BC80" s="39"/>
      <c r="BD80" s="39"/>
      <c r="BE80" s="39"/>
      <c r="BF80" s="7" t="n">
        <f aca="false">BF79*(1+AY80)*(1+BA80)*(1-BE80)</f>
        <v>126.860353008379</v>
      </c>
      <c r="BG80" s="7"/>
      <c r="BH80" s="7"/>
      <c r="BI80" s="40" t="n">
        <f aca="false">T87/AG87</f>
        <v>0.0159508907134115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130955690.712977</v>
      </c>
      <c r="E81" s="9"/>
      <c r="F81" s="81" t="n">
        <f aca="false">'High pensions'!I81</f>
        <v>23802746.9390613</v>
      </c>
      <c r="G81" s="81" t="n">
        <f aca="false">'High pensions'!K81</f>
        <v>2429206.84187703</v>
      </c>
      <c r="H81" s="81" t="n">
        <f aca="false">'High pensions'!V81</f>
        <v>13364779.3121159</v>
      </c>
      <c r="I81" s="81" t="n">
        <f aca="false">'High pensions'!M81</f>
        <v>75130.1085116612</v>
      </c>
      <c r="J81" s="81" t="n">
        <f aca="false">'High pensions'!W81</f>
        <v>413343.690065443</v>
      </c>
      <c r="K81" s="9"/>
      <c r="L81" s="81" t="n">
        <f aca="false">'High pensions'!N81</f>
        <v>2644266.64318503</v>
      </c>
      <c r="M81" s="67"/>
      <c r="N81" s="81" t="n">
        <f aca="false">'High pensions'!L81</f>
        <v>1094121.08125593</v>
      </c>
      <c r="O81" s="9"/>
      <c r="P81" s="81" t="n">
        <f aca="false">'High pensions'!X81</f>
        <v>19740643.5529635</v>
      </c>
      <c r="Q81" s="67"/>
      <c r="R81" s="81" t="n">
        <f aca="false">'High SIPA income'!G76</f>
        <v>30756280.1025215</v>
      </c>
      <c r="S81" s="67"/>
      <c r="T81" s="81" t="n">
        <f aca="false">'High SIPA income'!J76</f>
        <v>117599302.671073</v>
      </c>
      <c r="U81" s="9"/>
      <c r="V81" s="81" t="n">
        <f aca="false">'High SIPA income'!F76</f>
        <v>151537.547051596</v>
      </c>
      <c r="W81" s="67"/>
      <c r="X81" s="81" t="n">
        <f aca="false">'High SIPA income'!M76</f>
        <v>380618.628706493</v>
      </c>
      <c r="Y81" s="9"/>
      <c r="Z81" s="9" t="n">
        <f aca="false">R81+V81-N81-L81-F81</f>
        <v>3366682.98607082</v>
      </c>
      <c r="AA81" s="9"/>
      <c r="AB81" s="9" t="n">
        <f aca="false">T81-P81-D81</f>
        <v>-33097031.5948677</v>
      </c>
      <c r="AC81" s="50"/>
      <c r="AD81" s="9"/>
      <c r="AE81" s="9"/>
      <c r="AF81" s="9"/>
      <c r="AG81" s="9" t="n">
        <f aca="false">BF81/100*$AG$53</f>
        <v>7388954768.68607</v>
      </c>
      <c r="AH81" s="40" t="n">
        <f aca="false">(AG81-AG80)/AG80</f>
        <v>0.00655698507087703</v>
      </c>
      <c r="AI81" s="40" t="n">
        <f aca="false">(AG81-AG77)/AG77</f>
        <v>0.026697208192171</v>
      </c>
      <c r="AJ81" s="40" t="n">
        <f aca="false">AB81/AG81</f>
        <v>-0.00447925757173814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14134067</v>
      </c>
      <c r="AX81" s="7"/>
      <c r="AY81" s="40" t="n">
        <f aca="false">(AW81-AW80)/AW80</f>
        <v>-0.000904723350033852</v>
      </c>
      <c r="AZ81" s="12" t="n">
        <f aca="false">workers_and_wage_high!B69</f>
        <v>8278.9498562701</v>
      </c>
      <c r="BA81" s="40" t="n">
        <f aca="false">(AZ81-AZ80)/AZ80</f>
        <v>0.00746846531587105</v>
      </c>
      <c r="BB81" s="39"/>
      <c r="BC81" s="39"/>
      <c r="BD81" s="39"/>
      <c r="BE81" s="39"/>
      <c r="BF81" s="7" t="n">
        <f aca="false">BF80*(1+AY81)*(1+BA81)*(1-BE81)</f>
        <v>127.692174449141</v>
      </c>
      <c r="BG81" s="7"/>
      <c r="BH81" s="7"/>
      <c r="BI81" s="40" t="n">
        <f aca="false">T88/AG88</f>
        <v>0.0136485680763574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130966589.19546</v>
      </c>
      <c r="E82" s="6"/>
      <c r="F82" s="80" t="n">
        <f aca="false">'High pensions'!I82</f>
        <v>23804727.8672602</v>
      </c>
      <c r="G82" s="80" t="n">
        <f aca="false">'High pensions'!K82</f>
        <v>2489768.02537939</v>
      </c>
      <c r="H82" s="80" t="n">
        <f aca="false">'High pensions'!V82</f>
        <v>13697969.075308</v>
      </c>
      <c r="I82" s="80" t="n">
        <f aca="false">'High pensions'!M82</f>
        <v>77003.134805548</v>
      </c>
      <c r="J82" s="80" t="n">
        <f aca="false">'High pensions'!W82</f>
        <v>423648.528102308</v>
      </c>
      <c r="K82" s="6"/>
      <c r="L82" s="80" t="n">
        <f aca="false">'High pensions'!N82</f>
        <v>3309607.2855199</v>
      </c>
      <c r="M82" s="8"/>
      <c r="N82" s="80" t="n">
        <f aca="false">'High pensions'!L82</f>
        <v>1095918.76620132</v>
      </c>
      <c r="O82" s="6"/>
      <c r="P82" s="80" t="n">
        <f aca="false">'High pensions'!X82</f>
        <v>23202989.6411022</v>
      </c>
      <c r="Q82" s="8"/>
      <c r="R82" s="80" t="n">
        <f aca="false">'High SIPA income'!G77</f>
        <v>26052758.9436372</v>
      </c>
      <c r="S82" s="8"/>
      <c r="T82" s="80" t="n">
        <f aca="false">'High SIPA income'!J77</f>
        <v>99614981.8579042</v>
      </c>
      <c r="U82" s="6"/>
      <c r="V82" s="80" t="n">
        <f aca="false">'High SIPA income'!F77</f>
        <v>155617.508396406</v>
      </c>
      <c r="W82" s="8"/>
      <c r="X82" s="80" t="n">
        <f aca="false">'High SIPA income'!M77</f>
        <v>390866.315319162</v>
      </c>
      <c r="Y82" s="6"/>
      <c r="Z82" s="6" t="n">
        <f aca="false">R82+V82-N82-L82-F82</f>
        <v>-2001877.46694786</v>
      </c>
      <c r="AA82" s="6"/>
      <c r="AB82" s="6" t="n">
        <f aca="false">T82-P82-D82</f>
        <v>-54554596.9786575</v>
      </c>
      <c r="AC82" s="50"/>
      <c r="AD82" s="6"/>
      <c r="AE82" s="6"/>
      <c r="AF82" s="6"/>
      <c r="AG82" s="6" t="n">
        <f aca="false">BF82/100*$AG$53</f>
        <v>7398726769.5856</v>
      </c>
      <c r="AH82" s="61" t="n">
        <f aca="false">(AG82-AG81)/AG81</f>
        <v>0.00132251464590747</v>
      </c>
      <c r="AI82" s="61"/>
      <c r="AJ82" s="61" t="n">
        <f aca="false">AB82/AG82</f>
        <v>-0.00737351150780678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0.00716859902502218</v>
      </c>
      <c r="AV82" s="5"/>
      <c r="AW82" s="5" t="n">
        <f aca="false">workers_and_wage_high!C70</f>
        <v>14131078</v>
      </c>
      <c r="AX82" s="5"/>
      <c r="AY82" s="61" t="n">
        <f aca="false">(AW82-AW81)/AW81</f>
        <v>-0.000211474871316232</v>
      </c>
      <c r="AZ82" s="11" t="n">
        <f aca="false">workers_and_wage_high!B70</f>
        <v>8291.6523648246</v>
      </c>
      <c r="BA82" s="61" t="n">
        <f aca="false">(AZ82-AZ81)/AZ81</f>
        <v>0.0015343139860767</v>
      </c>
      <c r="BB82" s="66"/>
      <c r="BC82" s="66"/>
      <c r="BD82" s="66"/>
      <c r="BE82" s="66"/>
      <c r="BF82" s="5" t="n">
        <f aca="false">BF81*(1+AY82)*(1+BA82)*(1-BE82)</f>
        <v>127.861049220018</v>
      </c>
      <c r="BG82" s="5"/>
      <c r="BH82" s="5"/>
      <c r="BI82" s="61" t="n">
        <f aca="false">T89/AG89</f>
        <v>0.0160653563435031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130741990.738215</v>
      </c>
      <c r="E83" s="9"/>
      <c r="F83" s="81" t="n">
        <f aca="false">'High pensions'!I83</f>
        <v>23763904.4390336</v>
      </c>
      <c r="G83" s="81" t="n">
        <f aca="false">'High pensions'!K83</f>
        <v>2579780.71725406</v>
      </c>
      <c r="H83" s="81" t="n">
        <f aca="false">'High pensions'!V83</f>
        <v>14193192.3479647</v>
      </c>
      <c r="I83" s="81" t="n">
        <f aca="false">'High pensions'!M83</f>
        <v>79787.0324923946</v>
      </c>
      <c r="J83" s="81" t="n">
        <f aca="false">'High pensions'!W83</f>
        <v>438964.711792728</v>
      </c>
      <c r="K83" s="9"/>
      <c r="L83" s="81" t="n">
        <f aca="false">'High pensions'!N83</f>
        <v>2644288.1832852</v>
      </c>
      <c r="M83" s="67"/>
      <c r="N83" s="81" t="n">
        <f aca="false">'High pensions'!L83</f>
        <v>1095233.37753087</v>
      </c>
      <c r="O83" s="9"/>
      <c r="P83" s="81" t="n">
        <f aca="false">'High pensions'!X83</f>
        <v>19746874.8505699</v>
      </c>
      <c r="Q83" s="67"/>
      <c r="R83" s="81" t="n">
        <f aca="false">'High SIPA income'!G78</f>
        <v>30995677.5479327</v>
      </c>
      <c r="S83" s="67"/>
      <c r="T83" s="81" t="n">
        <f aca="false">'High SIPA income'!J78</f>
        <v>118514659.552586</v>
      </c>
      <c r="U83" s="9"/>
      <c r="V83" s="81" t="n">
        <f aca="false">'High SIPA income'!F78</f>
        <v>150920.291257169</v>
      </c>
      <c r="W83" s="67"/>
      <c r="X83" s="81" t="n">
        <f aca="false">'High SIPA income'!M78</f>
        <v>379068.260110677</v>
      </c>
      <c r="Y83" s="9"/>
      <c r="Z83" s="9" t="n">
        <f aca="false">R83+V83-N83-L83-F83</f>
        <v>3643171.83934014</v>
      </c>
      <c r="AA83" s="9"/>
      <c r="AB83" s="9" t="n">
        <f aca="false">T83-P83-D83</f>
        <v>-31974206.0361989</v>
      </c>
      <c r="AC83" s="50"/>
      <c r="AD83" s="9"/>
      <c r="AE83" s="9"/>
      <c r="AF83" s="9"/>
      <c r="AG83" s="9" t="n">
        <f aca="false">BF83/100*$AG$53</f>
        <v>7456540491.93431</v>
      </c>
      <c r="AH83" s="40" t="n">
        <f aca="false">(AG83-AG82)/AG82</f>
        <v>0.00781400964641168</v>
      </c>
      <c r="AI83" s="40"/>
      <c r="AJ83" s="40" t="n">
        <f aca="false">AB83/AG83</f>
        <v>-0.004288075156406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14199100</v>
      </c>
      <c r="AX83" s="7"/>
      <c r="AY83" s="40" t="n">
        <f aca="false">(AW83-AW82)/AW82</f>
        <v>0.00481364549824154</v>
      </c>
      <c r="AZ83" s="12" t="n">
        <f aca="false">workers_and_wage_high!B71</f>
        <v>8316.4111612402</v>
      </c>
      <c r="BA83" s="40" t="n">
        <f aca="false">(AZ83-AZ82)/AZ82</f>
        <v>0.00298599064773099</v>
      </c>
      <c r="BB83" s="39"/>
      <c r="BC83" s="39"/>
      <c r="BD83" s="39"/>
      <c r="BE83" s="39"/>
      <c r="BF83" s="7" t="n">
        <f aca="false">BF82*(1+AY83)*(1+BA83)*(1-BE83)</f>
        <v>128.860156692023</v>
      </c>
      <c r="BG83" s="7"/>
      <c r="BH83" s="7"/>
      <c r="BI83" s="40" t="n">
        <f aca="false">T90/AG90</f>
        <v>0.0136766334776409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131053043.465404</v>
      </c>
      <c r="E84" s="9"/>
      <c r="F84" s="81" t="n">
        <f aca="false">'High pensions'!I84</f>
        <v>23820441.9542012</v>
      </c>
      <c r="G84" s="81" t="n">
        <f aca="false">'High pensions'!K84</f>
        <v>2697442.00617215</v>
      </c>
      <c r="H84" s="81" t="n">
        <f aca="false">'High pensions'!V84</f>
        <v>14840530.0438994</v>
      </c>
      <c r="I84" s="81" t="n">
        <f aca="false">'High pensions'!M84</f>
        <v>83426.0414280035</v>
      </c>
      <c r="J84" s="81" t="n">
        <f aca="false">'High pensions'!W84</f>
        <v>458985.465275232</v>
      </c>
      <c r="K84" s="9"/>
      <c r="L84" s="81" t="n">
        <f aca="false">'High pensions'!N84</f>
        <v>2584622.97899064</v>
      </c>
      <c r="M84" s="67"/>
      <c r="N84" s="81" t="n">
        <f aca="false">'High pensions'!L84</f>
        <v>1100468.33011119</v>
      </c>
      <c r="O84" s="9"/>
      <c r="P84" s="81" t="n">
        <f aca="false">'High pensions'!X84</f>
        <v>19466072.9863852</v>
      </c>
      <c r="Q84" s="67"/>
      <c r="R84" s="81" t="n">
        <f aca="false">'High SIPA income'!G79</f>
        <v>26829367.0029436</v>
      </c>
      <c r="S84" s="67"/>
      <c r="T84" s="81" t="n">
        <f aca="false">'High SIPA income'!J79</f>
        <v>102584410.082603</v>
      </c>
      <c r="U84" s="9"/>
      <c r="V84" s="81" t="n">
        <f aca="false">'High SIPA income'!F79</f>
        <v>147934.749405152</v>
      </c>
      <c r="W84" s="67"/>
      <c r="X84" s="81" t="n">
        <f aca="false">'High SIPA income'!M79</f>
        <v>371569.439734009</v>
      </c>
      <c r="Y84" s="9"/>
      <c r="Z84" s="9" t="n">
        <f aca="false">R84+V84-N84-L84-F84</f>
        <v>-528231.51095432</v>
      </c>
      <c r="AA84" s="9"/>
      <c r="AB84" s="9" t="n">
        <f aca="false">T84-P84-D84</f>
        <v>-47934706.3691859</v>
      </c>
      <c r="AC84" s="50"/>
      <c r="AD84" s="9"/>
      <c r="AE84" s="9"/>
      <c r="AF84" s="9"/>
      <c r="AG84" s="9" t="n">
        <f aca="false">BF84/100*$AG$53</f>
        <v>7541385938.44287</v>
      </c>
      <c r="AH84" s="40" t="n">
        <f aca="false">(AG84-AG83)/AG83</f>
        <v>0.0113786610024228</v>
      </c>
      <c r="AI84" s="40"/>
      <c r="AJ84" s="40" t="n">
        <f aca="false">AB84/AG84</f>
        <v>-0.0063562197665597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14218116</v>
      </c>
      <c r="AX84" s="7"/>
      <c r="AY84" s="40" t="n">
        <f aca="false">(AW84-AW83)/AW83</f>
        <v>0.00133923981097394</v>
      </c>
      <c r="AZ84" s="12" t="n">
        <f aca="false">workers_and_wage_high!B72</f>
        <v>8399.79144948769</v>
      </c>
      <c r="BA84" s="40" t="n">
        <f aca="false">(AZ84-AZ83)/AZ83</f>
        <v>0.0100259939811646</v>
      </c>
      <c r="BB84" s="39"/>
      <c r="BC84" s="39"/>
      <c r="BD84" s="39"/>
      <c r="BE84" s="39"/>
      <c r="BF84" s="7" t="n">
        <f aca="false">BF83*(1+AY84)*(1+BA84)*(1-BE84)</f>
        <v>130.326412731741</v>
      </c>
      <c r="BG84" s="7"/>
      <c r="BH84" s="7"/>
      <c r="BI84" s="40" t="n">
        <f aca="false">T91/AG91</f>
        <v>0.0161267123386055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131161947.133977</v>
      </c>
      <c r="E85" s="9"/>
      <c r="F85" s="81" t="n">
        <f aca="false">'High pensions'!I85</f>
        <v>23840236.4850816</v>
      </c>
      <c r="G85" s="81" t="n">
        <f aca="false">'High pensions'!K85</f>
        <v>2771335.46884536</v>
      </c>
      <c r="H85" s="81" t="n">
        <f aca="false">'High pensions'!V85</f>
        <v>15247070.0734312</v>
      </c>
      <c r="I85" s="81" t="n">
        <f aca="false">'High pensions'!M85</f>
        <v>85711.406252949</v>
      </c>
      <c r="J85" s="81" t="n">
        <f aca="false">'High pensions'!W85</f>
        <v>471558.868250447</v>
      </c>
      <c r="K85" s="9"/>
      <c r="L85" s="81" t="n">
        <f aca="false">'High pensions'!N85</f>
        <v>2623056.63025462</v>
      </c>
      <c r="M85" s="67"/>
      <c r="N85" s="81" t="n">
        <f aca="false">'High pensions'!L85</f>
        <v>1103187.94879535</v>
      </c>
      <c r="O85" s="9"/>
      <c r="P85" s="81" t="n">
        <f aca="false">'High pensions'!X85</f>
        <v>19680467.9250829</v>
      </c>
      <c r="Q85" s="67"/>
      <c r="R85" s="81" t="n">
        <f aca="false">'High SIPA income'!G80</f>
        <v>31831121.5265681</v>
      </c>
      <c r="S85" s="67"/>
      <c r="T85" s="81" t="n">
        <f aca="false">'High SIPA income'!J80</f>
        <v>121709052.014249</v>
      </c>
      <c r="U85" s="9"/>
      <c r="V85" s="81" t="n">
        <f aca="false">'High SIPA income'!F80</f>
        <v>148401.61062804</v>
      </c>
      <c r="W85" s="67"/>
      <c r="X85" s="81" t="n">
        <f aca="false">'High SIPA income'!M80</f>
        <v>372742.06052608</v>
      </c>
      <c r="Y85" s="9"/>
      <c r="Z85" s="9" t="n">
        <f aca="false">R85+V85-N85-L85-F85</f>
        <v>4413042.07306448</v>
      </c>
      <c r="AA85" s="9"/>
      <c r="AB85" s="9" t="n">
        <f aca="false">T85-P85-D85</f>
        <v>-29133363.0448111</v>
      </c>
      <c r="AC85" s="50"/>
      <c r="AD85" s="9"/>
      <c r="AE85" s="9"/>
      <c r="AF85" s="9"/>
      <c r="AG85" s="9" t="n">
        <f aca="false">BF85/100*$AG$53</f>
        <v>7602917696.0791</v>
      </c>
      <c r="AH85" s="40" t="n">
        <f aca="false">(AG85-AG84)/AG84</f>
        <v>0.00815921080534678</v>
      </c>
      <c r="AI85" s="40" t="n">
        <f aca="false">(AG85-AG81)/AG81</f>
        <v>0.0289571304861407</v>
      </c>
      <c r="AJ85" s="40" t="n">
        <f aca="false">AB85/AG85</f>
        <v>-0.0038318661610444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14300237</v>
      </c>
      <c r="AX85" s="7"/>
      <c r="AY85" s="40" t="n">
        <f aca="false">(AW85-AW84)/AW84</f>
        <v>0.00577580039437011</v>
      </c>
      <c r="AZ85" s="12" t="n">
        <f aca="false">workers_and_wage_high!B73</f>
        <v>8419.69663152019</v>
      </c>
      <c r="BA85" s="40" t="n">
        <f aca="false">(AZ85-AZ84)/AZ84</f>
        <v>0.00236972336184866</v>
      </c>
      <c r="BB85" s="39"/>
      <c r="BC85" s="39"/>
      <c r="BD85" s="39"/>
      <c r="BE85" s="39"/>
      <c r="BF85" s="7" t="n">
        <f aca="false">BF84*(1+AY85)*(1+BA85)*(1-BE85)</f>
        <v>131.389773406724</v>
      </c>
      <c r="BG85" s="7"/>
      <c r="BH85" s="7"/>
      <c r="BI85" s="40" t="n">
        <f aca="false">T92/AG92</f>
        <v>0.01379728126255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131317913.473918</v>
      </c>
      <c r="E86" s="6"/>
      <c r="F86" s="80" t="n">
        <f aca="false">'High pensions'!I86</f>
        <v>23868585.2135746</v>
      </c>
      <c r="G86" s="80" t="n">
        <f aca="false">'High pensions'!K86</f>
        <v>2825230.17362006</v>
      </c>
      <c r="H86" s="80" t="n">
        <f aca="false">'High pensions'!V86</f>
        <v>15543582.8375929</v>
      </c>
      <c r="I86" s="80" t="n">
        <f aca="false">'High pensions'!M86</f>
        <v>87378.2527923738</v>
      </c>
      <c r="J86" s="80" t="n">
        <f aca="false">'High pensions'!W86</f>
        <v>480729.366111124</v>
      </c>
      <c r="K86" s="6"/>
      <c r="L86" s="80" t="n">
        <f aca="false">'High pensions'!N86</f>
        <v>3173089.19966253</v>
      </c>
      <c r="M86" s="8"/>
      <c r="N86" s="80" t="n">
        <f aca="false">'High pensions'!L86</f>
        <v>1105149.25610969</v>
      </c>
      <c r="O86" s="6"/>
      <c r="P86" s="80" t="n">
        <f aca="false">'High pensions'!X86</f>
        <v>22545380.0766496</v>
      </c>
      <c r="Q86" s="8"/>
      <c r="R86" s="80" t="n">
        <f aca="false">'High SIPA income'!G81</f>
        <v>27055004.0361563</v>
      </c>
      <c r="S86" s="8"/>
      <c r="T86" s="80" t="n">
        <f aca="false">'High SIPA income'!J81</f>
        <v>103447152.835437</v>
      </c>
      <c r="U86" s="6"/>
      <c r="V86" s="80" t="n">
        <f aca="false">'High SIPA income'!F81</f>
        <v>155362.540006128</v>
      </c>
      <c r="W86" s="8"/>
      <c r="X86" s="80" t="n">
        <f aca="false">'High SIPA income'!M81</f>
        <v>390225.908232209</v>
      </c>
      <c r="Y86" s="6"/>
      <c r="Z86" s="6" t="n">
        <f aca="false">R86+V86-N86-L86-F86</f>
        <v>-936457.093184374</v>
      </c>
      <c r="AA86" s="6"/>
      <c r="AB86" s="6" t="n">
        <f aca="false">T86-P86-D86</f>
        <v>-50416140.7151305</v>
      </c>
      <c r="AC86" s="50"/>
      <c r="AD86" s="6"/>
      <c r="AE86" s="6"/>
      <c r="AF86" s="6"/>
      <c r="AG86" s="6" t="n">
        <f aca="false">BF86/100*$AG$53</f>
        <v>7635106907.01417</v>
      </c>
      <c r="AH86" s="61" t="n">
        <f aca="false">(AG86-AG85)/AG85</f>
        <v>0.00423379710550757</v>
      </c>
      <c r="AI86" s="61"/>
      <c r="AJ86" s="61" t="n">
        <f aca="false">AB86/AG86</f>
        <v>-0.00660320036498959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0.00550408704447119</v>
      </c>
      <c r="AV86" s="5"/>
      <c r="AW86" s="5" t="n">
        <f aca="false">workers_and_wage_high!C74</f>
        <v>14337350</v>
      </c>
      <c r="AX86" s="5"/>
      <c r="AY86" s="61" t="n">
        <f aca="false">(AW86-AW85)/AW85</f>
        <v>0.00259527167277018</v>
      </c>
      <c r="AZ86" s="11" t="n">
        <f aca="false">workers_and_wage_high!B74</f>
        <v>8433.45680719274</v>
      </c>
      <c r="BA86" s="61" t="n">
        <f aca="false">(AZ86-AZ85)/AZ85</f>
        <v>0.00163428402171054</v>
      </c>
      <c r="BB86" s="66"/>
      <c r="BC86" s="66"/>
      <c r="BD86" s="66"/>
      <c r="BE86" s="66"/>
      <c r="BF86" s="5" t="n">
        <f aca="false">BF85*(1+AY86)*(1+BA86)*(1-BE86)</f>
        <v>131.946051049067</v>
      </c>
      <c r="BG86" s="5"/>
      <c r="BH86" s="5"/>
      <c r="BI86" s="61" t="n">
        <f aca="false">T93/AG93</f>
        <v>0.0162841931865835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131028446.363923</v>
      </c>
      <c r="E87" s="9"/>
      <c r="F87" s="81" t="n">
        <f aca="false">'High pensions'!I87</f>
        <v>23815971.1398457</v>
      </c>
      <c r="G87" s="81" t="n">
        <f aca="false">'High pensions'!K87</f>
        <v>2914505.5286018</v>
      </c>
      <c r="H87" s="81" t="n">
        <f aca="false">'High pensions'!V87</f>
        <v>16034749.5002143</v>
      </c>
      <c r="I87" s="81" t="n">
        <f aca="false">'High pensions'!M87</f>
        <v>90139.346245416</v>
      </c>
      <c r="J87" s="81" t="n">
        <f aca="false">'High pensions'!W87</f>
        <v>495920.087635489</v>
      </c>
      <c r="K87" s="9"/>
      <c r="L87" s="81" t="n">
        <f aca="false">'High pensions'!N87</f>
        <v>2529218.92197724</v>
      </c>
      <c r="M87" s="67"/>
      <c r="N87" s="81" t="n">
        <f aca="false">'High pensions'!L87</f>
        <v>1104171.99028963</v>
      </c>
      <c r="O87" s="9"/>
      <c r="P87" s="81" t="n">
        <f aca="false">'High pensions'!X87</f>
        <v>19198957.5167082</v>
      </c>
      <c r="Q87" s="67"/>
      <c r="R87" s="81" t="n">
        <f aca="false">'High SIPA income'!G82</f>
        <v>31953846.5669617</v>
      </c>
      <c r="S87" s="67"/>
      <c r="T87" s="81" t="n">
        <f aca="false">'High SIPA income'!J82</f>
        <v>122178301.842982</v>
      </c>
      <c r="U87" s="9"/>
      <c r="V87" s="81" t="n">
        <f aca="false">'High SIPA income'!F82</f>
        <v>156369.492568721</v>
      </c>
      <c r="W87" s="67"/>
      <c r="X87" s="81" t="n">
        <f aca="false">'High SIPA income'!M82</f>
        <v>392755.082756964</v>
      </c>
      <c r="Y87" s="9"/>
      <c r="Z87" s="9" t="n">
        <f aca="false">R87+V87-N87-L87-F87</f>
        <v>4660854.00741784</v>
      </c>
      <c r="AA87" s="9"/>
      <c r="AB87" s="9" t="n">
        <f aca="false">T87-P87-D87</f>
        <v>-28049102.0376496</v>
      </c>
      <c r="AC87" s="50"/>
      <c r="AD87" s="9"/>
      <c r="AE87" s="9"/>
      <c r="AF87" s="9"/>
      <c r="AG87" s="9" t="n">
        <f aca="false">BF87/100*$AG$53</f>
        <v>7659653873.7648</v>
      </c>
      <c r="AH87" s="40" t="n">
        <f aca="false">(AG87-AG86)/AG86</f>
        <v>0.0032150128412846</v>
      </c>
      <c r="AI87" s="40"/>
      <c r="AJ87" s="40" t="n">
        <f aca="false">AB87/AG87</f>
        <v>-0.00366192813669049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14334482</v>
      </c>
      <c r="AX87" s="7"/>
      <c r="AY87" s="40" t="n">
        <f aca="false">(AW87-AW86)/AW86</f>
        <v>-0.000200036966385001</v>
      </c>
      <c r="AZ87" s="12" t="n">
        <f aca="false">workers_and_wage_high!B75</f>
        <v>8462.26324459248</v>
      </c>
      <c r="BA87" s="40" t="n">
        <f aca="false">(AZ87-AZ86)/AZ86</f>
        <v>0.00341573308055289</v>
      </c>
      <c r="BB87" s="39"/>
      <c r="BC87" s="39"/>
      <c r="BD87" s="39"/>
      <c r="BE87" s="39"/>
      <c r="BF87" s="7" t="n">
        <f aca="false">BF86*(1+AY87)*(1+BA87)*(1-BE87)</f>
        <v>132.370259297546</v>
      </c>
      <c r="BG87" s="7"/>
      <c r="BH87" s="7"/>
      <c r="BI87" s="40" t="n">
        <f aca="false">T94/AG94</f>
        <v>0.0137875012687709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131383000.810171</v>
      </c>
      <c r="E88" s="9"/>
      <c r="F88" s="81" t="n">
        <f aca="false">'High pensions'!I88</f>
        <v>23880415.607392</v>
      </c>
      <c r="G88" s="81" t="n">
        <f aca="false">'High pensions'!K88</f>
        <v>2973863.60657936</v>
      </c>
      <c r="H88" s="81" t="n">
        <f aca="false">'High pensions'!V88</f>
        <v>16361320.1317824</v>
      </c>
      <c r="I88" s="81" t="n">
        <f aca="false">'High pensions'!M88</f>
        <v>91975.1630900838</v>
      </c>
      <c r="J88" s="81" t="n">
        <f aca="false">'High pensions'!W88</f>
        <v>506020.210261314</v>
      </c>
      <c r="K88" s="9"/>
      <c r="L88" s="81" t="n">
        <f aca="false">'High pensions'!N88</f>
        <v>2517571.90558045</v>
      </c>
      <c r="M88" s="67"/>
      <c r="N88" s="81" t="n">
        <f aca="false">'High pensions'!L88</f>
        <v>1109141.19794142</v>
      </c>
      <c r="O88" s="9"/>
      <c r="P88" s="81" t="n">
        <f aca="false">'High pensions'!X88</f>
        <v>19165860.2076046</v>
      </c>
      <c r="Q88" s="67"/>
      <c r="R88" s="81" t="n">
        <f aca="false">'High SIPA income'!G83</f>
        <v>27547323.9584183</v>
      </c>
      <c r="S88" s="67"/>
      <c r="T88" s="81" t="n">
        <f aca="false">'High SIPA income'!J83</f>
        <v>105329580.72841</v>
      </c>
      <c r="U88" s="9"/>
      <c r="V88" s="81" t="n">
        <f aca="false">'High SIPA income'!F83</f>
        <v>148173.789897746</v>
      </c>
      <c r="W88" s="67"/>
      <c r="X88" s="81" t="n">
        <f aca="false">'High SIPA income'!M83</f>
        <v>372169.840534121</v>
      </c>
      <c r="Y88" s="9"/>
      <c r="Z88" s="9" t="n">
        <f aca="false">R88+V88-N88-L88-F88</f>
        <v>188369.037402175</v>
      </c>
      <c r="AA88" s="9"/>
      <c r="AB88" s="9" t="n">
        <f aca="false">T88-P88-D88</f>
        <v>-45219280.289365</v>
      </c>
      <c r="AC88" s="50"/>
      <c r="AD88" s="9"/>
      <c r="AE88" s="9"/>
      <c r="AF88" s="9"/>
      <c r="AG88" s="9" t="n">
        <f aca="false">BF88/100*$AG$53</f>
        <v>7717262363.28531</v>
      </c>
      <c r="AH88" s="40" t="n">
        <f aca="false">(AG88-AG87)/AG87</f>
        <v>0.00752103038465232</v>
      </c>
      <c r="AI88" s="40"/>
      <c r="AJ88" s="40" t="n">
        <f aca="false">AB88/AG88</f>
        <v>-0.00585949759910906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14426036</v>
      </c>
      <c r="AX88" s="7"/>
      <c r="AY88" s="40" t="n">
        <f aca="false">(AW88-AW87)/AW87</f>
        <v>0.00638697652276518</v>
      </c>
      <c r="AZ88" s="12" t="n">
        <f aca="false">workers_and_wage_high!B76</f>
        <v>8471.79900224506</v>
      </c>
      <c r="BA88" s="40" t="n">
        <f aca="false">(AZ88-AZ87)/AZ87</f>
        <v>0.00112685665488788</v>
      </c>
      <c r="BB88" s="39"/>
      <c r="BC88" s="39"/>
      <c r="BD88" s="39"/>
      <c r="BE88" s="39"/>
      <c r="BF88" s="7" t="n">
        <f aca="false">BF87*(1+AY88)*(1+BA88)*(1-BE88)</f>
        <v>133.365820039747</v>
      </c>
      <c r="BG88" s="7"/>
      <c r="BH88" s="7"/>
      <c r="BI88" s="40" t="n">
        <f aca="false">T95/AG95</f>
        <v>0.0161815027494348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131145400.621249</v>
      </c>
      <c r="E89" s="9"/>
      <c r="F89" s="81" t="n">
        <f aca="false">'High pensions'!I89</f>
        <v>23837228.9605286</v>
      </c>
      <c r="G89" s="81" t="n">
        <f aca="false">'High pensions'!K89</f>
        <v>3038294.3982836</v>
      </c>
      <c r="H89" s="81" t="n">
        <f aca="false">'High pensions'!V89</f>
        <v>16715799.3375822</v>
      </c>
      <c r="I89" s="81" t="n">
        <f aca="false">'High pensions'!M89</f>
        <v>93967.8679881524</v>
      </c>
      <c r="J89" s="81" t="n">
        <f aca="false">'High pensions'!W89</f>
        <v>516983.484667491</v>
      </c>
      <c r="K89" s="9"/>
      <c r="L89" s="81" t="n">
        <f aca="false">'High pensions'!N89</f>
        <v>2467010.72980046</v>
      </c>
      <c r="M89" s="67"/>
      <c r="N89" s="81" t="n">
        <f aca="false">'High pensions'!L89</f>
        <v>1107956.01199818</v>
      </c>
      <c r="O89" s="9"/>
      <c r="P89" s="81" t="n">
        <f aca="false">'High pensions'!X89</f>
        <v>18896977.4827511</v>
      </c>
      <c r="Q89" s="67"/>
      <c r="R89" s="81" t="n">
        <f aca="false">'High SIPA income'!G84</f>
        <v>32653686.3529012</v>
      </c>
      <c r="S89" s="67"/>
      <c r="T89" s="81" t="n">
        <f aca="false">'High SIPA income'!J84</f>
        <v>124854199.920825</v>
      </c>
      <c r="U89" s="9"/>
      <c r="V89" s="81" t="n">
        <f aca="false">'High SIPA income'!F84</f>
        <v>152955.650348397</v>
      </c>
      <c r="W89" s="67"/>
      <c r="X89" s="81" t="n">
        <f aca="false">'High SIPA income'!M84</f>
        <v>384180.495337533</v>
      </c>
      <c r="Y89" s="9"/>
      <c r="Z89" s="9" t="n">
        <f aca="false">R89+V89-N89-L89-F89</f>
        <v>5394446.30092229</v>
      </c>
      <c r="AA89" s="9"/>
      <c r="AB89" s="9" t="n">
        <f aca="false">T89-P89-D89</f>
        <v>-25188178.1831755</v>
      </c>
      <c r="AC89" s="50"/>
      <c r="AD89" s="9"/>
      <c r="AE89" s="9"/>
      <c r="AF89" s="9"/>
      <c r="AG89" s="9" t="n">
        <f aca="false">BF89/100*$AG$53</f>
        <v>7771642113.08124</v>
      </c>
      <c r="AH89" s="40" t="n">
        <f aca="false">(AG89-AG88)/AG88</f>
        <v>0.00704650784644026</v>
      </c>
      <c r="AI89" s="40" t="n">
        <f aca="false">(AG89-AG85)/AG85</f>
        <v>0.0221920614883348</v>
      </c>
      <c r="AJ89" s="40" t="n">
        <f aca="false">AB89/AG89</f>
        <v>-0.00324103681264204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14423248</v>
      </c>
      <c r="AX89" s="7"/>
      <c r="AY89" s="40" t="n">
        <f aca="false">(AW89-AW88)/AW88</f>
        <v>-0.000193261683251033</v>
      </c>
      <c r="AZ89" s="12" t="n">
        <f aca="false">workers_and_wage_high!B77</f>
        <v>8533.14473030185</v>
      </c>
      <c r="BA89" s="40" t="n">
        <f aca="false">(AZ89-AZ88)/AZ88</f>
        <v>0.00724116897019516</v>
      </c>
      <c r="BB89" s="39"/>
      <c r="BC89" s="39"/>
      <c r="BD89" s="39"/>
      <c r="BE89" s="39"/>
      <c r="BF89" s="7" t="n">
        <f aca="false">BF88*(1+AY89)*(1+BA89)*(1-BE89)</f>
        <v>134.305583337104</v>
      </c>
      <c r="BG89" s="7"/>
      <c r="BH89" s="7"/>
      <c r="BI89" s="40" t="n">
        <f aca="false">T96/AG96</f>
        <v>0.0138116207444545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131558929.528518</v>
      </c>
      <c r="E90" s="6"/>
      <c r="F90" s="80" t="n">
        <f aca="false">'High pensions'!I90</f>
        <v>23912392.7344595</v>
      </c>
      <c r="G90" s="80" t="n">
        <f aca="false">'High pensions'!K90</f>
        <v>3097639.33667234</v>
      </c>
      <c r="H90" s="80" t="n">
        <f aca="false">'High pensions'!V90</f>
        <v>17042297.6790095</v>
      </c>
      <c r="I90" s="80" t="n">
        <f aca="false">'High pensions'!M90</f>
        <v>95803.2784537827</v>
      </c>
      <c r="J90" s="80" t="n">
        <f aca="false">'High pensions'!W90</f>
        <v>527081.371515752</v>
      </c>
      <c r="K90" s="6"/>
      <c r="L90" s="80" t="n">
        <f aca="false">'High pensions'!N90</f>
        <v>3090775.76767732</v>
      </c>
      <c r="M90" s="8"/>
      <c r="N90" s="80" t="n">
        <f aca="false">'High pensions'!L90</f>
        <v>1112517.45039368</v>
      </c>
      <c r="O90" s="6"/>
      <c r="P90" s="80" t="n">
        <f aca="false">'High pensions'!X90</f>
        <v>22158792.9177586</v>
      </c>
      <c r="Q90" s="8"/>
      <c r="R90" s="80" t="n">
        <f aca="false">'High SIPA income'!G85</f>
        <v>28077732.7723573</v>
      </c>
      <c r="S90" s="8"/>
      <c r="T90" s="80" t="n">
        <f aca="false">'High SIPA income'!J85</f>
        <v>107357644.79994</v>
      </c>
      <c r="U90" s="6"/>
      <c r="V90" s="80" t="n">
        <f aca="false">'High SIPA income'!F85</f>
        <v>151206.42555262</v>
      </c>
      <c r="W90" s="8"/>
      <c r="X90" s="80" t="n">
        <f aca="false">'High SIPA income'!M85</f>
        <v>379786.946966043</v>
      </c>
      <c r="Y90" s="6"/>
      <c r="Z90" s="6" t="n">
        <f aca="false">R90+V90-N90-L90-F90</f>
        <v>113253.245379414</v>
      </c>
      <c r="AA90" s="6"/>
      <c r="AB90" s="6" t="n">
        <f aca="false">T90-P90-D90</f>
        <v>-46360077.6463373</v>
      </c>
      <c r="AC90" s="50"/>
      <c r="AD90" s="6"/>
      <c r="AE90" s="6"/>
      <c r="AF90" s="6"/>
      <c r="AG90" s="6" t="n">
        <f aca="false">BF90/100*$AG$53</f>
        <v>7849712794.85208</v>
      </c>
      <c r="AH90" s="61" t="n">
        <f aca="false">(AG90-AG89)/AG89</f>
        <v>0.0100455837562868</v>
      </c>
      <c r="AI90" s="61"/>
      <c r="AJ90" s="61" t="n">
        <f aca="false">AB90/AG90</f>
        <v>-0.00590595845452342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0.00694737020020502</v>
      </c>
      <c r="AV90" s="5"/>
      <c r="AW90" s="5" t="n">
        <f aca="false">workers_and_wage_high!C78</f>
        <v>14511942</v>
      </c>
      <c r="AX90" s="5"/>
      <c r="AY90" s="61" t="n">
        <f aca="false">(AW90-AW89)/AW89</f>
        <v>0.00614937772684766</v>
      </c>
      <c r="AZ90" s="11" t="n">
        <f aca="false">workers_and_wage_high!B78</f>
        <v>8566.18842210773</v>
      </c>
      <c r="BA90" s="61" t="n">
        <f aca="false">(AZ90-AZ89)/AZ89</f>
        <v>0.00387239322081765</v>
      </c>
      <c r="BB90" s="66"/>
      <c r="BC90" s="66"/>
      <c r="BD90" s="66"/>
      <c r="BE90" s="66"/>
      <c r="BF90" s="5" t="n">
        <f aca="false">BF89*(1+AY90)*(1+BA90)*(1-BE90)</f>
        <v>135.654761323454</v>
      </c>
      <c r="BG90" s="5"/>
      <c r="BH90" s="5"/>
      <c r="BI90" s="61" t="n">
        <f aca="false">T97/AG97</f>
        <v>0.0162528589832707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131933561.088012</v>
      </c>
      <c r="E91" s="9"/>
      <c r="F91" s="81" t="n">
        <f aca="false">'High pensions'!I91</f>
        <v>23980486.4549954</v>
      </c>
      <c r="G91" s="81" t="n">
        <f aca="false">'High pensions'!K91</f>
        <v>3147280.82189773</v>
      </c>
      <c r="H91" s="81" t="n">
        <f aca="false">'High pensions'!V91</f>
        <v>17315410.4841135</v>
      </c>
      <c r="I91" s="81" t="n">
        <f aca="false">'High pensions'!M91</f>
        <v>97338.5821205489</v>
      </c>
      <c r="J91" s="81" t="n">
        <f aca="false">'High pensions'!W91</f>
        <v>535528.159302484</v>
      </c>
      <c r="K91" s="9"/>
      <c r="L91" s="81" t="n">
        <f aca="false">'High pensions'!N91</f>
        <v>2517591.91548559</v>
      </c>
      <c r="M91" s="67"/>
      <c r="N91" s="81" t="n">
        <f aca="false">'High pensions'!L91</f>
        <v>1116925.23599196</v>
      </c>
      <c r="O91" s="9"/>
      <c r="P91" s="81" t="n">
        <f aca="false">'High pensions'!X91</f>
        <v>19208789.519789</v>
      </c>
      <c r="Q91" s="67"/>
      <c r="R91" s="81" t="n">
        <f aca="false">'High SIPA income'!G86</f>
        <v>33380071.593295</v>
      </c>
      <c r="S91" s="67"/>
      <c r="T91" s="81" t="n">
        <f aca="false">'High SIPA income'!J86</f>
        <v>127631596.844515</v>
      </c>
      <c r="U91" s="9"/>
      <c r="V91" s="81" t="n">
        <f aca="false">'High SIPA income'!F86</f>
        <v>154441.820590915</v>
      </c>
      <c r="W91" s="67"/>
      <c r="X91" s="81" t="n">
        <f aca="false">'High SIPA income'!M86</f>
        <v>387913.326511968</v>
      </c>
      <c r="Y91" s="9"/>
      <c r="Z91" s="9" t="n">
        <f aca="false">R91+V91-N91-L91-F91</f>
        <v>5919509.80741294</v>
      </c>
      <c r="AA91" s="9"/>
      <c r="AB91" s="9" t="n">
        <f aca="false">T91-P91-D91</f>
        <v>-23510753.7632859</v>
      </c>
      <c r="AC91" s="50"/>
      <c r="AD91" s="9"/>
      <c r="AE91" s="9"/>
      <c r="AF91" s="9"/>
      <c r="AG91" s="9" t="n">
        <f aca="false">BF91/100*$AG$53</f>
        <v>7914297357.37145</v>
      </c>
      <c r="AH91" s="40" t="n">
        <f aca="false">(AG91-AG90)/AG90</f>
        <v>0.00822763382651675</v>
      </c>
      <c r="AI91" s="40"/>
      <c r="AJ91" s="40" t="n">
        <f aca="false">AB91/AG91</f>
        <v>-0.00297066848788386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14571944</v>
      </c>
      <c r="AX91" s="7"/>
      <c r="AY91" s="40" t="n">
        <f aca="false">(AW91-AW90)/AW90</f>
        <v>0.00413466371351264</v>
      </c>
      <c r="AZ91" s="12" t="n">
        <f aca="false">workers_and_wage_high!B79</f>
        <v>8601.10520614184</v>
      </c>
      <c r="BA91" s="40" t="n">
        <f aca="false">(AZ91-AZ90)/AZ90</f>
        <v>0.00407611674102278</v>
      </c>
      <c r="BB91" s="39"/>
      <c r="BC91" s="39"/>
      <c r="BD91" s="39"/>
      <c r="BE91" s="39"/>
      <c r="BF91" s="7" t="n">
        <f aca="false">BF90*(1+AY91)*(1+BA91)*(1-BE91)</f>
        <v>136.770879026447</v>
      </c>
      <c r="BG91" s="7"/>
      <c r="BH91" s="7"/>
      <c r="BI91" s="40" t="n">
        <f aca="false">T98/AG98</f>
        <v>0.0138125752797032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132160709.510547</v>
      </c>
      <c r="E92" s="9"/>
      <c r="F92" s="81" t="n">
        <f aca="false">'High pensions'!I92</f>
        <v>24021773.3695982</v>
      </c>
      <c r="G92" s="81" t="n">
        <f aca="false">'High pensions'!K92</f>
        <v>3188805.93627912</v>
      </c>
      <c r="H92" s="81" t="n">
        <f aca="false">'High pensions'!V92</f>
        <v>17543869.4115505</v>
      </c>
      <c r="I92" s="81" t="n">
        <f aca="false">'High pensions'!M92</f>
        <v>98622.864008633</v>
      </c>
      <c r="J92" s="81" t="n">
        <f aca="false">'High pensions'!W92</f>
        <v>542593.899326305</v>
      </c>
      <c r="K92" s="9"/>
      <c r="L92" s="81" t="n">
        <f aca="false">'High pensions'!N92</f>
        <v>2475250.97183521</v>
      </c>
      <c r="M92" s="67"/>
      <c r="N92" s="81" t="n">
        <f aca="false">'High pensions'!L92</f>
        <v>1120036.89372602</v>
      </c>
      <c r="O92" s="9"/>
      <c r="P92" s="81" t="n">
        <f aca="false">'High pensions'!X92</f>
        <v>19006201.5846721</v>
      </c>
      <c r="Q92" s="67"/>
      <c r="R92" s="81" t="n">
        <f aca="false">'High SIPA income'!G87</f>
        <v>28707136.9448499</v>
      </c>
      <c r="S92" s="67"/>
      <c r="T92" s="81" t="n">
        <f aca="false">'High SIPA income'!J87</f>
        <v>109764226.204995</v>
      </c>
      <c r="U92" s="9"/>
      <c r="V92" s="81" t="n">
        <f aca="false">'High SIPA income'!F87</f>
        <v>153212.99911285</v>
      </c>
      <c r="W92" s="67"/>
      <c r="X92" s="81" t="n">
        <f aca="false">'High SIPA income'!M87</f>
        <v>384826.881238131</v>
      </c>
      <c r="Y92" s="9"/>
      <c r="Z92" s="9" t="n">
        <f aca="false">R92+V92-N92-L92-F92</f>
        <v>1243288.70880332</v>
      </c>
      <c r="AA92" s="9"/>
      <c r="AB92" s="9" t="n">
        <f aca="false">T92-P92-D92</f>
        <v>-41402684.890224</v>
      </c>
      <c r="AC92" s="50"/>
      <c r="AD92" s="9"/>
      <c r="AE92" s="9"/>
      <c r="AF92" s="9"/>
      <c r="AG92" s="9" t="n">
        <f aca="false">BF92/100*$AG$53</f>
        <v>7955496747.24165</v>
      </c>
      <c r="AH92" s="40" t="n">
        <f aca="false">(AG92-AG91)/AG91</f>
        <v>0.00520569142273082</v>
      </c>
      <c r="AI92" s="40"/>
      <c r="AJ92" s="40" t="n">
        <f aca="false">AB92/AG92</f>
        <v>-0.00520428657136705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14582660</v>
      </c>
      <c r="AX92" s="7"/>
      <c r="AY92" s="40" t="n">
        <f aca="false">(AW92-AW91)/AW91</f>
        <v>0.000735385752237313</v>
      </c>
      <c r="AZ92" s="12" t="n">
        <f aca="false">workers_and_wage_high!B80</f>
        <v>8639.52652102981</v>
      </c>
      <c r="BA92" s="40" t="n">
        <f aca="false">(AZ92-AZ91)/AZ91</f>
        <v>0.00446702068712514</v>
      </c>
      <c r="BB92" s="39"/>
      <c r="BC92" s="39"/>
      <c r="BD92" s="39"/>
      <c r="BE92" s="39"/>
      <c r="BF92" s="7" t="n">
        <f aca="false">BF91*(1+AY92)*(1+BA92)*(1-BE92)</f>
        <v>137.482866018274</v>
      </c>
      <c r="BG92" s="7"/>
      <c r="BH92" s="7"/>
      <c r="BI92" s="40" t="n">
        <f aca="false">T99/AG99</f>
        <v>0.0162482371993408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132025946.952039</v>
      </c>
      <c r="E93" s="9"/>
      <c r="F93" s="81" t="n">
        <f aca="false">'High pensions'!I93</f>
        <v>23997278.6793748</v>
      </c>
      <c r="G93" s="81" t="n">
        <f aca="false">'High pensions'!K93</f>
        <v>3271923.55252929</v>
      </c>
      <c r="H93" s="81" t="n">
        <f aca="false">'High pensions'!V93</f>
        <v>18001158.0124974</v>
      </c>
      <c r="I93" s="81" t="n">
        <f aca="false">'High pensions'!M93</f>
        <v>101193.511933896</v>
      </c>
      <c r="J93" s="81" t="n">
        <f aca="false">'High pensions'!W93</f>
        <v>556736.845747343</v>
      </c>
      <c r="K93" s="9"/>
      <c r="L93" s="81" t="n">
        <f aca="false">'High pensions'!N93</f>
        <v>2437919.73125804</v>
      </c>
      <c r="M93" s="67"/>
      <c r="N93" s="81" t="n">
        <f aca="false">'High pensions'!L93</f>
        <v>1119556.02911709</v>
      </c>
      <c r="O93" s="9"/>
      <c r="P93" s="81" t="n">
        <f aca="false">'High pensions'!X93</f>
        <v>18809844.0246516</v>
      </c>
      <c r="Q93" s="67"/>
      <c r="R93" s="81" t="n">
        <f aca="false">'High SIPA income'!G88</f>
        <v>34027547.0912338</v>
      </c>
      <c r="S93" s="67"/>
      <c r="T93" s="81" t="n">
        <f aca="false">'High SIPA income'!J88</f>
        <v>130107275.528686</v>
      </c>
      <c r="U93" s="9"/>
      <c r="V93" s="81" t="n">
        <f aca="false">'High SIPA income'!F88</f>
        <v>146729.924770125</v>
      </c>
      <c r="W93" s="67"/>
      <c r="X93" s="81" t="n">
        <f aca="false">'High SIPA income'!M88</f>
        <v>368543.267611403</v>
      </c>
      <c r="Y93" s="9"/>
      <c r="Z93" s="9" t="n">
        <f aca="false">R93+V93-N93-L93-F93</f>
        <v>6619522.57625406</v>
      </c>
      <c r="AA93" s="9"/>
      <c r="AB93" s="9" t="n">
        <f aca="false">T93-P93-D93</f>
        <v>-20728515.4480052</v>
      </c>
      <c r="AC93" s="50"/>
      <c r="AD93" s="9"/>
      <c r="AE93" s="9"/>
      <c r="AF93" s="9"/>
      <c r="AG93" s="9" t="n">
        <f aca="false">BF93/100*$AG$53</f>
        <v>7989789487.1378</v>
      </c>
      <c r="AH93" s="40" t="n">
        <f aca="false">(AG93-AG92)/AG92</f>
        <v>0.00431057179528567</v>
      </c>
      <c r="AI93" s="40" t="n">
        <f aca="false">(AG93-AG89)/AG89</f>
        <v>0.0280696628694958</v>
      </c>
      <c r="AJ93" s="40" t="n">
        <f aca="false">AB93/AG93</f>
        <v>-0.0025943756692682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14581974</v>
      </c>
      <c r="AX93" s="7"/>
      <c r="AY93" s="40" t="n">
        <f aca="false">(AW93-AW92)/AW92</f>
        <v>-4.70421720042845E-005</v>
      </c>
      <c r="AZ93" s="12" t="n">
        <f aca="false">workers_and_wage_high!B81</f>
        <v>8677.17601358253</v>
      </c>
      <c r="BA93" s="40" t="n">
        <f aca="false">(AZ93-AZ92)/AZ92</f>
        <v>0.00435781896855931</v>
      </c>
      <c r="BB93" s="39"/>
      <c r="BC93" s="39"/>
      <c r="BD93" s="39"/>
      <c r="BE93" s="39"/>
      <c r="BF93" s="7" t="n">
        <f aca="false">BF92*(1+AY93)*(1+BA93)*(1-BE93)</f>
        <v>138.075495782868</v>
      </c>
      <c r="BG93" s="7"/>
      <c r="BH93" s="7"/>
      <c r="BI93" s="40" t="n">
        <f aca="false">T100/AG100</f>
        <v>0.0139386302759989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132706325.677758</v>
      </c>
      <c r="E94" s="6"/>
      <c r="F94" s="80" t="n">
        <f aca="false">'High pensions'!I94</f>
        <v>24120945.5665703</v>
      </c>
      <c r="G94" s="80" t="n">
        <f aca="false">'High pensions'!K94</f>
        <v>3365665.16478858</v>
      </c>
      <c r="H94" s="80" t="n">
        <f aca="false">'High pensions'!V94</f>
        <v>18516896.7049009</v>
      </c>
      <c r="I94" s="80" t="n">
        <f aca="false">'High pensions'!M94</f>
        <v>104092.737055317</v>
      </c>
      <c r="J94" s="80" t="n">
        <f aca="false">'High pensions'!W94</f>
        <v>572687.526955697</v>
      </c>
      <c r="K94" s="6"/>
      <c r="L94" s="80" t="n">
        <f aca="false">'High pensions'!N94</f>
        <v>3002746.22191232</v>
      </c>
      <c r="M94" s="8"/>
      <c r="N94" s="80" t="n">
        <f aca="false">'High pensions'!L94</f>
        <v>1125991.66493395</v>
      </c>
      <c r="O94" s="6"/>
      <c r="P94" s="80" t="n">
        <f aca="false">'High pensions'!X94</f>
        <v>21776138.3391737</v>
      </c>
      <c r="Q94" s="8"/>
      <c r="R94" s="80" t="n">
        <f aca="false">'High SIPA income'!G89</f>
        <v>28972862.9374524</v>
      </c>
      <c r="S94" s="8"/>
      <c r="T94" s="80" t="n">
        <f aca="false">'High SIPA income'!J89</f>
        <v>110780252.568634</v>
      </c>
      <c r="U94" s="6"/>
      <c r="V94" s="80" t="n">
        <f aca="false">'High SIPA income'!F89</f>
        <v>149381.928935154</v>
      </c>
      <c r="W94" s="8"/>
      <c r="X94" s="80" t="n">
        <f aca="false">'High SIPA income'!M89</f>
        <v>375204.337479938</v>
      </c>
      <c r="Y94" s="6"/>
      <c r="Z94" s="6" t="n">
        <f aca="false">R94+V94-N94-L94-F94</f>
        <v>872561.412971023</v>
      </c>
      <c r="AA94" s="6"/>
      <c r="AB94" s="6" t="n">
        <f aca="false">T94-P94-D94</f>
        <v>-43702211.4482981</v>
      </c>
      <c r="AC94" s="50"/>
      <c r="AD94" s="6"/>
      <c r="AE94" s="6"/>
      <c r="AF94" s="6"/>
      <c r="AG94" s="6" t="n">
        <f aca="false">BF94/100*$AG$53</f>
        <v>8034831722.5221</v>
      </c>
      <c r="AH94" s="61" t="n">
        <f aca="false">(AG94-AG93)/AG93</f>
        <v>0.00563747461141583</v>
      </c>
      <c r="AI94" s="61"/>
      <c r="AJ94" s="61" t="n">
        <f aca="false">AB94/AG94</f>
        <v>-0.0054390948009276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0.00716980840644593</v>
      </c>
      <c r="AV94" s="5"/>
      <c r="AW94" s="5" t="n">
        <f aca="false">workers_and_wage_high!C82</f>
        <v>14638858</v>
      </c>
      <c r="AX94" s="5"/>
      <c r="AY94" s="61" t="n">
        <f aca="false">(AW94-AW93)/AW93</f>
        <v>0.0039009807588465</v>
      </c>
      <c r="AZ94" s="11" t="n">
        <f aca="false">workers_and_wage_high!B82</f>
        <v>8692.18532535136</v>
      </c>
      <c r="BA94" s="61" t="n">
        <f aca="false">(AZ94-AZ93)/AZ93</f>
        <v>0.00172974614613551</v>
      </c>
      <c r="BB94" s="66"/>
      <c r="BC94" s="66"/>
      <c r="BD94" s="66"/>
      <c r="BE94" s="66"/>
      <c r="BF94" s="5" t="n">
        <f aca="false">BF93*(1+AY94)*(1+BA94)*(1-BE94)</f>
        <v>138.853892884802</v>
      </c>
      <c r="BG94" s="5"/>
      <c r="BH94" s="5"/>
      <c r="BI94" s="61" t="n">
        <f aca="false">T101/AG101</f>
        <v>0.0164075095744017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132986510.847508</v>
      </c>
      <c r="E95" s="9"/>
      <c r="F95" s="81" t="n">
        <f aca="false">'High pensions'!I95</f>
        <v>24171872.5377871</v>
      </c>
      <c r="G95" s="81" t="n">
        <f aca="false">'High pensions'!K95</f>
        <v>3427202.00989558</v>
      </c>
      <c r="H95" s="81" t="n">
        <f aca="false">'High pensions'!V95</f>
        <v>18855454.270375</v>
      </c>
      <c r="I95" s="81" t="n">
        <f aca="false">'High pensions'!M95</f>
        <v>105995.938450379</v>
      </c>
      <c r="J95" s="81" t="n">
        <f aca="false">'High pensions'!W95</f>
        <v>583158.379496135</v>
      </c>
      <c r="K95" s="9"/>
      <c r="L95" s="81" t="n">
        <f aca="false">'High pensions'!N95</f>
        <v>2421202.25211911</v>
      </c>
      <c r="M95" s="67"/>
      <c r="N95" s="81" t="n">
        <f aca="false">'High pensions'!L95</f>
        <v>1128935.77234931</v>
      </c>
      <c r="O95" s="9"/>
      <c r="P95" s="81" t="n">
        <f aca="false">'High pensions'!X95</f>
        <v>18774701.5257202</v>
      </c>
      <c r="Q95" s="67"/>
      <c r="R95" s="81" t="n">
        <f aca="false">'High SIPA income'!G90</f>
        <v>34292307.1266099</v>
      </c>
      <c r="S95" s="67"/>
      <c r="T95" s="81" t="n">
        <f aca="false">'High SIPA income'!J90</f>
        <v>131119608.471148</v>
      </c>
      <c r="U95" s="9"/>
      <c r="V95" s="81" t="n">
        <f aca="false">'High SIPA income'!F90</f>
        <v>156262.21407335</v>
      </c>
      <c r="W95" s="67"/>
      <c r="X95" s="81" t="n">
        <f aca="false">'High SIPA income'!M90</f>
        <v>392485.630105841</v>
      </c>
      <c r="Y95" s="9"/>
      <c r="Z95" s="9" t="n">
        <f aca="false">R95+V95-N95-L95-F95</f>
        <v>6726558.77842772</v>
      </c>
      <c r="AA95" s="9"/>
      <c r="AB95" s="9" t="n">
        <f aca="false">T95-P95-D95</f>
        <v>-20641603.9020793</v>
      </c>
      <c r="AC95" s="50"/>
      <c r="AD95" s="9"/>
      <c r="AE95" s="9"/>
      <c r="AF95" s="9"/>
      <c r="AG95" s="9" t="n">
        <f aca="false">BF95/100*$AG$53</f>
        <v>8103055105.66554</v>
      </c>
      <c r="AH95" s="40" t="n">
        <f aca="false">(AG95-AG94)/AG94</f>
        <v>0.00849095357556898</v>
      </c>
      <c r="AI95" s="40"/>
      <c r="AJ95" s="40" t="n">
        <f aca="false">AB95/AG95</f>
        <v>-0.00254738535440133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14807498</v>
      </c>
      <c r="AX95" s="7"/>
      <c r="AY95" s="40" t="n">
        <f aca="false">(AW95-AW94)/AW94</f>
        <v>0.0115200243079071</v>
      </c>
      <c r="AZ95" s="12" t="n">
        <f aca="false">workers_and_wage_high!B83</f>
        <v>8666.15594033044</v>
      </c>
      <c r="BA95" s="40" t="n">
        <f aca="false">(AZ95-AZ94)/AZ94</f>
        <v>-0.00299457317655245</v>
      </c>
      <c r="BB95" s="39"/>
      <c r="BC95" s="39"/>
      <c r="BD95" s="39"/>
      <c r="BE95" s="39"/>
      <c r="BF95" s="7" t="n">
        <f aca="false">BF94*(1+AY95)*(1+BA95)*(1-BE95)</f>
        <v>140.032894843074</v>
      </c>
      <c r="BG95" s="7"/>
      <c r="BH95" s="7"/>
      <c r="BI95" s="40" t="n">
        <f aca="false">T102/AG102</f>
        <v>0.0139403212205687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133686483.275494</v>
      </c>
      <c r="E96" s="9"/>
      <c r="F96" s="81" t="n">
        <f aca="false">'High pensions'!I96</f>
        <v>24299100.8123047</v>
      </c>
      <c r="G96" s="81" t="n">
        <f aca="false">'High pensions'!K96</f>
        <v>3479677.72176834</v>
      </c>
      <c r="H96" s="81" t="n">
        <f aca="false">'High pensions'!V96</f>
        <v>19144160.1542609</v>
      </c>
      <c r="I96" s="81" t="n">
        <f aca="false">'High pensions'!M96</f>
        <v>107618.898611392</v>
      </c>
      <c r="J96" s="81" t="n">
        <f aca="false">'High pensions'!W96</f>
        <v>592087.427451366</v>
      </c>
      <c r="K96" s="9"/>
      <c r="L96" s="81" t="n">
        <f aca="false">'High pensions'!N96</f>
        <v>2385666.89993279</v>
      </c>
      <c r="M96" s="67"/>
      <c r="N96" s="81" t="n">
        <f aca="false">'High pensions'!L96</f>
        <v>1136260.19749628</v>
      </c>
      <c r="O96" s="9"/>
      <c r="P96" s="81" t="n">
        <f aca="false">'High pensions'!X96</f>
        <v>18630605.2404012</v>
      </c>
      <c r="Q96" s="67"/>
      <c r="R96" s="81" t="n">
        <f aca="false">'High SIPA income'!G91</f>
        <v>29534925.5867694</v>
      </c>
      <c r="S96" s="67"/>
      <c r="T96" s="81" t="n">
        <f aca="false">'High SIPA income'!J91</f>
        <v>112929347.823223</v>
      </c>
      <c r="U96" s="9"/>
      <c r="V96" s="81" t="n">
        <f aca="false">'High SIPA income'!F91</f>
        <v>156985.298362223</v>
      </c>
      <c r="W96" s="67"/>
      <c r="X96" s="81" t="n">
        <f aca="false">'High SIPA income'!M91</f>
        <v>394301.809368504</v>
      </c>
      <c r="Y96" s="9"/>
      <c r="Z96" s="9" t="n">
        <f aca="false">R96+V96-N96-L96-F96</f>
        <v>1870882.97539793</v>
      </c>
      <c r="AA96" s="9"/>
      <c r="AB96" s="9" t="n">
        <f aca="false">T96-P96-D96</f>
        <v>-39387740.6926718</v>
      </c>
      <c r="AC96" s="50"/>
      <c r="AD96" s="9"/>
      <c r="AE96" s="9"/>
      <c r="AF96" s="9"/>
      <c r="AG96" s="9" t="n">
        <f aca="false">BF96/100*$AG$53</f>
        <v>8176400866.53588</v>
      </c>
      <c r="AH96" s="40" t="n">
        <f aca="false">(AG96-AG95)/AG95</f>
        <v>0.00905161817535368</v>
      </c>
      <c r="AI96" s="40"/>
      <c r="AJ96" s="40" t="n">
        <f aca="false">AB96/AG96</f>
        <v>-0.00481724677343998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14832231</v>
      </c>
      <c r="AX96" s="7"/>
      <c r="AY96" s="40" t="n">
        <f aca="false">(AW96-AW95)/AW95</f>
        <v>0.00167030243731926</v>
      </c>
      <c r="AZ96" s="12" t="n">
        <f aca="false">workers_and_wage_high!B84</f>
        <v>8730.01690643373</v>
      </c>
      <c r="BA96" s="40" t="n">
        <f aca="false">(AZ96-AZ95)/AZ95</f>
        <v>0.00736900726723555</v>
      </c>
      <c r="BB96" s="39"/>
      <c r="BC96" s="39"/>
      <c r="BD96" s="39"/>
      <c r="BE96" s="39"/>
      <c r="BF96" s="7" t="n">
        <f aca="false">BF95*(1+AY96)*(1+BA96)*(1-BE96)</f>
        <v>141.300419139183</v>
      </c>
      <c r="BG96" s="7"/>
      <c r="BH96" s="7"/>
      <c r="BI96" s="40" t="n">
        <f aca="false">T103/AG103</f>
        <v>0.0164659638228476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133947577.847421</v>
      </c>
      <c r="E97" s="9"/>
      <c r="F97" s="81" t="n">
        <f aca="false">'High pensions'!I97</f>
        <v>24346557.8413877</v>
      </c>
      <c r="G97" s="81" t="n">
        <f aca="false">'High pensions'!K97</f>
        <v>3535002.5162281</v>
      </c>
      <c r="H97" s="81" t="n">
        <f aca="false">'High pensions'!V97</f>
        <v>19448540.8499251</v>
      </c>
      <c r="I97" s="81" t="n">
        <f aca="false">'High pensions'!M97</f>
        <v>109329.974728704</v>
      </c>
      <c r="J97" s="81" t="n">
        <f aca="false">'High pensions'!W97</f>
        <v>601501.263399742</v>
      </c>
      <c r="K97" s="9"/>
      <c r="L97" s="81" t="n">
        <f aca="false">'High pensions'!N97</f>
        <v>2404973.69448638</v>
      </c>
      <c r="M97" s="67"/>
      <c r="N97" s="81" t="n">
        <f aca="false">'High pensions'!L97</f>
        <v>1139288.49438768</v>
      </c>
      <c r="O97" s="9"/>
      <c r="P97" s="81" t="n">
        <f aca="false">'High pensions'!X97</f>
        <v>18747449.0851248</v>
      </c>
      <c r="Q97" s="67"/>
      <c r="R97" s="81" t="n">
        <f aca="false">'High SIPA income'!G92</f>
        <v>34946422.8588099</v>
      </c>
      <c r="S97" s="67"/>
      <c r="T97" s="81" t="n">
        <f aca="false">'High SIPA income'!J92</f>
        <v>133620676.666538</v>
      </c>
      <c r="U97" s="9"/>
      <c r="V97" s="81" t="n">
        <f aca="false">'High SIPA income'!F92</f>
        <v>155610.227745721</v>
      </c>
      <c r="W97" s="67"/>
      <c r="X97" s="81" t="n">
        <f aca="false">'High SIPA income'!M92</f>
        <v>390848.028423711</v>
      </c>
      <c r="Y97" s="9"/>
      <c r="Z97" s="9" t="n">
        <f aca="false">R97+V97-N97-L97-F97</f>
        <v>7211213.05629388</v>
      </c>
      <c r="AA97" s="9"/>
      <c r="AB97" s="9" t="n">
        <f aca="false">T97-P97-D97</f>
        <v>-19074350.2660082</v>
      </c>
      <c r="AC97" s="50"/>
      <c r="AD97" s="9"/>
      <c r="AE97" s="9"/>
      <c r="AF97" s="9"/>
      <c r="AG97" s="9" t="n">
        <f aca="false">BF97/100*$AG$53</f>
        <v>8221364426.04195</v>
      </c>
      <c r="AH97" s="40" t="n">
        <f aca="false">(AG97-AG96)/AG96</f>
        <v>0.00549918726344525</v>
      </c>
      <c r="AI97" s="40" t="n">
        <f aca="false">(AG97-AG93)/AG93</f>
        <v>0.0289838598722717</v>
      </c>
      <c r="AJ97" s="40" t="n">
        <f aca="false">AB97/AG97</f>
        <v>-0.00232009545831448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14837885</v>
      </c>
      <c r="AX97" s="7"/>
      <c r="AY97" s="40" t="n">
        <f aca="false">(AW97-AW96)/AW96</f>
        <v>0.000381196867821166</v>
      </c>
      <c r="AZ97" s="12" t="n">
        <f aca="false">workers_and_wage_high!B85</f>
        <v>8774.6800236741</v>
      </c>
      <c r="BA97" s="40" t="n">
        <f aca="false">(AZ97-AZ96)/AZ96</f>
        <v>0.00511604017713296</v>
      </c>
      <c r="BB97" s="39"/>
      <c r="BC97" s="39"/>
      <c r="BD97" s="39"/>
      <c r="BE97" s="39"/>
      <c r="BF97" s="7" t="n">
        <f aca="false">BF96*(1+AY97)*(1+BA97)*(1-BE97)</f>
        <v>142.077456604433</v>
      </c>
      <c r="BG97" s="7"/>
      <c r="BH97" s="7"/>
      <c r="BI97" s="40" t="n">
        <f aca="false">T104/AG104</f>
        <v>0.0140616132197872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134391982.910066</v>
      </c>
      <c r="E98" s="6"/>
      <c r="F98" s="80" t="n">
        <f aca="false">'High pensions'!I98</f>
        <v>24427333.7220461</v>
      </c>
      <c r="G98" s="80" t="n">
        <f aca="false">'High pensions'!K98</f>
        <v>3634886.53880399</v>
      </c>
      <c r="H98" s="80" t="n">
        <f aca="false">'High pensions'!V98</f>
        <v>19998073.2715865</v>
      </c>
      <c r="I98" s="80" t="n">
        <f aca="false">'High pensions'!M98</f>
        <v>112419.171303216</v>
      </c>
      <c r="J98" s="80" t="n">
        <f aca="false">'High pensions'!W98</f>
        <v>618497.111492365</v>
      </c>
      <c r="K98" s="6"/>
      <c r="L98" s="80" t="n">
        <f aca="false">'High pensions'!N98</f>
        <v>2920445.37589868</v>
      </c>
      <c r="M98" s="8"/>
      <c r="N98" s="80" t="n">
        <f aca="false">'High pensions'!L98</f>
        <v>1143745.84252546</v>
      </c>
      <c r="O98" s="6"/>
      <c r="P98" s="80" t="n">
        <f aca="false">'High pensions'!X98</f>
        <v>21446757.1047463</v>
      </c>
      <c r="Q98" s="8"/>
      <c r="R98" s="80" t="n">
        <f aca="false">'High SIPA income'!G93</f>
        <v>29951599.5125323</v>
      </c>
      <c r="S98" s="8"/>
      <c r="T98" s="80" t="n">
        <f aca="false">'High SIPA income'!J93</f>
        <v>114522536.692215</v>
      </c>
      <c r="U98" s="6"/>
      <c r="V98" s="80" t="n">
        <f aca="false">'High SIPA income'!F93</f>
        <v>158439.350961285</v>
      </c>
      <c r="W98" s="8"/>
      <c r="X98" s="80" t="n">
        <f aca="false">'High SIPA income'!M93</f>
        <v>397953.97028235</v>
      </c>
      <c r="Y98" s="6"/>
      <c r="Z98" s="6" t="n">
        <f aca="false">R98+V98-N98-L98-F98</f>
        <v>1618513.92302338</v>
      </c>
      <c r="AA98" s="6"/>
      <c r="AB98" s="6" t="n">
        <f aca="false">T98-P98-D98</f>
        <v>-41316203.3225973</v>
      </c>
      <c r="AC98" s="50"/>
      <c r="AD98" s="6"/>
      <c r="AE98" s="6"/>
      <c r="AF98" s="6"/>
      <c r="AG98" s="6" t="n">
        <f aca="false">BF98/100*$AG$53</f>
        <v>8291179188.03305</v>
      </c>
      <c r="AH98" s="61" t="n">
        <f aca="false">(AG98-AG97)/AG97</f>
        <v>0.00849187049414203</v>
      </c>
      <c r="AI98" s="61"/>
      <c r="AJ98" s="61" t="n">
        <f aca="false">AB98/AG98</f>
        <v>-0.00498315165860007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0.00853153100260386</v>
      </c>
      <c r="AV98" s="5"/>
      <c r="AW98" s="5" t="n">
        <f aca="false">workers_and_wage_high!C86</f>
        <v>14885335</v>
      </c>
      <c r="AX98" s="5"/>
      <c r="AY98" s="61" t="n">
        <f aca="false">(AW98-AW97)/AW97</f>
        <v>0.00319789511780149</v>
      </c>
      <c r="AZ98" s="11" t="n">
        <f aca="false">workers_and_wage_high!B86</f>
        <v>8820.98488556293</v>
      </c>
      <c r="BA98" s="61" t="n">
        <f aca="false">(AZ98-AZ97)/AZ97</f>
        <v>0.00527709976476667</v>
      </c>
      <c r="BB98" s="66"/>
      <c r="BC98" s="66"/>
      <c r="BD98" s="66"/>
      <c r="BE98" s="66"/>
      <c r="BF98" s="5" t="n">
        <f aca="false">BF97*(1+AY98)*(1+BA98)*(1-BE98)</f>
        <v>143.283959966055</v>
      </c>
      <c r="BG98" s="5"/>
      <c r="BH98" s="5"/>
      <c r="BI98" s="61" t="n">
        <f aca="false">T105/AG105</f>
        <v>0.0165361058172175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134960794.75499</v>
      </c>
      <c r="E99" s="9"/>
      <c r="F99" s="81" t="n">
        <f aca="false">'High pensions'!I99</f>
        <v>24530722.008015</v>
      </c>
      <c r="G99" s="81" t="n">
        <f aca="false">'High pensions'!K99</f>
        <v>3680886.66274693</v>
      </c>
      <c r="H99" s="81" t="n">
        <f aca="false">'High pensions'!V99</f>
        <v>20251152.3812898</v>
      </c>
      <c r="I99" s="81" t="n">
        <f aca="false">'High pensions'!M99</f>
        <v>113841.855548874</v>
      </c>
      <c r="J99" s="81" t="n">
        <f aca="false">'High pensions'!W99</f>
        <v>626324.300452261</v>
      </c>
      <c r="K99" s="9"/>
      <c r="L99" s="81" t="n">
        <f aca="false">'High pensions'!N99</f>
        <v>2388024.24159109</v>
      </c>
      <c r="M99" s="67"/>
      <c r="N99" s="81" t="n">
        <f aca="false">'High pensions'!L99</f>
        <v>1148933.98772117</v>
      </c>
      <c r="O99" s="9"/>
      <c r="P99" s="81" t="n">
        <f aca="false">'High pensions'!X99</f>
        <v>18712564.9519172</v>
      </c>
      <c r="Q99" s="67"/>
      <c r="R99" s="81" t="n">
        <f aca="false">'High SIPA income'!G94</f>
        <v>35562904.6037246</v>
      </c>
      <c r="S99" s="67"/>
      <c r="T99" s="81" t="n">
        <f aca="false">'High SIPA income'!J94</f>
        <v>135977848.04974</v>
      </c>
      <c r="U99" s="9"/>
      <c r="V99" s="81" t="n">
        <f aca="false">'High SIPA income'!F94</f>
        <v>161336.762927391</v>
      </c>
      <c r="W99" s="67"/>
      <c r="X99" s="81" t="n">
        <f aca="false">'High SIPA income'!M94</f>
        <v>405231.43379416</v>
      </c>
      <c r="Y99" s="9"/>
      <c r="Z99" s="9" t="n">
        <f aca="false">R99+V99-N99-L99-F99</f>
        <v>7656561.12932475</v>
      </c>
      <c r="AA99" s="9"/>
      <c r="AB99" s="9" t="n">
        <f aca="false">T99-P99-D99</f>
        <v>-17695511.6571677</v>
      </c>
      <c r="AC99" s="50"/>
      <c r="AD99" s="9"/>
      <c r="AE99" s="9"/>
      <c r="AF99" s="9"/>
      <c r="AG99" s="9" t="n">
        <f aca="false">BF99/100*$AG$53</f>
        <v>8368775417.38843</v>
      </c>
      <c r="AH99" s="40" t="n">
        <f aca="false">(AG99-AG98)/AG98</f>
        <v>0.00935888944088703</v>
      </c>
      <c r="AI99" s="40"/>
      <c r="AJ99" s="40" t="n">
        <f aca="false">AB99/AG99</f>
        <v>-0.00211446845859915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14948260</v>
      </c>
      <c r="AX99" s="7"/>
      <c r="AY99" s="40" t="n">
        <f aca="false">(AW99-AW98)/AW98</f>
        <v>0.00422731500500325</v>
      </c>
      <c r="AZ99" s="12" t="n">
        <f aca="false">workers_and_wage_high!B87</f>
        <v>8866.05987990109</v>
      </c>
      <c r="BA99" s="40" t="n">
        <f aca="false">(AZ99-AZ98)/AZ98</f>
        <v>0.00510997297047058</v>
      </c>
      <c r="BB99" s="39"/>
      <c r="BC99" s="39"/>
      <c r="BD99" s="39"/>
      <c r="BE99" s="39"/>
      <c r="BF99" s="7" t="n">
        <f aca="false">BF98*(1+AY99)*(1+BA99)*(1-BE99)</f>
        <v>144.62493870603</v>
      </c>
      <c r="BG99" s="7"/>
      <c r="BH99" s="7"/>
      <c r="BI99" s="40" t="n">
        <f aca="false">T106/AG106</f>
        <v>0.014006105911905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135597885.104072</v>
      </c>
      <c r="E100" s="9"/>
      <c r="F100" s="81" t="n">
        <f aca="false">'High pensions'!I100</f>
        <v>24646520.7203424</v>
      </c>
      <c r="G100" s="81" t="n">
        <f aca="false">'High pensions'!K100</f>
        <v>3737241.1407697</v>
      </c>
      <c r="H100" s="81" t="n">
        <f aca="false">'High pensions'!V100</f>
        <v>20561198.092112</v>
      </c>
      <c r="I100" s="81" t="n">
        <f aca="false">'High pensions'!M100</f>
        <v>115584.777549579</v>
      </c>
      <c r="J100" s="81" t="n">
        <f aca="false">'High pensions'!W100</f>
        <v>635913.343055014</v>
      </c>
      <c r="K100" s="9"/>
      <c r="L100" s="81" t="n">
        <f aca="false">'High pensions'!N100</f>
        <v>2359190.16354222</v>
      </c>
      <c r="M100" s="67"/>
      <c r="N100" s="81" t="n">
        <f aca="false">'High pensions'!L100</f>
        <v>1155007.54425443</v>
      </c>
      <c r="O100" s="9"/>
      <c r="P100" s="81" t="n">
        <f aca="false">'High pensions'!X100</f>
        <v>18596359.6999073</v>
      </c>
      <c r="Q100" s="67"/>
      <c r="R100" s="81" t="n">
        <f aca="false">'High SIPA income'!G95</f>
        <v>30656578.7748333</v>
      </c>
      <c r="S100" s="67"/>
      <c r="T100" s="81" t="n">
        <f aca="false">'High SIPA income'!J95</f>
        <v>117218086.003374</v>
      </c>
      <c r="U100" s="9"/>
      <c r="V100" s="81" t="n">
        <f aca="false">'High SIPA income'!F95</f>
        <v>154336.626242844</v>
      </c>
      <c r="W100" s="67"/>
      <c r="X100" s="81" t="n">
        <f aca="false">'High SIPA income'!M95</f>
        <v>387649.108637985</v>
      </c>
      <c r="Y100" s="9"/>
      <c r="Z100" s="9" t="n">
        <f aca="false">R100+V100-N100-L100-F100</f>
        <v>2650196.97293716</v>
      </c>
      <c r="AA100" s="9"/>
      <c r="AB100" s="9" t="n">
        <f aca="false">T100-P100-D100</f>
        <v>-36976158.8006056</v>
      </c>
      <c r="AC100" s="50"/>
      <c r="AD100" s="9"/>
      <c r="AE100" s="9"/>
      <c r="AF100" s="9"/>
      <c r="AG100" s="9" t="n">
        <f aca="false">BF100/100*$AG$53</f>
        <v>8409584276.38424</v>
      </c>
      <c r="AH100" s="40" t="n">
        <f aca="false">(AG100-AG99)/AG99</f>
        <v>0.00487632383000867</v>
      </c>
      <c r="AI100" s="40"/>
      <c r="AJ100" s="40" t="n">
        <f aca="false">AB100/AG100</f>
        <v>-0.00439690686071628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14948972</v>
      </c>
      <c r="AX100" s="7"/>
      <c r="AY100" s="40" t="n">
        <f aca="false">(AW100-AW99)/AW99</f>
        <v>4.7630961730663E-005</v>
      </c>
      <c r="AZ100" s="12" t="n">
        <f aca="false">workers_and_wage_high!B88</f>
        <v>8908.86932095804</v>
      </c>
      <c r="BA100" s="40" t="n">
        <f aca="false">(AZ100-AZ99)/AZ99</f>
        <v>0.00482846288394698</v>
      </c>
      <c r="BB100" s="39"/>
      <c r="BC100" s="39"/>
      <c r="BD100" s="39"/>
      <c r="BE100" s="39"/>
      <c r="BF100" s="7" t="n">
        <f aca="false">BF99*(1+AY100)*(1+BA100)*(1-BE100)</f>
        <v>145.330176741055</v>
      </c>
      <c r="BG100" s="7"/>
      <c r="BH100" s="7"/>
      <c r="BI100" s="40" t="n">
        <f aca="false">T107/AG107</f>
        <v>0.0165066597922292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135856731.359001</v>
      </c>
      <c r="E101" s="9"/>
      <c r="F101" s="81" t="n">
        <f aca="false">'High pensions'!I101</f>
        <v>24693569.0911971</v>
      </c>
      <c r="G101" s="81" t="n">
        <f aca="false">'High pensions'!K101</f>
        <v>3827586.86990449</v>
      </c>
      <c r="H101" s="81" t="n">
        <f aca="false">'High pensions'!V101</f>
        <v>21058253.637512</v>
      </c>
      <c r="I101" s="81" t="n">
        <f aca="false">'High pensions'!M101</f>
        <v>118378.975357871</v>
      </c>
      <c r="J101" s="81" t="n">
        <f aca="false">'High pensions'!W101</f>
        <v>651286.194974599</v>
      </c>
      <c r="K101" s="9"/>
      <c r="L101" s="81" t="n">
        <f aca="false">'High pensions'!N101</f>
        <v>2272823.50581796</v>
      </c>
      <c r="M101" s="67"/>
      <c r="N101" s="81" t="n">
        <f aca="false">'High pensions'!L101</f>
        <v>1158603.90267027</v>
      </c>
      <c r="O101" s="9"/>
      <c r="P101" s="81" t="n">
        <f aca="false">'High pensions'!X101</f>
        <v>18167988.8053129</v>
      </c>
      <c r="Q101" s="67"/>
      <c r="R101" s="81" t="n">
        <f aca="false">'High SIPA income'!G96</f>
        <v>36497976.873599</v>
      </c>
      <c r="S101" s="67"/>
      <c r="T101" s="81" t="n">
        <f aca="false">'High SIPA income'!J96</f>
        <v>139553177.917908</v>
      </c>
      <c r="U101" s="9"/>
      <c r="V101" s="81" t="n">
        <f aca="false">'High SIPA income'!F96</f>
        <v>157483.159507877</v>
      </c>
      <c r="W101" s="67"/>
      <c r="X101" s="81" t="n">
        <f aca="false">'High SIPA income'!M96</f>
        <v>395552.293029035</v>
      </c>
      <c r="Y101" s="9"/>
      <c r="Z101" s="9" t="n">
        <f aca="false">R101+V101-N101-L101-F101</f>
        <v>8530463.53342153</v>
      </c>
      <c r="AA101" s="9"/>
      <c r="AB101" s="9" t="n">
        <f aca="false">T101-P101-D101</f>
        <v>-14471542.2464062</v>
      </c>
      <c r="AC101" s="50"/>
      <c r="AD101" s="9"/>
      <c r="AE101" s="9"/>
      <c r="AF101" s="9"/>
      <c r="AG101" s="9" t="n">
        <f aca="false">BF101/100*$AG$53</f>
        <v>8505445465.99763</v>
      </c>
      <c r="AH101" s="40" t="n">
        <f aca="false">(AG101-AG100)/AG100</f>
        <v>0.0113990402453777</v>
      </c>
      <c r="AI101" s="40" t="n">
        <f aca="false">(AG101-AG97)/AG97</f>
        <v>0.0345540016515783</v>
      </c>
      <c r="AJ101" s="40" t="n">
        <f aca="false">AB101/AG101</f>
        <v>-0.00170144436340923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15036674</v>
      </c>
      <c r="AX101" s="7"/>
      <c r="AY101" s="40" t="n">
        <f aca="false">(AW101-AW100)/AW100</f>
        <v>0.00586675792823747</v>
      </c>
      <c r="AZ101" s="12" t="n">
        <f aca="false">workers_and_wage_high!B89</f>
        <v>8957.86823639249</v>
      </c>
      <c r="BA101" s="40" t="n">
        <f aca="false">(AZ101-AZ100)/AZ100</f>
        <v>0.00550001506018051</v>
      </c>
      <c r="BB101" s="39"/>
      <c r="BC101" s="39"/>
      <c r="BD101" s="39"/>
      <c r="BE101" s="39"/>
      <c r="BF101" s="7" t="n">
        <f aca="false">BF100*(1+AY101)*(1+BA101)*(1-BE101)</f>
        <v>146.986801274595</v>
      </c>
      <c r="BG101" s="7"/>
      <c r="BH101" s="7"/>
      <c r="BI101" s="40" t="n">
        <f aca="false">T108/AG108</f>
        <v>0.0141303114195113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135872768.766221</v>
      </c>
      <c r="E102" s="6"/>
      <c r="F102" s="80" t="n">
        <f aca="false">'High pensions'!I102</f>
        <v>24696484.0797977</v>
      </c>
      <c r="G102" s="80" t="n">
        <f aca="false">'High pensions'!K102</f>
        <v>3885126.18777173</v>
      </c>
      <c r="H102" s="80" t="n">
        <f aca="false">'High pensions'!V102</f>
        <v>21374817.9875742</v>
      </c>
      <c r="I102" s="80" t="n">
        <f aca="false">'High pensions'!M102</f>
        <v>120158.541889848</v>
      </c>
      <c r="J102" s="80" t="n">
        <f aca="false">'High pensions'!W102</f>
        <v>661076.844976522</v>
      </c>
      <c r="K102" s="6"/>
      <c r="L102" s="80" t="n">
        <f aca="false">'High pensions'!N102</f>
        <v>2849069.04723775</v>
      </c>
      <c r="M102" s="8"/>
      <c r="N102" s="80" t="n">
        <f aca="false">'High pensions'!L102</f>
        <v>1158691.69596641</v>
      </c>
      <c r="O102" s="6"/>
      <c r="P102" s="80" t="n">
        <f aca="false">'High pensions'!X102</f>
        <v>21158612.6719084</v>
      </c>
      <c r="Q102" s="8"/>
      <c r="R102" s="80" t="n">
        <f aca="false">'High SIPA income'!G97</f>
        <v>31184000.5047573</v>
      </c>
      <c r="S102" s="8"/>
      <c r="T102" s="80" t="n">
        <f aca="false">'High SIPA income'!J97</f>
        <v>119234728.700276</v>
      </c>
      <c r="U102" s="6"/>
      <c r="V102" s="80" t="n">
        <f aca="false">'High SIPA income'!F97</f>
        <v>159001.126197746</v>
      </c>
      <c r="W102" s="8"/>
      <c r="X102" s="80" t="n">
        <f aca="false">'High SIPA income'!M97</f>
        <v>399364.987712046</v>
      </c>
      <c r="Y102" s="6"/>
      <c r="Z102" s="6" t="n">
        <f aca="false">R102+V102-N102-L102-F102</f>
        <v>2638756.80795322</v>
      </c>
      <c r="AA102" s="6"/>
      <c r="AB102" s="6" t="n">
        <f aca="false">T102-P102-D102</f>
        <v>-37796652.7378533</v>
      </c>
      <c r="AC102" s="50"/>
      <c r="AD102" s="6"/>
      <c r="AE102" s="6"/>
      <c r="AF102" s="6"/>
      <c r="AG102" s="6" t="n">
        <f aca="false">BF102/100*$AG$53</f>
        <v>8553226773.88143</v>
      </c>
      <c r="AH102" s="61" t="n">
        <f aca="false">(AG102-AG101)/AG101</f>
        <v>0.00561773137865803</v>
      </c>
      <c r="AI102" s="61"/>
      <c r="AJ102" s="61" t="n">
        <f aca="false">AB102/AG102</f>
        <v>-0.00441899340881164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0.0060273110328223</v>
      </c>
      <c r="AV102" s="5"/>
      <c r="AW102" s="5" t="n">
        <f aca="false">workers_and_wage_high!C90</f>
        <v>15061074</v>
      </c>
      <c r="AX102" s="5"/>
      <c r="AY102" s="61" t="n">
        <f aca="false">(AW102-AW101)/AW101</f>
        <v>0.00162269927511895</v>
      </c>
      <c r="AZ102" s="11" t="n">
        <f aca="false">workers_and_wage_high!B90</f>
        <v>8993.59723016386</v>
      </c>
      <c r="BA102" s="61" t="n">
        <f aca="false">(AZ102-AZ101)/AZ101</f>
        <v>0.00398855987032885</v>
      </c>
      <c r="BB102" s="66"/>
      <c r="BC102" s="66"/>
      <c r="BD102" s="66"/>
      <c r="BE102" s="66"/>
      <c r="BF102" s="5" t="n">
        <f aca="false">BF101*(1+AY102)*(1+BA102)*(1-BE102)</f>
        <v>147.812533640363</v>
      </c>
      <c r="BG102" s="5"/>
      <c r="BH102" s="5"/>
      <c r="BI102" s="61" t="n">
        <f aca="false">T109/AG109</f>
        <v>0.0166253446440533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136513517.857926</v>
      </c>
      <c r="E103" s="9"/>
      <c r="F103" s="81" t="n">
        <f aca="false">'High pensions'!I103</f>
        <v>24812947.8119062</v>
      </c>
      <c r="G103" s="81" t="n">
        <f aca="false">'High pensions'!K103</f>
        <v>3970601.11090451</v>
      </c>
      <c r="H103" s="81" t="n">
        <f aca="false">'High pensions'!V103</f>
        <v>21845075.7954712</v>
      </c>
      <c r="I103" s="81" t="n">
        <f aca="false">'High pensions'!M103</f>
        <v>122802.096213542</v>
      </c>
      <c r="J103" s="81" t="n">
        <f aca="false">'High pensions'!W103</f>
        <v>675620.900890867</v>
      </c>
      <c r="K103" s="9"/>
      <c r="L103" s="81" t="n">
        <f aca="false">'High pensions'!N103</f>
        <v>2275638.81347312</v>
      </c>
      <c r="M103" s="67"/>
      <c r="N103" s="81" t="n">
        <f aca="false">'High pensions'!L103</f>
        <v>1166063.37915561</v>
      </c>
      <c r="O103" s="9"/>
      <c r="P103" s="81" t="n">
        <f aca="false">'High pensions'!X103</f>
        <v>18223637.2888399</v>
      </c>
      <c r="Q103" s="67"/>
      <c r="R103" s="81" t="n">
        <f aca="false">'High SIPA income'!G98</f>
        <v>37070572.5286922</v>
      </c>
      <c r="S103" s="67"/>
      <c r="T103" s="81" t="n">
        <f aca="false">'High SIPA income'!J98</f>
        <v>141742547.032996</v>
      </c>
      <c r="U103" s="9"/>
      <c r="V103" s="81" t="n">
        <f aca="false">'High SIPA income'!F98</f>
        <v>154168.704748671</v>
      </c>
      <c r="W103" s="67"/>
      <c r="X103" s="81" t="n">
        <f aca="false">'High SIPA income'!M98</f>
        <v>387227.338257733</v>
      </c>
      <c r="Y103" s="9"/>
      <c r="Z103" s="9" t="n">
        <f aca="false">R103+V103-N103-L103-F103</f>
        <v>8970091.22890592</v>
      </c>
      <c r="AA103" s="9"/>
      <c r="AB103" s="9" t="n">
        <f aca="false">T103-P103-D103</f>
        <v>-12994608.11377</v>
      </c>
      <c r="AC103" s="50"/>
      <c r="AD103" s="9"/>
      <c r="AE103" s="9"/>
      <c r="AF103" s="9"/>
      <c r="AG103" s="9" t="n">
        <f aca="false">BF103/100*$AG$53</f>
        <v>8608214408.70156</v>
      </c>
      <c r="AH103" s="40" t="n">
        <f aca="false">(AG103-AG102)/AG102</f>
        <v>0.00642887605740099</v>
      </c>
      <c r="AI103" s="40"/>
      <c r="AJ103" s="40" t="n">
        <f aca="false">AB103/AG103</f>
        <v>-0.00150955906728282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15052136</v>
      </c>
      <c r="AX103" s="7"/>
      <c r="AY103" s="40" t="n">
        <f aca="false">(AW103-AW102)/AW102</f>
        <v>-0.000593450374123386</v>
      </c>
      <c r="AZ103" s="12" t="n">
        <f aca="false">workers_and_wage_high!B91</f>
        <v>9056.79070790073</v>
      </c>
      <c r="BA103" s="40" t="n">
        <f aca="false">(AZ103-AZ102)/AZ102</f>
        <v>0.00702649630838742</v>
      </c>
      <c r="BB103" s="39"/>
      <c r="BC103" s="39"/>
      <c r="BD103" s="39"/>
      <c r="BE103" s="39"/>
      <c r="BF103" s="7" t="n">
        <f aca="false">BF102*(1+AY103)*(1+BA103)*(1-BE103)</f>
        <v>148.762802098868</v>
      </c>
      <c r="BG103" s="7"/>
      <c r="BH103" s="7"/>
      <c r="BI103" s="40" t="n">
        <f aca="false">T110/AG110</f>
        <v>0.0140854472887696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136890363.017927</v>
      </c>
      <c r="E104" s="9"/>
      <c r="F104" s="81" t="n">
        <f aca="false">'High pensions'!I104</f>
        <v>24881443.8805373</v>
      </c>
      <c r="G104" s="81" t="n">
        <f aca="false">'High pensions'!K104</f>
        <v>4024709.34047906</v>
      </c>
      <c r="H104" s="81" t="n">
        <f aca="false">'High pensions'!V104</f>
        <v>22142763.3100817</v>
      </c>
      <c r="I104" s="81" t="n">
        <f aca="false">'High pensions'!M104</f>
        <v>124475.546612755</v>
      </c>
      <c r="J104" s="81" t="n">
        <f aca="false">'High pensions'!W104</f>
        <v>684827.731239643</v>
      </c>
      <c r="K104" s="9"/>
      <c r="L104" s="81" t="n">
        <f aca="false">'High pensions'!N104</f>
        <v>2267261.31290848</v>
      </c>
      <c r="M104" s="67"/>
      <c r="N104" s="81" t="n">
        <f aca="false">'High pensions'!L104</f>
        <v>1170671.84534435</v>
      </c>
      <c r="O104" s="9"/>
      <c r="P104" s="81" t="n">
        <f aca="false">'High pensions'!X104</f>
        <v>18205520.8198381</v>
      </c>
      <c r="Q104" s="67"/>
      <c r="R104" s="81" t="n">
        <f aca="false">'High SIPA income'!G99</f>
        <v>31871193.0408593</v>
      </c>
      <c r="S104" s="67"/>
      <c r="T104" s="81" t="n">
        <f aca="false">'High SIPA income'!J99</f>
        <v>121862268.922207</v>
      </c>
      <c r="U104" s="9"/>
      <c r="V104" s="81" t="n">
        <f aca="false">'High SIPA income'!F99</f>
        <v>154412.491836457</v>
      </c>
      <c r="W104" s="67"/>
      <c r="X104" s="81" t="n">
        <f aca="false">'High SIPA income'!M99</f>
        <v>387839.661136485</v>
      </c>
      <c r="Y104" s="9"/>
      <c r="Z104" s="9" t="n">
        <f aca="false">R104+V104-N104-L104-F104</f>
        <v>3706228.49390556</v>
      </c>
      <c r="AA104" s="9"/>
      <c r="AB104" s="9" t="n">
        <f aca="false">T104-P104-D104</f>
        <v>-33233614.9155576</v>
      </c>
      <c r="AC104" s="50"/>
      <c r="AD104" s="9"/>
      <c r="AE104" s="9"/>
      <c r="AF104" s="9"/>
      <c r="AG104" s="9" t="n">
        <f aca="false">BF104/100*$AG$53</f>
        <v>8666307842.3125</v>
      </c>
      <c r="AH104" s="40" t="n">
        <f aca="false">(AG104-AG103)/AG103</f>
        <v>0.00674860439723851</v>
      </c>
      <c r="AI104" s="40"/>
      <c r="AJ104" s="40" t="n">
        <f aca="false">AB104/AG104</f>
        <v>-0.00383480664664338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15090804</v>
      </c>
      <c r="AX104" s="7"/>
      <c r="AY104" s="40" t="n">
        <f aca="false">(AW104-AW103)/AW103</f>
        <v>0.00256893772418745</v>
      </c>
      <c r="AZ104" s="12" t="n">
        <f aca="false">workers_and_wage_high!B92</f>
        <v>9094.54807785529</v>
      </c>
      <c r="BA104" s="40" t="n">
        <f aca="false">(AZ104-AZ103)/AZ103</f>
        <v>0.00416895688244498</v>
      </c>
      <c r="BB104" s="39"/>
      <c r="BC104" s="39"/>
      <c r="BD104" s="39"/>
      <c r="BE104" s="39"/>
      <c r="BF104" s="7" t="n">
        <f aca="false">BF103*(1+AY104)*(1+BA104)*(1-BE104)</f>
        <v>149.766743399258</v>
      </c>
      <c r="BG104" s="7"/>
      <c r="BH104" s="7"/>
      <c r="BI104" s="40" t="n">
        <f aca="false">T111/AG111</f>
        <v>0.0165979330497434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137457187.772361</v>
      </c>
      <c r="E105" s="9"/>
      <c r="F105" s="81" t="n">
        <f aca="false">'High pensions'!I105</f>
        <v>24984470.9892879</v>
      </c>
      <c r="G105" s="81" t="n">
        <f aca="false">'High pensions'!K105</f>
        <v>4135683.79742113</v>
      </c>
      <c r="H105" s="81" t="n">
        <f aca="false">'High pensions'!V105</f>
        <v>22753312.0294187</v>
      </c>
      <c r="I105" s="81" t="n">
        <f aca="false">'High pensions'!M105</f>
        <v>127907.746311994</v>
      </c>
      <c r="J105" s="81" t="n">
        <f aca="false">'High pensions'!W105</f>
        <v>703710.681322228</v>
      </c>
      <c r="K105" s="9"/>
      <c r="L105" s="81" t="n">
        <f aca="false">'High pensions'!N105</f>
        <v>2235492.33812512</v>
      </c>
      <c r="M105" s="67"/>
      <c r="N105" s="81" t="n">
        <f aca="false">'High pensions'!L105</f>
        <v>1177698.62368746</v>
      </c>
      <c r="O105" s="9"/>
      <c r="P105" s="81" t="n">
        <f aca="false">'High pensions'!X105</f>
        <v>18079330.7198729</v>
      </c>
      <c r="Q105" s="67"/>
      <c r="R105" s="81" t="n">
        <f aca="false">'High SIPA income'!G100</f>
        <v>37678895.192923</v>
      </c>
      <c r="S105" s="67"/>
      <c r="T105" s="81" t="n">
        <f aca="false">'High SIPA income'!J100</f>
        <v>144068521.464041</v>
      </c>
      <c r="U105" s="9"/>
      <c r="V105" s="81" t="n">
        <f aca="false">'High SIPA income'!F100</f>
        <v>156185.225731783</v>
      </c>
      <c r="W105" s="67"/>
      <c r="X105" s="81" t="n">
        <f aca="false">'High SIPA income'!M100</f>
        <v>392292.257588178</v>
      </c>
      <c r="Y105" s="9"/>
      <c r="Z105" s="9" t="n">
        <f aca="false">R105+V105-N105-L105-F105</f>
        <v>9437418.46755425</v>
      </c>
      <c r="AA105" s="9"/>
      <c r="AB105" s="9" t="n">
        <f aca="false">T105-P105-D105</f>
        <v>-11467997.0281924</v>
      </c>
      <c r="AC105" s="50"/>
      <c r="AD105" s="9"/>
      <c r="AE105" s="9"/>
      <c r="AF105" s="9"/>
      <c r="AG105" s="9" t="n">
        <f aca="false">BF105/100*$AG$53</f>
        <v>8712360882.09088</v>
      </c>
      <c r="AH105" s="40" t="n">
        <f aca="false">(AG105-AG104)/AG104</f>
        <v>0.00531403229799167</v>
      </c>
      <c r="AI105" s="40" t="n">
        <f aca="false">(AG105-AG101)/AG101</f>
        <v>0.0243274049455068</v>
      </c>
      <c r="AJ105" s="40" t="n">
        <f aca="false">AB105/AG105</f>
        <v>-0.00131629040433415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15101515</v>
      </c>
      <c r="AX105" s="7"/>
      <c r="AY105" s="40" t="n">
        <f aca="false">(AW105-AW104)/AW104</f>
        <v>0.000709770002976647</v>
      </c>
      <c r="AZ105" s="12" t="n">
        <f aca="false">workers_and_wage_high!B93</f>
        <v>9136.39206305487</v>
      </c>
      <c r="BA105" s="40" t="n">
        <f aca="false">(AZ105-AZ104)/AZ104</f>
        <v>0.00460099664561247</v>
      </c>
      <c r="BB105" s="39"/>
      <c r="BC105" s="39"/>
      <c r="BD105" s="39"/>
      <c r="BE105" s="39"/>
      <c r="BF105" s="7" t="n">
        <f aca="false">BF104*(1+AY105)*(1+BA105)*(1-BE105)</f>
        <v>150.562608710846</v>
      </c>
      <c r="BG105" s="7"/>
      <c r="BH105" s="7"/>
      <c r="BI105" s="40" t="n">
        <f aca="false">T112/AG112</f>
        <v>0.0141817212331327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137695600.910536</v>
      </c>
      <c r="E106" s="6"/>
      <c r="F106" s="80" t="n">
        <f aca="false">'High pensions'!I106</f>
        <v>25027805.3993012</v>
      </c>
      <c r="G106" s="80" t="n">
        <f aca="false">'High pensions'!K106</f>
        <v>4212663.81653233</v>
      </c>
      <c r="H106" s="80" t="n">
        <f aca="false">'High pensions'!V106</f>
        <v>23176833.3817909</v>
      </c>
      <c r="I106" s="80" t="n">
        <f aca="false">'High pensions'!M106</f>
        <v>130288.571645332</v>
      </c>
      <c r="J106" s="80" t="n">
        <f aca="false">'High pensions'!W106</f>
        <v>716809.279849214</v>
      </c>
      <c r="K106" s="6"/>
      <c r="L106" s="80" t="n">
        <f aca="false">'High pensions'!N106</f>
        <v>2815301.94261307</v>
      </c>
      <c r="M106" s="8"/>
      <c r="N106" s="80" t="n">
        <f aca="false">'High pensions'!L106</f>
        <v>1179877.38014202</v>
      </c>
      <c r="O106" s="6"/>
      <c r="P106" s="80" t="n">
        <f aca="false">'High pensions'!X106</f>
        <v>21099952.3890357</v>
      </c>
      <c r="Q106" s="8"/>
      <c r="R106" s="80" t="n">
        <f aca="false">'High SIPA income'!G101</f>
        <v>32094512.1980382</v>
      </c>
      <c r="S106" s="8"/>
      <c r="T106" s="80" t="n">
        <f aca="false">'High SIPA income'!J101</f>
        <v>122716149.075132</v>
      </c>
      <c r="U106" s="6"/>
      <c r="V106" s="80" t="n">
        <f aca="false">'High SIPA income'!F101</f>
        <v>159379.208309774</v>
      </c>
      <c r="W106" s="8"/>
      <c r="X106" s="80" t="n">
        <f aca="false">'High SIPA income'!M101</f>
        <v>400314.620973363</v>
      </c>
      <c r="Y106" s="6"/>
      <c r="Z106" s="6" t="n">
        <f aca="false">R106+V106-N106-L106-F106</f>
        <v>3230906.68429175</v>
      </c>
      <c r="AA106" s="6"/>
      <c r="AB106" s="6" t="n">
        <f aca="false">T106-P106-D106</f>
        <v>-36079404.2244395</v>
      </c>
      <c r="AC106" s="50"/>
      <c r="AD106" s="6"/>
      <c r="AE106" s="6"/>
      <c r="AF106" s="6"/>
      <c r="AG106" s="6" t="n">
        <f aca="false">BF106/100*$AG$53</f>
        <v>8761617957.69551</v>
      </c>
      <c r="AH106" s="61" t="n">
        <f aca="false">(AG106-AG105)/AG105</f>
        <v>0.00565370010164299</v>
      </c>
      <c r="AI106" s="61"/>
      <c r="AJ106" s="61" t="n">
        <f aca="false">AB106/AG106</f>
        <v>-0.00411789288218739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0.00618114151390757</v>
      </c>
      <c r="AV106" s="5"/>
      <c r="AW106" s="5" t="n">
        <f aca="false">workers_and_wage_high!C94</f>
        <v>15148090</v>
      </c>
      <c r="AX106" s="5"/>
      <c r="AY106" s="61" t="n">
        <f aca="false">(AW106-AW105)/AW105</f>
        <v>0.00308412765209318</v>
      </c>
      <c r="AZ106" s="11" t="n">
        <f aca="false">workers_and_wage_high!B94</f>
        <v>9159.79650211071</v>
      </c>
      <c r="BA106" s="61" t="n">
        <f aca="false">(AZ106-AZ105)/AZ105</f>
        <v>0.00256167192632623</v>
      </c>
      <c r="BB106" s="66"/>
      <c r="BC106" s="66"/>
      <c r="BD106" s="66"/>
      <c r="BE106" s="66"/>
      <c r="BF106" s="5" t="n">
        <f aca="false">BF105*(1+AY106)*(1+BA106)*(1-BE106)</f>
        <v>151.413844547018</v>
      </c>
      <c r="BG106" s="5"/>
      <c r="BH106" s="5"/>
      <c r="BI106" s="61" t="n">
        <f aca="false">T113/AG113</f>
        <v>0.0167553668651292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138277575.902512</v>
      </c>
      <c r="E107" s="9"/>
      <c r="F107" s="81" t="n">
        <f aca="false">'High pensions'!I107</f>
        <v>25133586.2430617</v>
      </c>
      <c r="G107" s="81" t="n">
        <f aca="false">'High pensions'!K107</f>
        <v>4272708.67903934</v>
      </c>
      <c r="H107" s="81" t="n">
        <f aca="false">'High pensions'!V107</f>
        <v>23507182.4992059</v>
      </c>
      <c r="I107" s="81" t="n">
        <f aca="false">'High pensions'!M107</f>
        <v>132145.62924864</v>
      </c>
      <c r="J107" s="81" t="n">
        <f aca="false">'High pensions'!W107</f>
        <v>727026.26286204</v>
      </c>
      <c r="K107" s="9"/>
      <c r="L107" s="81" t="n">
        <f aca="false">'High pensions'!N107</f>
        <v>2312408.35464057</v>
      </c>
      <c r="M107" s="67"/>
      <c r="N107" s="81" t="n">
        <f aca="false">'High pensions'!L107</f>
        <v>1186042.74967344</v>
      </c>
      <c r="O107" s="9"/>
      <c r="P107" s="81" t="n">
        <f aca="false">'High pensions'!X107</f>
        <v>18524355.2144746</v>
      </c>
      <c r="Q107" s="67"/>
      <c r="R107" s="81" t="n">
        <f aca="false">'High SIPA income'!G102</f>
        <v>38052207.9994823</v>
      </c>
      <c r="S107" s="67"/>
      <c r="T107" s="81" t="n">
        <f aca="false">'High SIPA income'!J102</f>
        <v>145495915.335577</v>
      </c>
      <c r="U107" s="9"/>
      <c r="V107" s="81" t="n">
        <f aca="false">'High SIPA income'!F102</f>
        <v>158122.071655592</v>
      </c>
      <c r="W107" s="67"/>
      <c r="X107" s="81" t="n">
        <f aca="false">'High SIPA income'!M102</f>
        <v>397157.056140613</v>
      </c>
      <c r="Y107" s="9"/>
      <c r="Z107" s="9" t="n">
        <f aca="false">R107+V107-N107-L107-F107</f>
        <v>9578292.72376211</v>
      </c>
      <c r="AA107" s="9"/>
      <c r="AB107" s="9" t="n">
        <f aca="false">T107-P107-D107</f>
        <v>-11306015.78141</v>
      </c>
      <c r="AC107" s="50"/>
      <c r="AD107" s="9"/>
      <c r="AE107" s="9"/>
      <c r="AF107" s="9"/>
      <c r="AG107" s="9" t="n">
        <f aca="false">BF107/100*$AG$53</f>
        <v>8814376570.84755</v>
      </c>
      <c r="AH107" s="40" t="n">
        <f aca="false">(AG107-AG106)/AG106</f>
        <v>0.00602156056184823</v>
      </c>
      <c r="AI107" s="40"/>
      <c r="AJ107" s="40" t="n">
        <f aca="false">AB107/AG107</f>
        <v>-0.00128267900634099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15235380</v>
      </c>
      <c r="AX107" s="7"/>
      <c r="AY107" s="40" t="n">
        <f aca="false">(AW107-AW106)/AW106</f>
        <v>0.00576244265778722</v>
      </c>
      <c r="AZ107" s="12" t="n">
        <f aca="false">workers_and_wage_high!B95</f>
        <v>9162.1563707741</v>
      </c>
      <c r="BA107" s="40" t="n">
        <f aca="false">(AZ107-AZ106)/AZ106</f>
        <v>0.000257633306903243</v>
      </c>
      <c r="BB107" s="39"/>
      <c r="BC107" s="39"/>
      <c r="BD107" s="39"/>
      <c r="BE107" s="39"/>
      <c r="BF107" s="7" t="n">
        <f aca="false">BF106*(1+AY107)*(1+BA107)*(1-BE107)</f>
        <v>152.325592181861</v>
      </c>
      <c r="BG107" s="7"/>
      <c r="BH107" s="7"/>
      <c r="BI107" s="40" t="n">
        <f aca="false">T114/AG114</f>
        <v>0.0142191957317588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138421119.330209</v>
      </c>
      <c r="E108" s="9"/>
      <c r="F108" s="81" t="n">
        <f aca="false">'High pensions'!I108</f>
        <v>25159676.9602016</v>
      </c>
      <c r="G108" s="81" t="n">
        <f aca="false">'High pensions'!K108</f>
        <v>4345878.01738859</v>
      </c>
      <c r="H108" s="81" t="n">
        <f aca="false">'High pensions'!V108</f>
        <v>23909738.6103585</v>
      </c>
      <c r="I108" s="81" t="n">
        <f aca="false">'High pensions'!M108</f>
        <v>134408.598475937</v>
      </c>
      <c r="J108" s="81" t="n">
        <f aca="false">'High pensions'!W108</f>
        <v>739476.451866764</v>
      </c>
      <c r="K108" s="9"/>
      <c r="L108" s="81" t="n">
        <f aca="false">'High pensions'!N108</f>
        <v>2233733.71579835</v>
      </c>
      <c r="M108" s="67"/>
      <c r="N108" s="81" t="n">
        <f aca="false">'High pensions'!L108</f>
        <v>1187472.62882915</v>
      </c>
      <c r="O108" s="9"/>
      <c r="P108" s="81" t="n">
        <f aca="false">'High pensions'!X108</f>
        <v>18123978.912751</v>
      </c>
      <c r="Q108" s="67"/>
      <c r="R108" s="81" t="n">
        <f aca="false">'High SIPA income'!G103</f>
        <v>32721236.2623078</v>
      </c>
      <c r="S108" s="67"/>
      <c r="T108" s="81" t="n">
        <f aca="false">'High SIPA income'!J103</f>
        <v>125112482.854107</v>
      </c>
      <c r="U108" s="9"/>
      <c r="V108" s="81" t="n">
        <f aca="false">'High SIPA income'!F103</f>
        <v>153991.008010557</v>
      </c>
      <c r="W108" s="67"/>
      <c r="X108" s="81" t="n">
        <f aca="false">'High SIPA income'!M103</f>
        <v>386781.015282983</v>
      </c>
      <c r="Y108" s="9"/>
      <c r="Z108" s="9" t="n">
        <f aca="false">R108+V108-N108-L108-F108</f>
        <v>4294343.96548927</v>
      </c>
      <c r="AA108" s="9"/>
      <c r="AB108" s="9" t="n">
        <f aca="false">T108-P108-D108</f>
        <v>-31432615.3888535</v>
      </c>
      <c r="AC108" s="50"/>
      <c r="AD108" s="9"/>
      <c r="AE108" s="9"/>
      <c r="AF108" s="9"/>
      <c r="AG108" s="9" t="n">
        <f aca="false">BF108/100*$AG$53</f>
        <v>8854191471.0634</v>
      </c>
      <c r="AH108" s="40" t="n">
        <f aca="false">(AG108-AG107)/AG107</f>
        <v>0.0045170409836507</v>
      </c>
      <c r="AI108" s="40"/>
      <c r="AJ108" s="40" t="n">
        <f aca="false">AB108/AG108</f>
        <v>-0.00355002661638606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15238052</v>
      </c>
      <c r="AX108" s="7"/>
      <c r="AY108" s="40" t="n">
        <f aca="false">(AW108-AW107)/AW107</f>
        <v>0.000175381250746617</v>
      </c>
      <c r="AZ108" s="12" t="n">
        <f aca="false">workers_and_wage_high!B96</f>
        <v>9201.92836089429</v>
      </c>
      <c r="BA108" s="40" t="n">
        <f aca="false">(AZ108-AZ107)/AZ107</f>
        <v>0.00434089842070994</v>
      </c>
      <c r="BB108" s="39"/>
      <c r="BC108" s="39"/>
      <c r="BD108" s="39"/>
      <c r="BE108" s="39"/>
      <c r="BF108" s="7" t="n">
        <f aca="false">BF107*(1+AY108)*(1+BA108)*(1-BE108)</f>
        <v>153.013653124605</v>
      </c>
      <c r="BG108" s="7"/>
      <c r="BH108" s="7"/>
      <c r="BI108" s="40" t="n">
        <f aca="false">T115/AG115</f>
        <v>0.01671485122268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139155124.997635</v>
      </c>
      <c r="E109" s="9"/>
      <c r="F109" s="81" t="n">
        <f aca="false">'High pensions'!I109</f>
        <v>25293091.1788465</v>
      </c>
      <c r="G109" s="81" t="n">
        <f aca="false">'High pensions'!K109</f>
        <v>4342710.88039591</v>
      </c>
      <c r="H109" s="81" t="n">
        <f aca="false">'High pensions'!V109</f>
        <v>23892313.9570813</v>
      </c>
      <c r="I109" s="81" t="n">
        <f aca="false">'High pensions'!M109</f>
        <v>134310.645785441</v>
      </c>
      <c r="J109" s="81" t="n">
        <f aca="false">'High pensions'!W109</f>
        <v>738937.54506437</v>
      </c>
      <c r="K109" s="9"/>
      <c r="L109" s="81" t="n">
        <f aca="false">'High pensions'!N109</f>
        <v>2241168.54222994</v>
      </c>
      <c r="M109" s="67"/>
      <c r="N109" s="81" t="n">
        <f aca="false">'High pensions'!L109</f>
        <v>1194139.85808388</v>
      </c>
      <c r="O109" s="9"/>
      <c r="P109" s="81" t="n">
        <f aca="false">'High pensions'!X109</f>
        <v>18199239.3906571</v>
      </c>
      <c r="Q109" s="67"/>
      <c r="R109" s="81" t="n">
        <f aca="false">'High SIPA income'!G104</f>
        <v>38827410.1825806</v>
      </c>
      <c r="S109" s="67"/>
      <c r="T109" s="81" t="n">
        <f aca="false">'High SIPA income'!J104</f>
        <v>148459968.070744</v>
      </c>
      <c r="U109" s="9"/>
      <c r="V109" s="81" t="n">
        <f aca="false">'High SIPA income'!F104</f>
        <v>156010.004907584</v>
      </c>
      <c r="W109" s="67"/>
      <c r="X109" s="81" t="n">
        <f aca="false">'High SIPA income'!M104</f>
        <v>391852.153395357</v>
      </c>
      <c r="Y109" s="9"/>
      <c r="Z109" s="9" t="n">
        <f aca="false">R109+V109-N109-L109-F109</f>
        <v>10255020.6083279</v>
      </c>
      <c r="AA109" s="9"/>
      <c r="AB109" s="9" t="n">
        <f aca="false">T109-P109-D109</f>
        <v>-8894396.3175483</v>
      </c>
      <c r="AC109" s="50"/>
      <c r="AD109" s="9"/>
      <c r="AE109" s="9"/>
      <c r="AF109" s="9"/>
      <c r="AG109" s="9" t="n">
        <f aca="false">BF109/100*$AG$53</f>
        <v>8929737773.8179</v>
      </c>
      <c r="AH109" s="40" t="n">
        <f aca="false">(AG109-AG108)/AG108</f>
        <v>0.00853226440848838</v>
      </c>
      <c r="AI109" s="40" t="n">
        <f aca="false">(AG109-AG105)/AG105</f>
        <v>0.0249504003184547</v>
      </c>
      <c r="AJ109" s="40" t="n">
        <f aca="false">AB109/AG109</f>
        <v>-0.000996042273898209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15333013</v>
      </c>
      <c r="AX109" s="7"/>
      <c r="AY109" s="40" t="n">
        <f aca="false">(AW109-AW108)/AW108</f>
        <v>0.00623183330782701</v>
      </c>
      <c r="AZ109" s="12" t="n">
        <f aca="false">workers_and_wage_high!B97</f>
        <v>9222.96566212722</v>
      </c>
      <c r="BA109" s="40" t="n">
        <f aca="false">(AZ109-AZ108)/AZ108</f>
        <v>0.00228618398316707</v>
      </c>
      <c r="BB109" s="39"/>
      <c r="BC109" s="39"/>
      <c r="BD109" s="39"/>
      <c r="BE109" s="39"/>
      <c r="BF109" s="7" t="n">
        <f aca="false">BF108*(1+AY109)*(1+BA109)*(1-BE109)</f>
        <v>154.319206071173</v>
      </c>
      <c r="BG109" s="7"/>
      <c r="BH109" s="7"/>
      <c r="BI109" s="40" t="n">
        <f aca="false">T116/AG116</f>
        <v>0.0142846742486854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139721152.112916</v>
      </c>
      <c r="E110" s="6"/>
      <c r="F110" s="80" t="n">
        <f aca="false">'High pensions'!I110</f>
        <v>25395973.3072391</v>
      </c>
      <c r="G110" s="80" t="n">
        <f aca="false">'High pensions'!K110</f>
        <v>4428693.52360223</v>
      </c>
      <c r="H110" s="80" t="n">
        <f aca="false">'High pensions'!V110</f>
        <v>24365365.0910213</v>
      </c>
      <c r="I110" s="80" t="n">
        <f aca="false">'High pensions'!M110</f>
        <v>136969.902791822</v>
      </c>
      <c r="J110" s="80" t="n">
        <f aca="false">'High pensions'!W110</f>
        <v>753567.992505819</v>
      </c>
      <c r="K110" s="6"/>
      <c r="L110" s="80" t="n">
        <f aca="false">'High pensions'!N110</f>
        <v>2771981.79039104</v>
      </c>
      <c r="M110" s="8"/>
      <c r="N110" s="80" t="n">
        <f aca="false">'High pensions'!L110</f>
        <v>1200497.53158287</v>
      </c>
      <c r="O110" s="6"/>
      <c r="P110" s="80" t="n">
        <f aca="false">'High pensions'!X110</f>
        <v>20988609.9025195</v>
      </c>
      <c r="Q110" s="8"/>
      <c r="R110" s="80" t="n">
        <f aca="false">'High SIPA income'!G105</f>
        <v>32954793.066703</v>
      </c>
      <c r="S110" s="8"/>
      <c r="T110" s="80" t="n">
        <f aca="false">'High SIPA income'!J105</f>
        <v>126005507.538477</v>
      </c>
      <c r="U110" s="6"/>
      <c r="V110" s="80" t="n">
        <f aca="false">'High SIPA income'!F105</f>
        <v>161201.435909322</v>
      </c>
      <c r="W110" s="8"/>
      <c r="X110" s="80" t="n">
        <f aca="false">'High SIPA income'!M105</f>
        <v>404891.531340632</v>
      </c>
      <c r="Y110" s="6"/>
      <c r="Z110" s="6" t="n">
        <f aca="false">R110+V110-N110-L110-F110</f>
        <v>3747541.87339934</v>
      </c>
      <c r="AA110" s="6"/>
      <c r="AB110" s="6" t="n">
        <f aca="false">T110-P110-D110</f>
        <v>-34704254.4769582</v>
      </c>
      <c r="AC110" s="50"/>
      <c r="AD110" s="6"/>
      <c r="AE110" s="6"/>
      <c r="AF110" s="6"/>
      <c r="AG110" s="6" t="n">
        <f aca="false">BF110/100*$AG$53</f>
        <v>8945793836.37621</v>
      </c>
      <c r="AH110" s="61" t="n">
        <f aca="false">(AG110-AG109)/AG109</f>
        <v>0.00179804412682664</v>
      </c>
      <c r="AI110" s="61"/>
      <c r="AJ110" s="61" t="n">
        <f aca="false">AB110/AG110</f>
        <v>-0.00387939350176398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0.00596572374773809</v>
      </c>
      <c r="AV110" s="5"/>
      <c r="AW110" s="5" t="n">
        <f aca="false">workers_and_wage_high!C98</f>
        <v>15340012</v>
      </c>
      <c r="AX110" s="5"/>
      <c r="AY110" s="61" t="n">
        <f aca="false">(AW110-AW109)/AW109</f>
        <v>0.000456466057910471</v>
      </c>
      <c r="AZ110" s="11" t="n">
        <f aca="false">workers_and_wage_high!B98</f>
        <v>9235.33334516238</v>
      </c>
      <c r="BA110" s="61" t="n">
        <f aca="false">(AZ110-AZ109)/AZ109</f>
        <v>0.00134096596346921</v>
      </c>
      <c r="BB110" s="66"/>
      <c r="BC110" s="66"/>
      <c r="BD110" s="66"/>
      <c r="BE110" s="66"/>
      <c r="BF110" s="5" t="n">
        <f aca="false">BF109*(1+AY110)*(1+BA110)*(1-BE110)</f>
        <v>154.596678813306</v>
      </c>
      <c r="BG110" s="5"/>
      <c r="BH110" s="5"/>
      <c r="BI110" s="61" t="n">
        <f aca="false">T117/AG117</f>
        <v>0.0168136814872264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140646894.686866</v>
      </c>
      <c r="E111" s="9"/>
      <c r="F111" s="81" t="n">
        <f aca="false">'High pensions'!I111</f>
        <v>25564237.9782777</v>
      </c>
      <c r="G111" s="81" t="n">
        <f aca="false">'High pensions'!K111</f>
        <v>4536650.97648312</v>
      </c>
      <c r="H111" s="81" t="n">
        <f aca="false">'High pensions'!V111</f>
        <v>24959315.1441738</v>
      </c>
      <c r="I111" s="81" t="n">
        <f aca="false">'High pensions'!M111</f>
        <v>140308.793087108</v>
      </c>
      <c r="J111" s="81" t="n">
        <f aca="false">'High pensions'!W111</f>
        <v>771937.581778578</v>
      </c>
      <c r="K111" s="9"/>
      <c r="L111" s="81" t="n">
        <f aca="false">'High pensions'!N111</f>
        <v>2179877.31968025</v>
      </c>
      <c r="M111" s="67"/>
      <c r="N111" s="81" t="n">
        <f aca="false">'High pensions'!L111</f>
        <v>1209732.28963981</v>
      </c>
      <c r="O111" s="9"/>
      <c r="P111" s="81" t="n">
        <f aca="false">'High pensions'!X111</f>
        <v>17966983.9033902</v>
      </c>
      <c r="Q111" s="67"/>
      <c r="R111" s="81" t="n">
        <f aca="false">'High SIPA income'!G106</f>
        <v>39084586.509204</v>
      </c>
      <c r="S111" s="67"/>
      <c r="T111" s="81" t="n">
        <f aca="false">'High SIPA income'!J106</f>
        <v>149443304.045498</v>
      </c>
      <c r="U111" s="9"/>
      <c r="V111" s="81" t="n">
        <f aca="false">'High SIPA income'!F106</f>
        <v>162083.744401924</v>
      </c>
      <c r="W111" s="67"/>
      <c r="X111" s="81" t="n">
        <f aca="false">'High SIPA income'!M106</f>
        <v>407107.635897451</v>
      </c>
      <c r="Y111" s="9"/>
      <c r="Z111" s="9" t="n">
        <f aca="false">R111+V111-N111-L111-F111</f>
        <v>10292822.6660082</v>
      </c>
      <c r="AA111" s="9"/>
      <c r="AB111" s="9" t="n">
        <f aca="false">T111-P111-D111</f>
        <v>-9170574.54475827</v>
      </c>
      <c r="AC111" s="50"/>
      <c r="AD111" s="9"/>
      <c r="AE111" s="9"/>
      <c r="AF111" s="9"/>
      <c r="AG111" s="9" t="n">
        <f aca="false">BF111/100*$AG$53</f>
        <v>9003729777.53448</v>
      </c>
      <c r="AH111" s="40" t="n">
        <f aca="false">(AG111-AG110)/AG110</f>
        <v>0.00647633314806336</v>
      </c>
      <c r="AI111" s="40"/>
      <c r="AJ111" s="40" t="n">
        <f aca="false">AB111/AG111</f>
        <v>-0.00101853062801153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15379798</v>
      </c>
      <c r="AX111" s="7"/>
      <c r="AY111" s="40" t="n">
        <f aca="false">(AW111-AW110)/AW110</f>
        <v>0.00259360944437332</v>
      </c>
      <c r="AZ111" s="12" t="n">
        <f aca="false">workers_and_wage_high!B99</f>
        <v>9271.09883115088</v>
      </c>
      <c r="BA111" s="40" t="n">
        <f aca="false">(AZ111-AZ110)/AZ110</f>
        <v>0.00387267948560117</v>
      </c>
      <c r="BB111" s="39"/>
      <c r="BC111" s="39"/>
      <c r="BD111" s="39"/>
      <c r="BE111" s="39"/>
      <c r="BF111" s="7" t="n">
        <f aca="false">BF110*(1+AY111)*(1+BA111)*(1-BE111)</f>
        <v>155.597898408885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141228648.543419</v>
      </c>
      <c r="E112" s="9"/>
      <c r="F112" s="81" t="n">
        <f aca="false">'High pensions'!I112</f>
        <v>25669978.6280575</v>
      </c>
      <c r="G112" s="81" t="n">
        <f aca="false">'High pensions'!K112</f>
        <v>4560311.76226252</v>
      </c>
      <c r="H112" s="81" t="n">
        <f aca="false">'High pensions'!V112</f>
        <v>25089489.8064716</v>
      </c>
      <c r="I112" s="81" t="n">
        <f aca="false">'High pensions'!M112</f>
        <v>141040.569966883</v>
      </c>
      <c r="J112" s="81" t="n">
        <f aca="false">'High pensions'!W112</f>
        <v>775963.602262017</v>
      </c>
      <c r="K112" s="9"/>
      <c r="L112" s="81" t="n">
        <f aca="false">'High pensions'!N112</f>
        <v>2129805.91614934</v>
      </c>
      <c r="M112" s="67"/>
      <c r="N112" s="81" t="n">
        <f aca="false">'High pensions'!L112</f>
        <v>1215674.16601774</v>
      </c>
      <c r="O112" s="9"/>
      <c r="P112" s="81" t="n">
        <f aca="false">'High pensions'!X112</f>
        <v>17739853.6031333</v>
      </c>
      <c r="Q112" s="67"/>
      <c r="R112" s="81" t="n">
        <f aca="false">'High SIPA income'!G107</f>
        <v>33633879.826283</v>
      </c>
      <c r="S112" s="67"/>
      <c r="T112" s="81" t="n">
        <f aca="false">'High SIPA income'!J107</f>
        <v>128602054.621335</v>
      </c>
      <c r="U112" s="9"/>
      <c r="V112" s="81" t="n">
        <f aca="false">'High SIPA income'!F107</f>
        <v>158265.533760396</v>
      </c>
      <c r="W112" s="67"/>
      <c r="X112" s="81" t="n">
        <f aca="false">'High SIPA income'!M107</f>
        <v>397517.391586607</v>
      </c>
      <c r="Y112" s="9"/>
      <c r="Z112" s="9" t="n">
        <f aca="false">R112+V112-N112-L112-F112</f>
        <v>4776686.64981885</v>
      </c>
      <c r="AA112" s="9"/>
      <c r="AB112" s="9" t="n">
        <f aca="false">T112-P112-D112</f>
        <v>-30366447.5252171</v>
      </c>
      <c r="AC112" s="50"/>
      <c r="AD112" s="9"/>
      <c r="AE112" s="9"/>
      <c r="AF112" s="9"/>
      <c r="AG112" s="9" t="n">
        <f aca="false">BF112/100*$AG$53</f>
        <v>9068155586.14158</v>
      </c>
      <c r="AH112" s="40" t="n">
        <f aca="false">(AG112-AG111)/AG111</f>
        <v>0.00715545781569927</v>
      </c>
      <c r="AI112" s="40"/>
      <c r="AJ112" s="40" t="n">
        <f aca="false">AB112/AG112</f>
        <v>-0.00334869061704506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15432461</v>
      </c>
      <c r="AX112" s="7"/>
      <c r="AY112" s="40" t="n">
        <f aca="false">(AW112-AW111)/AW111</f>
        <v>0.0034241672094783</v>
      </c>
      <c r="AZ112" s="12" t="n">
        <f aca="false">workers_and_wage_high!B100</f>
        <v>9305.57394656914</v>
      </c>
      <c r="BA112" s="40" t="n">
        <f aca="false">(AZ112-AZ111)/AZ111</f>
        <v>0.00371855764307301</v>
      </c>
      <c r="BB112" s="39"/>
      <c r="BC112" s="39"/>
      <c r="BD112" s="39"/>
      <c r="BE112" s="39"/>
      <c r="BF112" s="7" t="n">
        <f aca="false">BF111*(1+AY112)*(1+BA112)*(1-BE112)</f>
        <v>156.711272607161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141741933.037474</v>
      </c>
      <c r="E113" s="9"/>
      <c r="F113" s="81" t="n">
        <f aca="false">'High pensions'!I113</f>
        <v>25763274.160716</v>
      </c>
      <c r="G113" s="81" t="n">
        <f aca="false">'High pensions'!K113</f>
        <v>4615299.37056279</v>
      </c>
      <c r="H113" s="81" t="n">
        <f aca="false">'High pensions'!V113</f>
        <v>25392015.4033724</v>
      </c>
      <c r="I113" s="81" t="n">
        <f aca="false">'High pensions'!M113</f>
        <v>142741.217646273</v>
      </c>
      <c r="J113" s="81" t="n">
        <f aca="false">'High pensions'!W113</f>
        <v>785320.064021832</v>
      </c>
      <c r="K113" s="9"/>
      <c r="L113" s="81" t="n">
        <f aca="false">'High pensions'!N113</f>
        <v>2179437.46068059</v>
      </c>
      <c r="M113" s="67"/>
      <c r="N113" s="81" t="n">
        <f aca="false">'High pensions'!L113</f>
        <v>1221134.97785757</v>
      </c>
      <c r="O113" s="9"/>
      <c r="P113" s="81" t="n">
        <f aca="false">'High pensions'!X113</f>
        <v>18027435.6991872</v>
      </c>
      <c r="Q113" s="67"/>
      <c r="R113" s="81" t="n">
        <f aca="false">'High SIPA income'!G108</f>
        <v>40072740.1313486</v>
      </c>
      <c r="S113" s="67"/>
      <c r="T113" s="81" t="n">
        <f aca="false">'High SIPA income'!J108</f>
        <v>153221595.064722</v>
      </c>
      <c r="U113" s="9"/>
      <c r="V113" s="81" t="n">
        <f aca="false">'High SIPA income'!F108</f>
        <v>153471.680366288</v>
      </c>
      <c r="W113" s="67"/>
      <c r="X113" s="81" t="n">
        <f aca="false">'High SIPA income'!M108</f>
        <v>385476.613966893</v>
      </c>
      <c r="Y113" s="9"/>
      <c r="Z113" s="9" t="n">
        <f aca="false">R113+V113-N113-L113-F113</f>
        <v>11062365.2124607</v>
      </c>
      <c r="AA113" s="9"/>
      <c r="AB113" s="9" t="n">
        <f aca="false">T113-P113-D113</f>
        <v>-6547773.67193893</v>
      </c>
      <c r="AC113" s="50"/>
      <c r="AD113" s="9"/>
      <c r="AE113" s="9"/>
      <c r="AF113" s="9"/>
      <c r="AG113" s="9" t="n">
        <f aca="false">BF113/100*$AG$53</f>
        <v>9144627885.38532</v>
      </c>
      <c r="AH113" s="40" t="n">
        <f aca="false">(AG113-AG112)/AG112</f>
        <v>0.00843305990036307</v>
      </c>
      <c r="AI113" s="40" t="n">
        <f aca="false">(AG113-AG109)/AG109</f>
        <v>0.0240645489274598</v>
      </c>
      <c r="AJ113" s="40" t="n">
        <f aca="false">AB113/AG113</f>
        <v>-0.000716024069432435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15461941</v>
      </c>
      <c r="AX113" s="7"/>
      <c r="AY113" s="40" t="n">
        <f aca="false">(AW113-AW112)/AW112</f>
        <v>0.00191025916086877</v>
      </c>
      <c r="AZ113" s="12" t="n">
        <f aca="false">workers_and_wage_high!B101</f>
        <v>9366.15662257741</v>
      </c>
      <c r="BA113" s="40" t="n">
        <f aca="false">(AZ113-AZ112)/AZ112</f>
        <v>0.00651036425653248</v>
      </c>
      <c r="BB113" s="39"/>
      <c r="BC113" s="39"/>
      <c r="BD113" s="39"/>
      <c r="BE113" s="39"/>
      <c r="BF113" s="7" t="n">
        <f aca="false">BF112*(1+AY113)*(1+BA113)*(1-BE113)</f>
        <v>158.032828156119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141979820.936793</v>
      </c>
      <c r="E114" s="6"/>
      <c r="F114" s="80" t="n">
        <f aca="false">'High pensions'!I114</f>
        <v>25806513.1023498</v>
      </c>
      <c r="G114" s="80" t="n">
        <f aca="false">'High pensions'!K114</f>
        <v>4702246.26309721</v>
      </c>
      <c r="H114" s="80" t="n">
        <f aca="false">'High pensions'!V114</f>
        <v>25870371.5526161</v>
      </c>
      <c r="I114" s="80" t="n">
        <f aca="false">'High pensions'!M114</f>
        <v>145430.29679682</v>
      </c>
      <c r="J114" s="80" t="n">
        <f aca="false">'High pensions'!W114</f>
        <v>800114.584101524</v>
      </c>
      <c r="K114" s="6"/>
      <c r="L114" s="80" t="n">
        <f aca="false">'High pensions'!N114</f>
        <v>2691479.15633975</v>
      </c>
      <c r="M114" s="8"/>
      <c r="N114" s="80" t="n">
        <f aca="false">'High pensions'!L114</f>
        <v>1224525.97444682</v>
      </c>
      <c r="O114" s="6"/>
      <c r="P114" s="80" t="n">
        <f aca="false">'High pensions'!X114</f>
        <v>20703078.7548346</v>
      </c>
      <c r="Q114" s="8"/>
      <c r="R114" s="80" t="n">
        <f aca="false">'High SIPA income'!G109</f>
        <v>34220401.6212163</v>
      </c>
      <c r="S114" s="8"/>
      <c r="T114" s="80" t="n">
        <f aca="false">'High SIPA income'!J109</f>
        <v>130844671.539104</v>
      </c>
      <c r="U114" s="6"/>
      <c r="V114" s="80" t="n">
        <f aca="false">'High SIPA income'!F109</f>
        <v>156112.193818977</v>
      </c>
      <c r="W114" s="8"/>
      <c r="X114" s="80" t="n">
        <f aca="false">'High SIPA income'!M109</f>
        <v>392108.822478895</v>
      </c>
      <c r="Y114" s="6"/>
      <c r="Z114" s="6" t="n">
        <f aca="false">R114+V114-N114-L114-F114</f>
        <v>4653995.58189892</v>
      </c>
      <c r="AA114" s="6"/>
      <c r="AB114" s="6" t="n">
        <f aca="false">T114-P114-D114</f>
        <v>-31838228.1525236</v>
      </c>
      <c r="AC114" s="50"/>
      <c r="AD114" s="6"/>
      <c r="AE114" s="6"/>
      <c r="AF114" s="6"/>
      <c r="AG114" s="6" t="n">
        <f aca="false">BF114/100*$AG$53</f>
        <v>9201974148.71082</v>
      </c>
      <c r="AH114" s="61" t="n">
        <f aca="false">(AG114-AG113)/AG113</f>
        <v>0.006271033009134</v>
      </c>
      <c r="AI114" s="61"/>
      <c r="AJ114" s="61" t="n">
        <f aca="false">AB114/AG114</f>
        <v>-0.00345993453556746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0.00465708360273748</v>
      </c>
      <c r="AV114" s="5"/>
      <c r="AW114" s="5" t="n">
        <f aca="false">workers_and_wage_high!C102</f>
        <v>15488966</v>
      </c>
      <c r="AX114" s="5"/>
      <c r="AY114" s="61" t="n">
        <f aca="false">(AW114-AW113)/AW113</f>
        <v>0.0017478400674275</v>
      </c>
      <c r="AZ114" s="11" t="n">
        <f aca="false">workers_and_wage_high!B102</f>
        <v>9408.44763817201</v>
      </c>
      <c r="BA114" s="61" t="n">
        <f aca="false">(AZ114-AZ113)/AZ113</f>
        <v>0.00451530091784568</v>
      </c>
      <c r="BB114" s="66"/>
      <c r="BC114" s="66"/>
      <c r="BD114" s="66"/>
      <c r="BE114" s="66"/>
      <c r="BF114" s="5" t="n">
        <f aca="false">BF113*(1+AY114)*(1+BA114)*(1-BE114)</f>
        <v>159.023857238013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142870814.114604</v>
      </c>
      <c r="E115" s="9"/>
      <c r="F115" s="81" t="n">
        <f aca="false">'High pensions'!I115</f>
        <v>25968461.6593037</v>
      </c>
      <c r="G115" s="81" t="n">
        <f aca="false">'High pensions'!K115</f>
        <v>4722960.62568698</v>
      </c>
      <c r="H115" s="81" t="n">
        <f aca="false">'High pensions'!V115</f>
        <v>25984335.86386</v>
      </c>
      <c r="I115" s="81" t="n">
        <f aca="false">'High pensions'!M115</f>
        <v>146070.947186195</v>
      </c>
      <c r="J115" s="81" t="n">
        <f aca="false">'High pensions'!W115</f>
        <v>803639.253521443</v>
      </c>
      <c r="K115" s="9"/>
      <c r="L115" s="81" t="n">
        <f aca="false">'High pensions'!N115</f>
        <v>2101532.5461738</v>
      </c>
      <c r="M115" s="67"/>
      <c r="N115" s="81" t="n">
        <f aca="false">'High pensions'!L115</f>
        <v>1232834.20044003</v>
      </c>
      <c r="O115" s="9"/>
      <c r="P115" s="81" t="n">
        <f aca="false">'High pensions'!X115</f>
        <v>17687552.398287</v>
      </c>
      <c r="Q115" s="67"/>
      <c r="R115" s="81" t="n">
        <f aca="false">'High SIPA income'!G110</f>
        <v>40379850.3770423</v>
      </c>
      <c r="S115" s="67"/>
      <c r="T115" s="81" t="n">
        <f aca="false">'High SIPA income'!J110</f>
        <v>154395857.706899</v>
      </c>
      <c r="U115" s="9"/>
      <c r="V115" s="81" t="n">
        <f aca="false">'High SIPA income'!F110</f>
        <v>156842.155800295</v>
      </c>
      <c r="W115" s="67"/>
      <c r="X115" s="81" t="n">
        <f aca="false">'High SIPA income'!M110</f>
        <v>393942.276522088</v>
      </c>
      <c r="Y115" s="9"/>
      <c r="Z115" s="9" t="n">
        <f aca="false">R115+V115-N115-L115-F115</f>
        <v>11233864.126925</v>
      </c>
      <c r="AA115" s="9"/>
      <c r="AB115" s="9" t="n">
        <f aca="false">T115-P115-D115</f>
        <v>-6162508.8059918</v>
      </c>
      <c r="AC115" s="50"/>
      <c r="AD115" s="9"/>
      <c r="AE115" s="9"/>
      <c r="AF115" s="9"/>
      <c r="AG115" s="9" t="n">
        <f aca="false">BF115/100*$AG$53</f>
        <v>9237046483.39336</v>
      </c>
      <c r="AH115" s="40" t="n">
        <f aca="false">(AG115-AG114)/AG114</f>
        <v>0.00381139243772497</v>
      </c>
      <c r="AI115" s="40"/>
      <c r="AJ115" s="40" t="n">
        <f aca="false">AB115/AG115</f>
        <v>-0.000667151433856151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15564479</v>
      </c>
      <c r="AX115" s="7"/>
      <c r="AY115" s="40" t="n">
        <f aca="false">(AW115-AW114)/AW114</f>
        <v>0.00487527701978299</v>
      </c>
      <c r="AZ115" s="12" t="n">
        <f aca="false">workers_and_wage_high!B103</f>
        <v>9398.48669813074</v>
      </c>
      <c r="BA115" s="40" t="n">
        <f aca="false">(AZ115-AZ114)/AZ114</f>
        <v>-0.00105872301407708</v>
      </c>
      <c r="BB115" s="39"/>
      <c r="BC115" s="39"/>
      <c r="BD115" s="39"/>
      <c r="BE115" s="39"/>
      <c r="BF115" s="7" t="n">
        <f aca="false">BF114*(1+AY115)*(1+BA115)*(1-BE115)</f>
        <v>159.629959564908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143702592.404224</v>
      </c>
      <c r="E116" s="9"/>
      <c r="F116" s="81" t="n">
        <f aca="false">'High pensions'!I116</f>
        <v>26119647.209389</v>
      </c>
      <c r="G116" s="81" t="n">
        <f aca="false">'High pensions'!K116</f>
        <v>4811770.2804628</v>
      </c>
      <c r="H116" s="81" t="n">
        <f aca="false">'High pensions'!V116</f>
        <v>26472940.3813521</v>
      </c>
      <c r="I116" s="81" t="n">
        <f aca="false">'High pensions'!M116</f>
        <v>148817.637540087</v>
      </c>
      <c r="J116" s="81" t="n">
        <f aca="false">'High pensions'!W116</f>
        <v>818750.733443884</v>
      </c>
      <c r="K116" s="9"/>
      <c r="L116" s="81" t="n">
        <f aca="false">'High pensions'!N116</f>
        <v>2109998.28764955</v>
      </c>
      <c r="M116" s="67"/>
      <c r="N116" s="81" t="n">
        <f aca="false">'High pensions'!L116</f>
        <v>1241248.73232653</v>
      </c>
      <c r="O116" s="9"/>
      <c r="P116" s="81" t="n">
        <f aca="false">'High pensions'!X116</f>
        <v>17777775.4428003</v>
      </c>
      <c r="Q116" s="67"/>
      <c r="R116" s="81" t="n">
        <f aca="false">'High SIPA income'!G111</f>
        <v>34731986.5247546</v>
      </c>
      <c r="S116" s="67"/>
      <c r="T116" s="81" t="n">
        <f aca="false">'High SIPA income'!J111</f>
        <v>132800760.757716</v>
      </c>
      <c r="U116" s="9"/>
      <c r="V116" s="81" t="n">
        <f aca="false">'High SIPA income'!F111</f>
        <v>160556.608577219</v>
      </c>
      <c r="W116" s="67"/>
      <c r="X116" s="81" t="n">
        <f aca="false">'High SIPA income'!M111</f>
        <v>403271.910991269</v>
      </c>
      <c r="Y116" s="9"/>
      <c r="Z116" s="9" t="n">
        <f aca="false">R116+V116-N116-L116-F116</f>
        <v>5421648.90396672</v>
      </c>
      <c r="AA116" s="9"/>
      <c r="AB116" s="9" t="n">
        <f aca="false">T116-P116-D116</f>
        <v>-28679607.0893091</v>
      </c>
      <c r="AC116" s="50"/>
      <c r="AD116" s="9"/>
      <c r="AE116" s="9"/>
      <c r="AF116" s="9"/>
      <c r="AG116" s="9" t="n">
        <f aca="false">BF116/100*$AG$53</f>
        <v>9296730079.08715</v>
      </c>
      <c r="AH116" s="40" t="n">
        <f aca="false">(AG116-AG115)/AG115</f>
        <v>0.00646132893247806</v>
      </c>
      <c r="AI116" s="40"/>
      <c r="AJ116" s="40" t="n">
        <f aca="false">AB116/AG116</f>
        <v>-0.00308491338839915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15589165</v>
      </c>
      <c r="AX116" s="7"/>
      <c r="AY116" s="40" t="n">
        <f aca="false">(AW116-AW115)/AW115</f>
        <v>0.00158604730681959</v>
      </c>
      <c r="AZ116" s="12" t="n">
        <f aca="false">workers_and_wage_high!B104</f>
        <v>9444.23440960456</v>
      </c>
      <c r="BA116" s="40" t="n">
        <f aca="false">(AZ116-AZ115)/AZ115</f>
        <v>0.00486756144294108</v>
      </c>
      <c r="BB116" s="39"/>
      <c r="BC116" s="39"/>
      <c r="BD116" s="39"/>
      <c r="BE116" s="39"/>
      <c r="BF116" s="7" t="n">
        <f aca="false">BF115*(1+AY116)*(1+BA116)*(1-BE116)</f>
        <v>160.661381241135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145389133.960713</v>
      </c>
      <c r="E117" s="9"/>
      <c r="F117" s="81" t="n">
        <f aca="false">'High pensions'!I117</f>
        <v>26426196.1012527</v>
      </c>
      <c r="G117" s="81" t="n">
        <f aca="false">'High pensions'!K117</f>
        <v>4848358.80815358</v>
      </c>
      <c r="H117" s="81" t="n">
        <f aca="false">'High pensions'!V117</f>
        <v>26674239.6653459</v>
      </c>
      <c r="I117" s="81" t="n">
        <f aca="false">'High pensions'!M117</f>
        <v>149949.241489286</v>
      </c>
      <c r="J117" s="81" t="n">
        <f aca="false">'High pensions'!W117</f>
        <v>824976.484495231</v>
      </c>
      <c r="K117" s="9"/>
      <c r="L117" s="81" t="n">
        <f aca="false">'High pensions'!N117</f>
        <v>2075707.77086623</v>
      </c>
      <c r="M117" s="67"/>
      <c r="N117" s="81" t="n">
        <f aca="false">'High pensions'!L117</f>
        <v>1257673.10497877</v>
      </c>
      <c r="O117" s="9"/>
      <c r="P117" s="81" t="n">
        <f aca="false">'High pensions'!X117</f>
        <v>17690203.8405607</v>
      </c>
      <c r="Q117" s="67"/>
      <c r="R117" s="81" t="n">
        <f aca="false">'High SIPA income'!G112</f>
        <v>40966275.1976928</v>
      </c>
      <c r="S117" s="67"/>
      <c r="T117" s="81" t="n">
        <f aca="false">'High SIPA income'!J112</f>
        <v>156638103.835092</v>
      </c>
      <c r="U117" s="9"/>
      <c r="V117" s="81" t="n">
        <f aca="false">'High SIPA income'!F112</f>
        <v>159014.101586766</v>
      </c>
      <c r="W117" s="67"/>
      <c r="X117" s="81" t="n">
        <f aca="false">'High SIPA income'!M112</f>
        <v>399397.578148357</v>
      </c>
      <c r="Y117" s="9"/>
      <c r="Z117" s="9" t="n">
        <f aca="false">R117+V117-N117-L117-F117</f>
        <v>11365712.3221819</v>
      </c>
      <c r="AA117" s="9"/>
      <c r="AB117" s="9" t="n">
        <f aca="false">T117-P117-D117</f>
        <v>-6441233.96618116</v>
      </c>
      <c r="AC117" s="50"/>
      <c r="AD117" s="9"/>
      <c r="AE117" s="9"/>
      <c r="AF117" s="9"/>
      <c r="AG117" s="9" t="n">
        <f aca="false">BF117/100*$AG$53</f>
        <v>9316109856.96931</v>
      </c>
      <c r="AH117" s="40" t="n">
        <f aca="false">(AG117-AG116)/AG116</f>
        <v>0.00208458003161291</v>
      </c>
      <c r="AI117" s="40" t="n">
        <f aca="false">(AG117-AG113)/AG113</f>
        <v>0.0187522088086326</v>
      </c>
      <c r="AJ117" s="40" t="n">
        <f aca="false">AB117/AG117</f>
        <v>-0.000691408116163692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15620947</v>
      </c>
      <c r="AX117" s="7"/>
      <c r="AY117" s="40" t="n">
        <f aca="false">(AW117-AW116)/AW116</f>
        <v>0.00203872369046065</v>
      </c>
      <c r="AZ117" s="12" t="n">
        <f aca="false">workers_and_wage_high!B105</f>
        <v>9444.6666065095</v>
      </c>
      <c r="BA117" s="40" t="n">
        <f aca="false">(AZ117-AZ116)/AZ116</f>
        <v>4.57630429524459E-005</v>
      </c>
      <c r="BB117" s="39"/>
      <c r="BC117" s="39"/>
      <c r="BD117" s="39"/>
      <c r="BE117" s="39"/>
      <c r="BF117" s="7" t="n">
        <f aca="false">BF116*(1+AY117)*(1+BA117)*(1-BE117)</f>
        <v>160.996292748322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147.232692101284</v>
      </c>
    </row>
    <row r="119" customFormat="false" ht="12.8" hidden="false" customHeight="false" outlineLevel="0" collapsed="false">
      <c r="AI119" s="32" t="n">
        <f aca="false">AVERAGE(AI29:AI117)</f>
        <v>0.0282619677771993</v>
      </c>
      <c r="BF119" s="0" t="s">
        <v>114</v>
      </c>
    </row>
    <row r="120" customFormat="false" ht="12.8" hidden="false" customHeight="false" outlineLevel="0" collapsed="false">
      <c r="AI120" s="32" t="n">
        <f aca="false">'Central scenario'!AI119</f>
        <v>0.0229247107702193</v>
      </c>
      <c r="AJ120" s="32" t="n">
        <f aca="false">AI119-AI120</f>
        <v>0.00533725700698006</v>
      </c>
    </row>
    <row r="121" customFormat="false" ht="12.8" hidden="false" customHeight="false" outlineLevel="0" collapsed="false">
      <c r="AI121" s="32" t="n">
        <f aca="false">'Low scenario'!AI119</f>
        <v>0.0155776929902435</v>
      </c>
      <c r="AJ121" s="32" t="n">
        <f aca="false">AI120-AI121</f>
        <v>0.00734701777997578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484375" defaultRowHeight="12.8" zeroHeight="false" outlineLevelRow="0" outlineLevelCol="0"/>
  <sheetData>
    <row r="1" customFormat="false" ht="12.8" hidden="false" customHeight="false" outlineLevel="0" collapsed="false">
      <c r="B1" s="0" t="s">
        <v>115</v>
      </c>
      <c r="E1" s="0" t="s">
        <v>116</v>
      </c>
      <c r="G1" s="0" t="s">
        <v>117</v>
      </c>
    </row>
    <row r="3" customFormat="false" ht="58.75" hidden="false" customHeight="true" outlineLevel="0" collapsed="false">
      <c r="B3" s="46" t="s">
        <v>118</v>
      </c>
      <c r="C3" s="46" t="s">
        <v>119</v>
      </c>
      <c r="D3" s="46" t="s">
        <v>120</v>
      </c>
      <c r="E3" s="46" t="s">
        <v>121</v>
      </c>
      <c r="F3" s="46" t="s">
        <v>122</v>
      </c>
      <c r="G3" s="46" t="s">
        <v>123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-0.0328743672773596</v>
      </c>
      <c r="C6" s="52" t="n">
        <f aca="false">'Central scenario'!BO4</f>
        <v>-0.0328743672773596</v>
      </c>
      <c r="D6" s="32" t="n">
        <f aca="false">'Low scenario'!AL4</f>
        <v>-0.032867452056873</v>
      </c>
      <c r="E6" s="32" t="n">
        <f aca="false">'Low scenario'!BO4</f>
        <v>-0.032867452056873</v>
      </c>
      <c r="F6" s="32" t="n">
        <f aca="false">'High scenario'!AL4</f>
        <v>-0.032867452056873</v>
      </c>
      <c r="G6" s="32" t="n">
        <f aca="false">'High scenario'!BO4</f>
        <v>-0.032867452056873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-0.0327708635680786</v>
      </c>
      <c r="C7" s="52" t="n">
        <f aca="false">'Central scenario'!BO5</f>
        <v>-0.0328108315405279</v>
      </c>
      <c r="D7" s="32" t="n">
        <f aca="false">'Low scenario'!AL5</f>
        <v>-0.0327691279382023</v>
      </c>
      <c r="E7" s="32" t="n">
        <f aca="false">'Low scenario'!BO5</f>
        <v>-0.0328090959106516</v>
      </c>
      <c r="F7" s="32" t="n">
        <f aca="false">'High scenario'!AL5</f>
        <v>-0.0327691279382023</v>
      </c>
      <c r="G7" s="32" t="n">
        <f aca="false">'High scenario'!BO5</f>
        <v>-0.0328090959106516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-0.036516966657866</v>
      </c>
      <c r="C8" s="52" t="n">
        <f aca="false">'Central scenario'!BO6</f>
        <v>-0.0370597887098199</v>
      </c>
      <c r="D8" s="32" t="n">
        <f aca="false">'Low scenario'!AL6</f>
        <v>-0.0365104009407959</v>
      </c>
      <c r="E8" s="32" t="n">
        <f aca="false">'Low scenario'!BO6</f>
        <v>-0.0370532229927498</v>
      </c>
      <c r="F8" s="32" t="n">
        <f aca="false">'High scenario'!AL6</f>
        <v>-0.0365058558565987</v>
      </c>
      <c r="G8" s="32" t="n">
        <f aca="false">'High scenario'!BO6</f>
        <v>-0.0370486779085526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-0.0368249769680938</v>
      </c>
      <c r="C9" s="52" t="n">
        <f aca="false">'Central scenario'!BO7</f>
        <v>-0.0377761510532356</v>
      </c>
      <c r="D9" s="32" t="n">
        <f aca="false">'Low scenario'!AL7</f>
        <v>-0.0368194514270904</v>
      </c>
      <c r="E9" s="32" t="n">
        <f aca="false">'Low scenario'!BO7</f>
        <v>-0.0377706255122322</v>
      </c>
      <c r="F9" s="32" t="n">
        <f aca="false">'High scenario'!AL7</f>
        <v>-0.0376339591942611</v>
      </c>
      <c r="G9" s="32" t="n">
        <f aca="false">'High scenario'!BO7</f>
        <v>-0.038585133279403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-0.0378869896567784</v>
      </c>
      <c r="C10" s="52" t="n">
        <f aca="false">'Central scenario'!BO8</f>
        <v>-0.038752154690172</v>
      </c>
      <c r="D10" s="32" t="n">
        <f aca="false">'Low scenario'!AL8</f>
        <v>-0.0378367159943401</v>
      </c>
      <c r="E10" s="32" t="n">
        <f aca="false">'Low scenario'!BO8</f>
        <v>-0.0387018810277337</v>
      </c>
      <c r="F10" s="32" t="n">
        <f aca="false">'High scenario'!AL8</f>
        <v>-0.0385319955234699</v>
      </c>
      <c r="G10" s="32" t="n">
        <f aca="false">'High scenario'!BO8</f>
        <v>-0.0393922046838318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-0.0449963686548207</v>
      </c>
      <c r="C11" s="52" t="n">
        <f aca="false">'Central scenario'!BO9</f>
        <v>-0.0462313761458549</v>
      </c>
      <c r="D11" s="32" t="n">
        <f aca="false">'Low scenario'!AL9</f>
        <v>-0.0452321818508512</v>
      </c>
      <c r="E11" s="32" t="n">
        <f aca="false">'Low scenario'!BO9</f>
        <v>-0.0464723098999607</v>
      </c>
      <c r="F11" s="32" t="n">
        <f aca="false">'High scenario'!AL9</f>
        <v>-0.0452988797454046</v>
      </c>
      <c r="G11" s="32" t="n">
        <f aca="false">'High scenario'!BO9</f>
        <v>-0.0464872297694144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-0.04790295146133</v>
      </c>
      <c r="C12" s="52" t="n">
        <f aca="false">'Central scenario'!BO10</f>
        <v>-0.0495438308175518</v>
      </c>
      <c r="D12" s="32" t="n">
        <f aca="false">'Low scenario'!AL10</f>
        <v>-0.0476715362751327</v>
      </c>
      <c r="E12" s="32" t="n">
        <f aca="false">'Low scenario'!BO10</f>
        <v>-0.0493289639271558</v>
      </c>
      <c r="F12" s="32" t="n">
        <f aca="false">'High scenario'!AL10</f>
        <v>-0.0483272305233941</v>
      </c>
      <c r="G12" s="32" t="n">
        <f aca="false">'High scenario'!BO10</f>
        <v>-0.0500035422513519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-0.047207964087052</v>
      </c>
      <c r="C13" s="52" t="n">
        <f aca="false">'Central scenario'!BO11</f>
        <v>-0.0491356764427471</v>
      </c>
      <c r="D13" s="32" t="n">
        <f aca="false">'Low scenario'!AL11</f>
        <v>-0.0497772962004054</v>
      </c>
      <c r="E13" s="32" t="n">
        <f aca="false">'Low scenario'!BO11</f>
        <v>-0.0517834877641819</v>
      </c>
      <c r="F13" s="32" t="n">
        <f aca="false">'High scenario'!AL11</f>
        <v>-0.0472849547179582</v>
      </c>
      <c r="G13" s="32" t="n">
        <f aca="false">'High scenario'!BO11</f>
        <v>-0.0492362783597826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-0.0464100046330033</v>
      </c>
      <c r="C14" s="52" t="n">
        <f aca="false">'Central scenario'!BO12</f>
        <v>-0.0486475952694926</v>
      </c>
      <c r="D14" s="32" t="n">
        <f aca="false">'Low scenario'!AL12</f>
        <v>-0.0487763216369696</v>
      </c>
      <c r="E14" s="32" t="n">
        <f aca="false">'Low scenario'!BO12</f>
        <v>-0.0510358546525815</v>
      </c>
      <c r="F14" s="32" t="n">
        <f aca="false">'High scenario'!AL12</f>
        <v>-0.0441160592429074</v>
      </c>
      <c r="G14" s="32" t="n">
        <f aca="false">'High scenario'!BO12</f>
        <v>-0.0461994603418374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-0.0445699296414823</v>
      </c>
      <c r="C15" s="59" t="n">
        <f aca="false">'Central scenario'!BO13</f>
        <v>-0.0471894138846704</v>
      </c>
      <c r="D15" s="32" t="n">
        <f aca="false">'Low scenario'!AL13</f>
        <v>-0.0479485629329391</v>
      </c>
      <c r="E15" s="32" t="n">
        <f aca="false">'Low scenario'!BO13</f>
        <v>-0.0506139530096057</v>
      </c>
      <c r="F15" s="32" t="n">
        <f aca="false">'High scenario'!AL13</f>
        <v>-0.0420157013018613</v>
      </c>
      <c r="G15" s="32" t="n">
        <f aca="false">'High scenario'!BO13</f>
        <v>-0.0444414655640154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-0.0426326878078721</v>
      </c>
      <c r="C16" s="63" t="n">
        <f aca="false">'Central scenario'!BO14</f>
        <v>-0.0461068674225322</v>
      </c>
      <c r="D16" s="32" t="n">
        <f aca="false">'Low scenario'!AL14</f>
        <v>-0.0466698839540932</v>
      </c>
      <c r="E16" s="32" t="n">
        <f aca="false">'Low scenario'!BO14</f>
        <v>-0.0501954814548066</v>
      </c>
      <c r="F16" s="32" t="n">
        <f aca="false">'High scenario'!AL14</f>
        <v>-0.0399688004885158</v>
      </c>
      <c r="G16" s="32" t="n">
        <f aca="false">'High scenario'!BO14</f>
        <v>-0.0432651959529725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-0.0413003512062333</v>
      </c>
      <c r="C17" s="69" t="n">
        <f aca="false">'Central scenario'!BO15</f>
        <v>-0.0459146042906454</v>
      </c>
      <c r="D17" s="32" t="n">
        <f aca="false">'Low scenario'!AL15</f>
        <v>-0.0469878306930947</v>
      </c>
      <c r="E17" s="32" t="n">
        <f aca="false">'Low scenario'!BO15</f>
        <v>-0.0516410569346273</v>
      </c>
      <c r="F17" s="32" t="n">
        <f aca="false">'High scenario'!AL15</f>
        <v>-0.0376838120443688</v>
      </c>
      <c r="G17" s="32" t="n">
        <f aca="false">'High scenario'!BO15</f>
        <v>-0.0420637440885549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-0.0405155549236043</v>
      </c>
      <c r="C18" s="69" t="n">
        <f aca="false">'Central scenario'!BO16</f>
        <v>-0.0458724387101338</v>
      </c>
      <c r="D18" s="32" t="n">
        <f aca="false">'Low scenario'!AL16</f>
        <v>-0.0459209907572751</v>
      </c>
      <c r="E18" s="32" t="n">
        <f aca="false">'Low scenario'!BO16</f>
        <v>-0.0515170305913564</v>
      </c>
      <c r="F18" s="32" t="n">
        <f aca="false">'High scenario'!AL16</f>
        <v>-0.0339245831581975</v>
      </c>
      <c r="G18" s="32" t="n">
        <f aca="false">'High scenario'!BO16</f>
        <v>-0.0389312152995296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-0.0386785804113225</v>
      </c>
      <c r="C19" s="69" t="n">
        <f aca="false">'Central scenario'!BO17</f>
        <v>-0.0448275906258571</v>
      </c>
      <c r="D19" s="32" t="n">
        <f aca="false">'Low scenario'!AL17</f>
        <v>-0.0435807622816694</v>
      </c>
      <c r="E19" s="32" t="n">
        <f aca="false">'Low scenario'!BO17</f>
        <v>-0.0500566450116725</v>
      </c>
      <c r="F19" s="32" t="n">
        <f aca="false">'High scenario'!AL17</f>
        <v>-0.0306113363704448</v>
      </c>
      <c r="G19" s="32" t="n">
        <f aca="false">'High scenario'!BO17</f>
        <v>-0.0363264288629916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-0.0356992514781218</v>
      </c>
      <c r="C20" s="63" t="n">
        <f aca="false">'Central scenario'!BO18</f>
        <v>-0.0426197697607447</v>
      </c>
      <c r="D20" s="32" t="n">
        <f aca="false">'Low scenario'!AL18</f>
        <v>-0.0423097040244139</v>
      </c>
      <c r="E20" s="32" t="n">
        <f aca="false">'Low scenario'!BO18</f>
        <v>-0.0495987371042233</v>
      </c>
      <c r="F20" s="32" t="n">
        <f aca="false">'High scenario'!AL18</f>
        <v>-0.0274865169172166</v>
      </c>
      <c r="G20" s="32" t="n">
        <f aca="false">'High scenario'!BO18</f>
        <v>-0.0338777075247574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-0.0335314950216297</v>
      </c>
      <c r="C21" s="69" t="n">
        <f aca="false">'Central scenario'!BO19</f>
        <v>-0.0409759117217252</v>
      </c>
      <c r="D21" s="32" t="n">
        <f aca="false">'Low scenario'!AL19</f>
        <v>-0.0413719029427194</v>
      </c>
      <c r="E21" s="32" t="n">
        <f aca="false">'Low scenario'!BO19</f>
        <v>-0.0493072092370482</v>
      </c>
      <c r="F21" s="32" t="n">
        <f aca="false">'High scenario'!AL19</f>
        <v>-0.0255126646898022</v>
      </c>
      <c r="G21" s="32" t="n">
        <f aca="false">'High scenario'!BO19</f>
        <v>-0.0324255497724049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-0.0306197103370214</v>
      </c>
      <c r="C22" s="69" t="n">
        <f aca="false">'Central scenario'!BO20</f>
        <v>-0.0387395735481102</v>
      </c>
      <c r="D22" s="32" t="n">
        <f aca="false">'Low scenario'!AL20</f>
        <v>-0.0414866335250034</v>
      </c>
      <c r="E22" s="32" t="n">
        <f aca="false">'Low scenario'!BO20</f>
        <v>-0.0499981955236582</v>
      </c>
      <c r="F22" s="32" t="n">
        <f aca="false">'High scenario'!AL20</f>
        <v>-0.0239658976529659</v>
      </c>
      <c r="G22" s="32" t="n">
        <f aca="false">'High scenario'!BO20</f>
        <v>-0.0313038798464975</v>
      </c>
      <c r="H22" s="32" t="n">
        <f aca="false">B31-D31</f>
        <v>0.013416188666999</v>
      </c>
      <c r="I22" s="32" t="n">
        <f aca="false">C31-E31</f>
        <v>0.0151582912189406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-0.028887460745837</v>
      </c>
      <c r="C23" s="69" t="n">
        <f aca="false">'Central scenario'!BO21</f>
        <v>-0.0378739938299245</v>
      </c>
      <c r="D23" s="32" t="n">
        <f aca="false">'Low scenario'!AL21</f>
        <v>-0.0400457147203359</v>
      </c>
      <c r="E23" s="32" t="n">
        <f aca="false">'Low scenario'!BO21</f>
        <v>-0.0492167219371758</v>
      </c>
      <c r="F23" s="32" t="n">
        <f aca="false">'High scenario'!AL21</f>
        <v>-0.021813228328601</v>
      </c>
      <c r="G23" s="32" t="n">
        <f aca="false">'High scenario'!BO21</f>
        <v>-0.0297829315381772</v>
      </c>
      <c r="H23" s="32" t="n">
        <f aca="false">B31-F31</f>
        <v>-0.0124251627279417</v>
      </c>
      <c r="I23" s="32" t="n">
        <f aca="false">C31-G31</f>
        <v>-0.0143498141879923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-0.028456921624534</v>
      </c>
      <c r="C24" s="63" t="n">
        <f aca="false">'Central scenario'!BO22</f>
        <v>-0.0381289740330974</v>
      </c>
      <c r="D24" s="32" t="n">
        <f aca="false">'Low scenario'!AL22</f>
        <v>-0.0393849716655535</v>
      </c>
      <c r="E24" s="32" t="n">
        <f aca="false">'Low scenario'!BO22</f>
        <v>-0.0494308715050884</v>
      </c>
      <c r="F24" s="32" t="n">
        <f aca="false">'High scenario'!AL22</f>
        <v>-0.0193443763088951</v>
      </c>
      <c r="G24" s="32" t="n">
        <f aca="false">'High scenario'!BO22</f>
        <v>-0.0280054768502447</v>
      </c>
      <c r="H24" s="32" t="n">
        <f aca="false">H22-I22</f>
        <v>-0.00174210255194152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-0.0264537694555617</v>
      </c>
      <c r="C25" s="69" t="n">
        <f aca="false">'Central scenario'!BO23</f>
        <v>-0.0366163652648115</v>
      </c>
      <c r="D25" s="32" t="n">
        <f aca="false">'Low scenario'!AL23</f>
        <v>-0.0386061519565399</v>
      </c>
      <c r="E25" s="32" t="n">
        <f aca="false">'Low scenario'!BO23</f>
        <v>-0.049211900348193</v>
      </c>
      <c r="F25" s="32" t="n">
        <f aca="false">'High scenario'!AL23</f>
        <v>-0.0166515245420107</v>
      </c>
      <c r="G25" s="32" t="n">
        <f aca="false">'High scenario'!BO23</f>
        <v>-0.0257421930935222</v>
      </c>
      <c r="H25" s="32" t="n">
        <f aca="false">H23-I23</f>
        <v>0.00192465146005066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-0.0247811205233524</v>
      </c>
      <c r="C26" s="69" t="n">
        <f aca="false">'Central scenario'!BO24</f>
        <v>-0.0355727652798332</v>
      </c>
      <c r="D26" s="32" t="n">
        <f aca="false">'Low scenario'!AL24</f>
        <v>-0.0375988329523435</v>
      </c>
      <c r="E26" s="32" t="n">
        <f aca="false">'Low scenario'!BO24</f>
        <v>-0.048922384799294</v>
      </c>
      <c r="F26" s="32" t="n">
        <f aca="false">'High scenario'!AL24</f>
        <v>-0.0150980107425821</v>
      </c>
      <c r="G26" s="32" t="n">
        <f aca="false">'High scenario'!BO24</f>
        <v>-0.0247261548210936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-0.0235374756159222</v>
      </c>
      <c r="C27" s="69" t="n">
        <f aca="false">'Central scenario'!BO25</f>
        <v>-0.0348459438080383</v>
      </c>
      <c r="D27" s="32" t="n">
        <f aca="false">'Low scenario'!AL25</f>
        <v>-0.0353935886538736</v>
      </c>
      <c r="E27" s="32" t="n">
        <f aca="false">'Low scenario'!BO25</f>
        <v>-0.0474239464481974</v>
      </c>
      <c r="F27" s="32" t="n">
        <f aca="false">'High scenario'!AL25</f>
        <v>-0.013159728074036</v>
      </c>
      <c r="G27" s="32" t="n">
        <f aca="false">'High scenario'!BO25</f>
        <v>-0.0232149164795665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-0.0223823683977008</v>
      </c>
      <c r="C28" s="63" t="n">
        <f aca="false">'Central scenario'!BO26</f>
        <v>-0.0343728527914498</v>
      </c>
      <c r="D28" s="32" t="n">
        <f aca="false">'Low scenario'!AL26</f>
        <v>-0.0343570411630345</v>
      </c>
      <c r="E28" s="32" t="n">
        <f aca="false">'Low scenario'!BO26</f>
        <v>-0.0472680638628763</v>
      </c>
      <c r="F28" s="32" t="n">
        <f aca="false">'High scenario'!AL26</f>
        <v>-0.0110587804210847</v>
      </c>
      <c r="G28" s="32" t="n">
        <f aca="false">'High scenario'!BO26</f>
        <v>-0.0215788633653026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-0.0213027894588464</v>
      </c>
      <c r="C29" s="69" t="n">
        <f aca="false">'Central scenario'!BO27</f>
        <v>-0.0339458290650054</v>
      </c>
      <c r="D29" s="32" t="n">
        <f aca="false">'Low scenario'!AL27</f>
        <v>-0.0346222583252449</v>
      </c>
      <c r="E29" s="32" t="n">
        <f aca="false">'Low scenario'!BO27</f>
        <v>-0.048285388532259</v>
      </c>
      <c r="F29" s="32" t="n">
        <f aca="false">'High scenario'!AL27</f>
        <v>-0.00992224217159358</v>
      </c>
      <c r="G29" s="32" t="n">
        <f aca="false">'High scenario'!BO27</f>
        <v>-0.0209413064220984</v>
      </c>
      <c r="I29" s="32" t="n">
        <f aca="false">C31-E31</f>
        <v>0.0151582912189406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-0.0212147017180955</v>
      </c>
      <c r="C30" s="69" t="n">
        <f aca="false">'Central scenario'!BO28</f>
        <v>-0.034506703412601</v>
      </c>
      <c r="D30" s="32" t="n">
        <f aca="false">'Low scenario'!AL28</f>
        <v>-0.0339980171231797</v>
      </c>
      <c r="E30" s="32" t="n">
        <f aca="false">'Low scenario'!BO28</f>
        <v>-0.0483733965006951</v>
      </c>
      <c r="F30" s="32" t="n">
        <f aca="false">'High scenario'!AL28</f>
        <v>-0.00893627168510007</v>
      </c>
      <c r="G30" s="32" t="n">
        <f aca="false">'High scenario'!BO28</f>
        <v>-0.0203175117638938</v>
      </c>
      <c r="I30" s="32" t="n">
        <f aca="false">C31-G31</f>
        <v>-0.0143498141879923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-0.0203191337072927</v>
      </c>
      <c r="C31" s="69" t="n">
        <f aca="false">'Central scenario'!BO29</f>
        <v>-0.0339300397153006</v>
      </c>
      <c r="D31" s="32" t="n">
        <f aca="false">'Low scenario'!AL29</f>
        <v>-0.0337353223742918</v>
      </c>
      <c r="E31" s="32" t="n">
        <f aca="false">'Low scenario'!BO29</f>
        <v>-0.0490883309342412</v>
      </c>
      <c r="F31" s="32" t="n">
        <f aca="false">'High scenario'!AL29</f>
        <v>-0.00789397097935107</v>
      </c>
      <c r="G31" s="32" t="n">
        <f aca="false">'High scenario'!BO29</f>
        <v>-0.0195802255273083</v>
      </c>
    </row>
    <row r="33" customFormat="false" ht="57.85" hidden="false" customHeight="false" outlineLevel="0" collapsed="false">
      <c r="B33" s="91" t="s">
        <v>124</v>
      </c>
      <c r="C33" s="46" t="s">
        <v>0</v>
      </c>
      <c r="D33" s="46" t="s">
        <v>125</v>
      </c>
      <c r="E33" s="46" t="s">
        <v>126</v>
      </c>
      <c r="F33" s="46" t="s">
        <v>127</v>
      </c>
      <c r="G33" s="46" t="s">
        <v>128</v>
      </c>
      <c r="H33" s="46" t="s">
        <v>129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679687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124</v>
      </c>
      <c r="C1" s="96" t="s">
        <v>0</v>
      </c>
      <c r="D1" s="96" t="s">
        <v>125</v>
      </c>
      <c r="E1" s="96" t="s">
        <v>126</v>
      </c>
      <c r="F1" s="96" t="s">
        <v>127</v>
      </c>
      <c r="G1" s="96" t="s">
        <v>128</v>
      </c>
      <c r="H1" s="96" t="s">
        <v>129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-0.0328743672773596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-0.0327708635680786</v>
      </c>
      <c r="D26" s="100" t="n">
        <f aca="false">'Central scenario'!BO5</f>
        <v>-0.0328108315405279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-0.036516966657866</v>
      </c>
      <c r="D27" s="100" t="n">
        <f aca="false">'Central scenario'!BO6</f>
        <v>-0.0370597887098199</v>
      </c>
      <c r="E27" s="102" t="n">
        <f aca="false">'Low scenario'!AL6</f>
        <v>-0.0365104009407959</v>
      </c>
      <c r="F27" s="102" t="n">
        <f aca="false">'Low scenario'!BO6</f>
        <v>-0.0370532229927498</v>
      </c>
      <c r="G27" s="102" t="n">
        <f aca="false">'High scenario'!AL6</f>
        <v>-0.0365058558565987</v>
      </c>
      <c r="H27" s="102" t="n">
        <f aca="false">'High scenario'!BO6</f>
        <v>-0.0370486779085526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-0.0368249769680938</v>
      </c>
      <c r="D28" s="100" t="n">
        <f aca="false">'Central scenario'!BO7</f>
        <v>-0.0377761510532356</v>
      </c>
      <c r="E28" s="102" t="n">
        <f aca="false">'Low scenario'!AL7</f>
        <v>-0.0368194514270904</v>
      </c>
      <c r="F28" s="102" t="n">
        <f aca="false">'Low scenario'!BO7</f>
        <v>-0.0377706255122322</v>
      </c>
      <c r="G28" s="102" t="n">
        <f aca="false">'High scenario'!AL7</f>
        <v>-0.0376339591942611</v>
      </c>
      <c r="H28" s="102" t="n">
        <f aca="false">'High scenario'!BO7</f>
        <v>-0.038585133279403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-0.0378869896567784</v>
      </c>
      <c r="D29" s="100" t="n">
        <f aca="false">'Central scenario'!BO8</f>
        <v>-0.038752154690172</v>
      </c>
      <c r="E29" s="102" t="n">
        <f aca="false">'Low scenario'!AL8</f>
        <v>-0.0378367159943401</v>
      </c>
      <c r="F29" s="102" t="n">
        <f aca="false">'Low scenario'!BO8</f>
        <v>-0.0387018810277337</v>
      </c>
      <c r="G29" s="102" t="n">
        <f aca="false">'High scenario'!AL8</f>
        <v>-0.0385319955234699</v>
      </c>
      <c r="H29" s="102" t="n">
        <f aca="false">'High scenario'!BO8</f>
        <v>-0.0393922046838318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-0.0449963686548207</v>
      </c>
      <c r="D30" s="100" t="n">
        <f aca="false">'Central scenario'!BO9</f>
        <v>-0.0462313761458549</v>
      </c>
      <c r="E30" s="102" t="n">
        <f aca="false">'Low scenario'!AL9</f>
        <v>-0.0452321818508512</v>
      </c>
      <c r="F30" s="102" t="n">
        <f aca="false">'Low scenario'!BO9</f>
        <v>-0.0464723098999607</v>
      </c>
      <c r="G30" s="102" t="n">
        <f aca="false">'High scenario'!AL9</f>
        <v>-0.0452988797454046</v>
      </c>
      <c r="H30" s="102" t="n">
        <f aca="false">'High scenario'!BO9</f>
        <v>-0.0464872297694144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-0.04790295146133</v>
      </c>
      <c r="D31" s="100" t="n">
        <f aca="false">'Central scenario'!BO10</f>
        <v>-0.0495438308175518</v>
      </c>
      <c r="E31" s="102" t="n">
        <f aca="false">'Low scenario'!AL10</f>
        <v>-0.0476715362751327</v>
      </c>
      <c r="F31" s="102" t="n">
        <f aca="false">'Low scenario'!BO10</f>
        <v>-0.0493289639271558</v>
      </c>
      <c r="G31" s="102" t="n">
        <f aca="false">'High scenario'!AL10</f>
        <v>-0.0483272305233941</v>
      </c>
      <c r="H31" s="102" t="n">
        <f aca="false">'High scenario'!BO10</f>
        <v>-0.0500035422513519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-0.047207964087052</v>
      </c>
      <c r="D32" s="100" t="n">
        <f aca="false">'Central scenario'!BO11</f>
        <v>-0.0491356764427471</v>
      </c>
      <c r="E32" s="102" t="n">
        <f aca="false">'Low scenario'!AL11</f>
        <v>-0.0497772962004054</v>
      </c>
      <c r="F32" s="102" t="n">
        <f aca="false">'Low scenario'!BO11</f>
        <v>-0.0517834877641819</v>
      </c>
      <c r="G32" s="102" t="n">
        <f aca="false">'High scenario'!AL11</f>
        <v>-0.0472849547179582</v>
      </c>
      <c r="H32" s="102" t="n">
        <f aca="false">'High scenario'!BO11</f>
        <v>-0.0492362783597826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-0.0464100046330033</v>
      </c>
      <c r="D33" s="100" t="n">
        <f aca="false">'Central scenario'!BO12</f>
        <v>-0.0486475952694926</v>
      </c>
      <c r="E33" s="102" t="n">
        <f aca="false">'Low scenario'!AL12</f>
        <v>-0.0487763216369696</v>
      </c>
      <c r="F33" s="102" t="n">
        <f aca="false">'Low scenario'!BO12</f>
        <v>-0.0510358546525815</v>
      </c>
      <c r="G33" s="102" t="n">
        <f aca="false">'High scenario'!AL12</f>
        <v>-0.0441160592429074</v>
      </c>
      <c r="H33" s="102" t="n">
        <f aca="false">'High scenario'!BO12</f>
        <v>-0.0461994603418374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-0.0445699296414823</v>
      </c>
      <c r="D34" s="103" t="n">
        <f aca="false">'Central scenario'!BO13</f>
        <v>-0.0471894138846704</v>
      </c>
      <c r="E34" s="102" t="n">
        <f aca="false">'Low scenario'!AL13</f>
        <v>-0.0479485629329391</v>
      </c>
      <c r="F34" s="102" t="n">
        <f aca="false">'Low scenario'!BO13</f>
        <v>-0.0506139530096057</v>
      </c>
      <c r="G34" s="102" t="n">
        <f aca="false">'High scenario'!AL13</f>
        <v>-0.0420157013018613</v>
      </c>
      <c r="H34" s="102" t="n">
        <f aca="false">'High scenario'!BO13</f>
        <v>-0.0444414655640154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-0.0426326878078721</v>
      </c>
      <c r="D35" s="104" t="n">
        <f aca="false">'Central scenario'!BO14</f>
        <v>-0.0461068674225322</v>
      </c>
      <c r="E35" s="102" t="n">
        <f aca="false">'Low scenario'!AL14</f>
        <v>-0.0466698839540932</v>
      </c>
      <c r="F35" s="102" t="n">
        <f aca="false">'Low scenario'!BO14</f>
        <v>-0.0501954814548066</v>
      </c>
      <c r="G35" s="102" t="n">
        <f aca="false">'High scenario'!AL14</f>
        <v>-0.0399688004885158</v>
      </c>
      <c r="H35" s="102" t="n">
        <f aca="false">'High scenario'!BO14</f>
        <v>-0.0432651959529725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-0.0413003512062333</v>
      </c>
      <c r="D36" s="105" t="n">
        <f aca="false">'Central scenario'!BO15</f>
        <v>-0.0459146042906454</v>
      </c>
      <c r="E36" s="102" t="n">
        <f aca="false">'Low scenario'!AL15</f>
        <v>-0.0469878306930947</v>
      </c>
      <c r="F36" s="102" t="n">
        <f aca="false">'Low scenario'!BO15</f>
        <v>-0.0516410569346273</v>
      </c>
      <c r="G36" s="102" t="n">
        <f aca="false">'High scenario'!AL15</f>
        <v>-0.0376838120443688</v>
      </c>
      <c r="H36" s="102" t="n">
        <f aca="false">'High scenario'!BO15</f>
        <v>-0.0420637440885549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-0.0405155549236043</v>
      </c>
      <c r="D37" s="105" t="n">
        <f aca="false">'Central scenario'!BO16</f>
        <v>-0.0458724387101338</v>
      </c>
      <c r="E37" s="102" t="n">
        <f aca="false">'Low scenario'!AL16</f>
        <v>-0.0459209907572751</v>
      </c>
      <c r="F37" s="102" t="n">
        <f aca="false">'Low scenario'!BO16</f>
        <v>-0.0515170305913564</v>
      </c>
      <c r="G37" s="102" t="n">
        <f aca="false">'High scenario'!AL16</f>
        <v>-0.0339245831581975</v>
      </c>
      <c r="H37" s="102" t="n">
        <f aca="false">'High scenario'!BO16</f>
        <v>-0.0389312152995296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-0.0386785804113225</v>
      </c>
      <c r="D38" s="105" t="n">
        <f aca="false">'Central scenario'!BO17</f>
        <v>-0.0448275906258571</v>
      </c>
      <c r="E38" s="102" t="n">
        <f aca="false">'Low scenario'!AL17</f>
        <v>-0.0435807622816694</v>
      </c>
      <c r="F38" s="102" t="n">
        <f aca="false">'Low scenario'!BO17</f>
        <v>-0.0500566450116725</v>
      </c>
      <c r="G38" s="102" t="n">
        <f aca="false">'High scenario'!AL17</f>
        <v>-0.0306113363704448</v>
      </c>
      <c r="H38" s="102" t="n">
        <f aca="false">'High scenario'!BO17</f>
        <v>-0.0363264288629916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-0.0356992514781218</v>
      </c>
      <c r="D39" s="104" t="n">
        <f aca="false">'Central scenario'!BO18</f>
        <v>-0.0426197697607447</v>
      </c>
      <c r="E39" s="102" t="n">
        <f aca="false">'Low scenario'!AL18</f>
        <v>-0.0423097040244139</v>
      </c>
      <c r="F39" s="102" t="n">
        <f aca="false">'Low scenario'!BO18</f>
        <v>-0.0495987371042233</v>
      </c>
      <c r="G39" s="102" t="n">
        <f aca="false">'High scenario'!AL18</f>
        <v>-0.0274865169172166</v>
      </c>
      <c r="H39" s="102" t="n">
        <f aca="false">'High scenario'!BO18</f>
        <v>-0.0338777075247574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-0.0335314950216297</v>
      </c>
      <c r="D40" s="105" t="n">
        <f aca="false">'Central scenario'!BO19</f>
        <v>-0.0409759117217252</v>
      </c>
      <c r="E40" s="102" t="n">
        <f aca="false">'Low scenario'!AL19</f>
        <v>-0.0413719029427194</v>
      </c>
      <c r="F40" s="102" t="n">
        <f aca="false">'Low scenario'!BO19</f>
        <v>-0.0493072092370482</v>
      </c>
      <c r="G40" s="102" t="n">
        <f aca="false">'High scenario'!AL19</f>
        <v>-0.0255126646898022</v>
      </c>
      <c r="H40" s="102" t="n">
        <f aca="false">'High scenario'!BO19</f>
        <v>-0.0324255497724049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-0.0306197103370214</v>
      </c>
      <c r="D41" s="105" t="n">
        <f aca="false">'Central scenario'!BO20</f>
        <v>-0.0387395735481102</v>
      </c>
      <c r="E41" s="102" t="n">
        <f aca="false">'Low scenario'!AL20</f>
        <v>-0.0414866335250034</v>
      </c>
      <c r="F41" s="102" t="n">
        <f aca="false">'Low scenario'!BO20</f>
        <v>-0.0499981955236582</v>
      </c>
      <c r="G41" s="102" t="n">
        <f aca="false">'High scenario'!AL20</f>
        <v>-0.0239658976529659</v>
      </c>
      <c r="H41" s="102" t="n">
        <f aca="false">'High scenario'!BO20</f>
        <v>-0.0313038798464975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-0.028887460745837</v>
      </c>
      <c r="D42" s="105" t="n">
        <f aca="false">'Central scenario'!BO21</f>
        <v>-0.0378739938299245</v>
      </c>
      <c r="E42" s="102" t="n">
        <f aca="false">'Low scenario'!AL21</f>
        <v>-0.0400457147203359</v>
      </c>
      <c r="F42" s="102" t="n">
        <f aca="false">'Low scenario'!BO21</f>
        <v>-0.0492167219371758</v>
      </c>
      <c r="G42" s="102" t="n">
        <f aca="false">'High scenario'!AL21</f>
        <v>-0.021813228328601</v>
      </c>
      <c r="H42" s="102" t="n">
        <f aca="false">'High scenario'!BO21</f>
        <v>-0.0297829315381772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-0.028456921624534</v>
      </c>
      <c r="D43" s="104" t="n">
        <f aca="false">'Central scenario'!BO22</f>
        <v>-0.0381289740330974</v>
      </c>
      <c r="E43" s="102" t="n">
        <f aca="false">'Low scenario'!AL22</f>
        <v>-0.0393849716655535</v>
      </c>
      <c r="F43" s="102" t="n">
        <f aca="false">'Low scenario'!BO22</f>
        <v>-0.0494308715050884</v>
      </c>
      <c r="G43" s="102" t="n">
        <f aca="false">'High scenario'!AL22</f>
        <v>-0.0193443763088951</v>
      </c>
      <c r="H43" s="102" t="n">
        <f aca="false">'High scenario'!BO22</f>
        <v>-0.0280054768502447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-0.0264537694555617</v>
      </c>
      <c r="D44" s="105" t="n">
        <f aca="false">'Central scenario'!BO23</f>
        <v>-0.0366163652648115</v>
      </c>
      <c r="E44" s="102" t="n">
        <f aca="false">'Low scenario'!AL23</f>
        <v>-0.0386061519565399</v>
      </c>
      <c r="F44" s="102" t="n">
        <f aca="false">'Low scenario'!BO23</f>
        <v>-0.049211900348193</v>
      </c>
      <c r="G44" s="102" t="n">
        <f aca="false">'High scenario'!AL23</f>
        <v>-0.0166515245420107</v>
      </c>
      <c r="H44" s="102" t="n">
        <f aca="false">'High scenario'!BO23</f>
        <v>-0.0257421930935222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-0.0247811205233524</v>
      </c>
      <c r="D45" s="105" t="n">
        <f aca="false">'Central scenario'!BO24</f>
        <v>-0.0355727652798332</v>
      </c>
      <c r="E45" s="102" t="n">
        <f aca="false">'Low scenario'!AL24</f>
        <v>-0.0375988329523435</v>
      </c>
      <c r="F45" s="102" t="n">
        <f aca="false">'Low scenario'!BO24</f>
        <v>-0.048922384799294</v>
      </c>
      <c r="G45" s="102" t="n">
        <f aca="false">'High scenario'!AL24</f>
        <v>-0.0150980107425821</v>
      </c>
      <c r="H45" s="102" t="n">
        <f aca="false">'High scenario'!BO24</f>
        <v>-0.0247261548210936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-0.0235374756159222</v>
      </c>
      <c r="D46" s="105" t="n">
        <f aca="false">'Central scenario'!BO25</f>
        <v>-0.0348459438080383</v>
      </c>
      <c r="E46" s="102" t="n">
        <f aca="false">'Low scenario'!AL25</f>
        <v>-0.0353935886538736</v>
      </c>
      <c r="F46" s="102" t="n">
        <f aca="false">'Low scenario'!BO25</f>
        <v>-0.0474239464481974</v>
      </c>
      <c r="G46" s="102" t="n">
        <f aca="false">'High scenario'!AL25</f>
        <v>-0.013159728074036</v>
      </c>
      <c r="H46" s="102" t="n">
        <f aca="false">'High scenario'!BO25</f>
        <v>-0.0232149164795665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-0.0223823683977008</v>
      </c>
      <c r="D47" s="104" t="n">
        <f aca="false">'Central scenario'!BO26</f>
        <v>-0.0343728527914498</v>
      </c>
      <c r="E47" s="102" t="n">
        <f aca="false">'Low scenario'!AL26</f>
        <v>-0.0343570411630345</v>
      </c>
      <c r="F47" s="102" t="n">
        <f aca="false">'Low scenario'!BO26</f>
        <v>-0.0472680638628763</v>
      </c>
      <c r="G47" s="102" t="n">
        <f aca="false">'High scenario'!AL26</f>
        <v>-0.0110587804210847</v>
      </c>
      <c r="H47" s="102" t="n">
        <f aca="false">'High scenario'!BO26</f>
        <v>-0.0215788633653026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-0.0213027894588464</v>
      </c>
      <c r="D48" s="105" t="n">
        <f aca="false">'Central scenario'!BO27</f>
        <v>-0.0339458290650054</v>
      </c>
      <c r="E48" s="102" t="n">
        <f aca="false">'Low scenario'!AL27</f>
        <v>-0.0346222583252449</v>
      </c>
      <c r="F48" s="102" t="n">
        <f aca="false">'Low scenario'!BO27</f>
        <v>-0.048285388532259</v>
      </c>
      <c r="G48" s="102" t="n">
        <f aca="false">'High scenario'!AL27</f>
        <v>-0.00992224217159358</v>
      </c>
      <c r="H48" s="102" t="n">
        <f aca="false">'High scenario'!BO27</f>
        <v>-0.0209413064220984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-0.0212147017180955</v>
      </c>
      <c r="D49" s="105" t="n">
        <f aca="false">'Central scenario'!BO28</f>
        <v>-0.034506703412601</v>
      </c>
      <c r="E49" s="102" t="n">
        <f aca="false">'Low scenario'!AL28</f>
        <v>-0.0339980171231797</v>
      </c>
      <c r="F49" s="102" t="n">
        <f aca="false">'Low scenario'!BO28</f>
        <v>-0.0483733965006951</v>
      </c>
      <c r="G49" s="102" t="n">
        <f aca="false">'High scenario'!AL28</f>
        <v>-0.00893627168510007</v>
      </c>
      <c r="H49" s="102" t="n">
        <f aca="false">'High scenario'!BO28</f>
        <v>-0.0203175117638938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-0.0203191337072927</v>
      </c>
      <c r="D50" s="105" t="n">
        <f aca="false">'Central scenario'!BO29</f>
        <v>-0.0339300397153006</v>
      </c>
      <c r="E50" s="102" t="n">
        <f aca="false">'Low scenario'!AL29</f>
        <v>-0.0337353223742918</v>
      </c>
      <c r="F50" s="102" t="n">
        <f aca="false">'Low scenario'!BO29</f>
        <v>-0.0490883309342412</v>
      </c>
      <c r="G50" s="102" t="n">
        <f aca="false">'High scenario'!AL29</f>
        <v>-0.00789397097935107</v>
      </c>
      <c r="H50" s="102" t="n">
        <f aca="false">'High scenario'!BO29</f>
        <v>-0.0195802255273083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2020-10-20T23:08:23Z</dcterms:modified>
  <cp:revision>314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